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98DABF1-E969-4D9B-BE2F-1FA6C5B1D0F6}" xr6:coauthVersionLast="47" xr6:coauthVersionMax="47" xr10:uidLastSave="{00000000-0000-0000-0000-000000000000}"/>
  <bookViews>
    <workbookView xWindow="14205" yWindow="450" windowWidth="13425" windowHeight="14595" xr2:uid="{00000000-000D-0000-FFFF-FFFF00000000}"/>
  </bookViews>
  <sheets>
    <sheet name="Active" sheetId="1" r:id="rId1"/>
    <sheet name="A (2)" sheetId="4" r:id="rId2"/>
    <sheet name="BAV" sheetId="2" r:id="rId3"/>
    <sheet name="Sheet1" sheetId="3" r:id="rId4"/>
  </sheets>
  <definedNames>
    <definedName name="solver_adj" localSheetId="1" hidden="1">'A (2)'!$E$11:$E$13</definedName>
    <definedName name="solver_adj" localSheetId="0" hidden="1">Active!$E$11:$E$13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st" localSheetId="1" hidden="1">1</definedName>
    <definedName name="solver_est" localSheetId="0" hidden="1">1</definedName>
    <definedName name="solver_itr" localSheetId="1" hidden="1">100</definedName>
    <definedName name="solver_itr" localSheetId="0" hidden="1">100</definedName>
    <definedName name="solver_lin" localSheetId="1" hidden="1">2</definedName>
    <definedName name="solver_lin" localSheetId="0" hidden="1">2</definedName>
    <definedName name="solver_neg" localSheetId="1" hidden="1">2</definedName>
    <definedName name="solver_neg" localSheetId="0" hidden="1">2</definedName>
    <definedName name="solver_num" localSheetId="1" hidden="1">0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'A (2)'!$E$14</definedName>
    <definedName name="solver_opt" localSheetId="0" hidden="1">Active!$E$14</definedName>
    <definedName name="solver_pre" localSheetId="1" hidden="1">0.000001</definedName>
    <definedName name="solver_pre" localSheetId="0" hidden="1">0.000001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tim" localSheetId="1" hidden="1">100</definedName>
    <definedName name="solver_tim" localSheetId="0" hidden="1">100</definedName>
    <definedName name="solver_tol" localSheetId="1" hidden="1">0.05</definedName>
    <definedName name="solver_tol" localSheetId="0" hidden="1">0.05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318" i="1" l="1"/>
  <c r="F318" i="1" s="1"/>
  <c r="Q318" i="1"/>
  <c r="E319" i="1"/>
  <c r="F319" i="1" s="1"/>
  <c r="Q319" i="1"/>
  <c r="E258" i="4"/>
  <c r="F258" i="4" s="1"/>
  <c r="Q258" i="4"/>
  <c r="E317" i="1"/>
  <c r="F317" i="1" s="1"/>
  <c r="Q317" i="1"/>
  <c r="D11" i="4"/>
  <c r="Y3" i="4" s="1"/>
  <c r="D12" i="4"/>
  <c r="D13" i="4"/>
  <c r="C7" i="4"/>
  <c r="C8" i="4"/>
  <c r="C9" i="4"/>
  <c r="D9" i="4"/>
  <c r="F16" i="4"/>
  <c r="F17" i="4" s="1"/>
  <c r="C17" i="4"/>
  <c r="E21" i="4"/>
  <c r="F21" i="4"/>
  <c r="Q21" i="4"/>
  <c r="E22" i="4"/>
  <c r="F22" i="4"/>
  <c r="G22" i="4"/>
  <c r="H22" i="4"/>
  <c r="Q22" i="4"/>
  <c r="E23" i="4"/>
  <c r="F23" i="4"/>
  <c r="G23" i="4"/>
  <c r="H23" i="4"/>
  <c r="Q23" i="4"/>
  <c r="E24" i="4"/>
  <c r="F24" i="4"/>
  <c r="Q24" i="4"/>
  <c r="E25" i="4"/>
  <c r="F25" i="4"/>
  <c r="G25" i="4"/>
  <c r="H25" i="4"/>
  <c r="Q25" i="4"/>
  <c r="E26" i="4"/>
  <c r="F26" i="4"/>
  <c r="G26" i="4"/>
  <c r="H26" i="4"/>
  <c r="Q26" i="4"/>
  <c r="E27" i="4"/>
  <c r="F27" i="4"/>
  <c r="G27" i="4"/>
  <c r="H27" i="4"/>
  <c r="Q27" i="4"/>
  <c r="E28" i="4"/>
  <c r="F28" i="4"/>
  <c r="Q28" i="4"/>
  <c r="E29" i="4"/>
  <c r="F29" i="4"/>
  <c r="G29" i="4"/>
  <c r="H29" i="4"/>
  <c r="Q29" i="4"/>
  <c r="E30" i="4"/>
  <c r="F30" i="4"/>
  <c r="G30" i="4"/>
  <c r="H30" i="4"/>
  <c r="Q30" i="4"/>
  <c r="E31" i="4"/>
  <c r="F31" i="4"/>
  <c r="G31" i="4"/>
  <c r="H31" i="4"/>
  <c r="Q31" i="4"/>
  <c r="E32" i="4"/>
  <c r="F32" i="4"/>
  <c r="Q32" i="4"/>
  <c r="E33" i="4"/>
  <c r="F33" i="4"/>
  <c r="Q33" i="4"/>
  <c r="E34" i="4"/>
  <c r="F34" i="4"/>
  <c r="Q34" i="4"/>
  <c r="E35" i="4"/>
  <c r="F35" i="4"/>
  <c r="G35" i="4"/>
  <c r="H35" i="4"/>
  <c r="Q35" i="4"/>
  <c r="E36" i="4"/>
  <c r="F36" i="4"/>
  <c r="G36" i="4"/>
  <c r="H36" i="4"/>
  <c r="Q36" i="4"/>
  <c r="E37" i="4"/>
  <c r="F37" i="4"/>
  <c r="Q37" i="4"/>
  <c r="E38" i="4"/>
  <c r="F38" i="4"/>
  <c r="Q38" i="4"/>
  <c r="E39" i="4"/>
  <c r="F39" i="4"/>
  <c r="Q39" i="4"/>
  <c r="E40" i="4"/>
  <c r="F40" i="4"/>
  <c r="Q40" i="4"/>
  <c r="E41" i="4"/>
  <c r="F41" i="4"/>
  <c r="Q41" i="4"/>
  <c r="E42" i="4"/>
  <c r="F42" i="4"/>
  <c r="Q42" i="4"/>
  <c r="E43" i="4"/>
  <c r="F43" i="4"/>
  <c r="Q43" i="4"/>
  <c r="E44" i="4"/>
  <c r="F44" i="4"/>
  <c r="Q44" i="4"/>
  <c r="E45" i="4"/>
  <c r="F45" i="4"/>
  <c r="G45" i="4"/>
  <c r="H45" i="4"/>
  <c r="Q45" i="4"/>
  <c r="E46" i="4"/>
  <c r="F46" i="4"/>
  <c r="Q46" i="4"/>
  <c r="E47" i="4"/>
  <c r="F47" i="4"/>
  <c r="G47" i="4"/>
  <c r="H47" i="4"/>
  <c r="Q47" i="4"/>
  <c r="E48" i="4"/>
  <c r="F48" i="4"/>
  <c r="Q48" i="4"/>
  <c r="E49" i="4"/>
  <c r="F49" i="4"/>
  <c r="G49" i="4"/>
  <c r="H49" i="4"/>
  <c r="Q49" i="4"/>
  <c r="E50" i="4"/>
  <c r="F50" i="4"/>
  <c r="Q50" i="4"/>
  <c r="E51" i="4"/>
  <c r="F51" i="4"/>
  <c r="G51" i="4"/>
  <c r="H51" i="4"/>
  <c r="Q51" i="4"/>
  <c r="E52" i="4"/>
  <c r="F52" i="4"/>
  <c r="Q52" i="4"/>
  <c r="E53" i="4"/>
  <c r="F53" i="4"/>
  <c r="G53" i="4"/>
  <c r="H53" i="4"/>
  <c r="Q53" i="4"/>
  <c r="E54" i="4"/>
  <c r="F54" i="4"/>
  <c r="Q54" i="4"/>
  <c r="E55" i="4"/>
  <c r="F55" i="4"/>
  <c r="G55" i="4"/>
  <c r="H55" i="4"/>
  <c r="Q55" i="4"/>
  <c r="E56" i="4"/>
  <c r="F56" i="4"/>
  <c r="Q56" i="4"/>
  <c r="E57" i="4"/>
  <c r="F57" i="4"/>
  <c r="G57" i="4"/>
  <c r="H57" i="4"/>
  <c r="Q57" i="4"/>
  <c r="E58" i="4"/>
  <c r="F58" i="4"/>
  <c r="Q58" i="4"/>
  <c r="E59" i="4"/>
  <c r="F59" i="4"/>
  <c r="G59" i="4"/>
  <c r="H59" i="4"/>
  <c r="Q59" i="4"/>
  <c r="E60" i="4"/>
  <c r="F60" i="4"/>
  <c r="Q60" i="4"/>
  <c r="E61" i="4"/>
  <c r="F61" i="4"/>
  <c r="G61" i="4"/>
  <c r="H61" i="4"/>
  <c r="Q61" i="4"/>
  <c r="E62" i="4"/>
  <c r="F62" i="4"/>
  <c r="Q62" i="4"/>
  <c r="E63" i="4"/>
  <c r="F63" i="4"/>
  <c r="G63" i="4"/>
  <c r="H63" i="4"/>
  <c r="Q63" i="4"/>
  <c r="E64" i="4"/>
  <c r="F64" i="4"/>
  <c r="Q64" i="4"/>
  <c r="E65" i="4"/>
  <c r="F65" i="4"/>
  <c r="Q65" i="4"/>
  <c r="E66" i="4"/>
  <c r="F66" i="4"/>
  <c r="G66" i="4"/>
  <c r="H66" i="4"/>
  <c r="Q66" i="4"/>
  <c r="E67" i="4"/>
  <c r="F67" i="4"/>
  <c r="Q67" i="4"/>
  <c r="E68" i="4"/>
  <c r="F68" i="4"/>
  <c r="G68" i="4"/>
  <c r="H68" i="4"/>
  <c r="Q68" i="4"/>
  <c r="E69" i="4"/>
  <c r="F69" i="4"/>
  <c r="Q69" i="4"/>
  <c r="E70" i="4"/>
  <c r="F70" i="4"/>
  <c r="G70" i="4"/>
  <c r="H70" i="4"/>
  <c r="Q70" i="4"/>
  <c r="E71" i="4"/>
  <c r="F71" i="4"/>
  <c r="Q71" i="4"/>
  <c r="E72" i="4"/>
  <c r="F72" i="4"/>
  <c r="G72" i="4"/>
  <c r="H72" i="4"/>
  <c r="Q72" i="4"/>
  <c r="E73" i="4"/>
  <c r="F73" i="4"/>
  <c r="P73" i="4"/>
  <c r="S73" i="4" s="1"/>
  <c r="G73" i="4"/>
  <c r="H73" i="4"/>
  <c r="Q73" i="4"/>
  <c r="E74" i="4"/>
  <c r="F74" i="4"/>
  <c r="G74" i="4"/>
  <c r="H74" i="4"/>
  <c r="Q74" i="4"/>
  <c r="E75" i="4"/>
  <c r="F75" i="4"/>
  <c r="G75" i="4"/>
  <c r="H75" i="4"/>
  <c r="Q75" i="4"/>
  <c r="E76" i="4"/>
  <c r="F76" i="4"/>
  <c r="P76" i="4"/>
  <c r="S76" i="4" s="1"/>
  <c r="G76" i="4"/>
  <c r="H76" i="4"/>
  <c r="Q76" i="4"/>
  <c r="E77" i="4"/>
  <c r="F77" i="4"/>
  <c r="G77" i="4"/>
  <c r="H77" i="4"/>
  <c r="Q77" i="4"/>
  <c r="E78" i="4"/>
  <c r="F78" i="4"/>
  <c r="G78" i="4"/>
  <c r="H78" i="4"/>
  <c r="Q78" i="4"/>
  <c r="E79" i="4"/>
  <c r="F79" i="4"/>
  <c r="G79" i="4"/>
  <c r="I79" i="4"/>
  <c r="Q79" i="4"/>
  <c r="E80" i="4"/>
  <c r="F80" i="4"/>
  <c r="G80" i="4"/>
  <c r="H80" i="4"/>
  <c r="Q80" i="4"/>
  <c r="E81" i="4"/>
  <c r="F81" i="4"/>
  <c r="G81" i="4"/>
  <c r="H81" i="4"/>
  <c r="Q81" i="4"/>
  <c r="E82" i="4"/>
  <c r="F82" i="4"/>
  <c r="G82" i="4"/>
  <c r="I82" i="4"/>
  <c r="Q82" i="4"/>
  <c r="E83" i="4"/>
  <c r="F83" i="4"/>
  <c r="G83" i="4"/>
  <c r="I83" i="4"/>
  <c r="Q83" i="4"/>
  <c r="E84" i="4"/>
  <c r="F84" i="4"/>
  <c r="G84" i="4"/>
  <c r="I84" i="4"/>
  <c r="Q84" i="4"/>
  <c r="E85" i="4"/>
  <c r="F85" i="4"/>
  <c r="G85" i="4"/>
  <c r="I85" i="4"/>
  <c r="Q85" i="4"/>
  <c r="E86" i="4"/>
  <c r="F86" i="4"/>
  <c r="G86" i="4"/>
  <c r="I86" i="4"/>
  <c r="Q86" i="4"/>
  <c r="E87" i="4"/>
  <c r="F87" i="4"/>
  <c r="G87" i="4"/>
  <c r="I87" i="4"/>
  <c r="Q87" i="4"/>
  <c r="E88" i="4"/>
  <c r="F88" i="4"/>
  <c r="G88" i="4"/>
  <c r="H88" i="4"/>
  <c r="Q88" i="4"/>
  <c r="E89" i="4"/>
  <c r="F89" i="4"/>
  <c r="G89" i="4"/>
  <c r="I89" i="4"/>
  <c r="Q89" i="4"/>
  <c r="E90" i="4"/>
  <c r="F90" i="4"/>
  <c r="G90" i="4"/>
  <c r="H90" i="4"/>
  <c r="Q90" i="4"/>
  <c r="E91" i="4"/>
  <c r="F91" i="4"/>
  <c r="G91" i="4"/>
  <c r="H91" i="4"/>
  <c r="Q91" i="4"/>
  <c r="E92" i="4"/>
  <c r="F92" i="4"/>
  <c r="G92" i="4"/>
  <c r="I92" i="4"/>
  <c r="Q92" i="4"/>
  <c r="E93" i="4"/>
  <c r="F93" i="4"/>
  <c r="G93" i="4"/>
  <c r="I93" i="4"/>
  <c r="Q93" i="4"/>
  <c r="E94" i="4"/>
  <c r="F94" i="4"/>
  <c r="G94" i="4"/>
  <c r="H94" i="4"/>
  <c r="Q94" i="4"/>
  <c r="E95" i="4"/>
  <c r="F95" i="4"/>
  <c r="G95" i="4"/>
  <c r="H95" i="4"/>
  <c r="Q95" i="4"/>
  <c r="E96" i="4"/>
  <c r="F96" i="4"/>
  <c r="G96" i="4"/>
  <c r="H96" i="4"/>
  <c r="Q96" i="4"/>
  <c r="E97" i="4"/>
  <c r="F97" i="4"/>
  <c r="G97" i="4"/>
  <c r="H97" i="4"/>
  <c r="Q97" i="4"/>
  <c r="E98" i="4"/>
  <c r="F98" i="4"/>
  <c r="G98" i="4"/>
  <c r="H98" i="4"/>
  <c r="Q98" i="4"/>
  <c r="E99" i="4"/>
  <c r="F99" i="4"/>
  <c r="G99" i="4"/>
  <c r="H99" i="4"/>
  <c r="Q99" i="4"/>
  <c r="E100" i="4"/>
  <c r="F100" i="4"/>
  <c r="G100" i="4"/>
  <c r="H100" i="4"/>
  <c r="Q100" i="4"/>
  <c r="E101" i="4"/>
  <c r="F101" i="4"/>
  <c r="G101" i="4"/>
  <c r="H101" i="4"/>
  <c r="Q101" i="4"/>
  <c r="E102" i="4"/>
  <c r="F102" i="4"/>
  <c r="G102" i="4"/>
  <c r="H102" i="4"/>
  <c r="Q102" i="4"/>
  <c r="E103" i="4"/>
  <c r="F103" i="4"/>
  <c r="G103" i="4"/>
  <c r="H103" i="4"/>
  <c r="Q103" i="4"/>
  <c r="E104" i="4"/>
  <c r="F104" i="4"/>
  <c r="G104" i="4"/>
  <c r="H104" i="4"/>
  <c r="Q104" i="4"/>
  <c r="E105" i="4"/>
  <c r="F105" i="4"/>
  <c r="P105" i="4"/>
  <c r="S105" i="4" s="1"/>
  <c r="G105" i="4"/>
  <c r="H105" i="4"/>
  <c r="Q105" i="4"/>
  <c r="E106" i="4"/>
  <c r="F106" i="4"/>
  <c r="G106" i="4"/>
  <c r="H106" i="4"/>
  <c r="Q106" i="4"/>
  <c r="E107" i="4"/>
  <c r="F107" i="4"/>
  <c r="G107" i="4"/>
  <c r="H107" i="4"/>
  <c r="Q107" i="4"/>
  <c r="E108" i="4"/>
  <c r="F108" i="4"/>
  <c r="P108" i="4"/>
  <c r="S108" i="4" s="1"/>
  <c r="G108" i="4"/>
  <c r="H108" i="4"/>
  <c r="Q108" i="4"/>
  <c r="E109" i="4"/>
  <c r="F109" i="4"/>
  <c r="G109" i="4"/>
  <c r="H109" i="4"/>
  <c r="Q109" i="4"/>
  <c r="E110" i="4"/>
  <c r="F110" i="4"/>
  <c r="G110" i="4"/>
  <c r="H110" i="4"/>
  <c r="Q110" i="4"/>
  <c r="E111" i="4"/>
  <c r="F111" i="4"/>
  <c r="G111" i="4"/>
  <c r="H111" i="4"/>
  <c r="Q111" i="4"/>
  <c r="E112" i="4"/>
  <c r="F112" i="4"/>
  <c r="G112" i="4"/>
  <c r="H112" i="4"/>
  <c r="Q112" i="4"/>
  <c r="E113" i="4"/>
  <c r="F113" i="4"/>
  <c r="G113" i="4"/>
  <c r="H113" i="4"/>
  <c r="Q113" i="4"/>
  <c r="E114" i="4"/>
  <c r="F114" i="4"/>
  <c r="G114" i="4"/>
  <c r="I114" i="4"/>
  <c r="Q114" i="4"/>
  <c r="E115" i="4"/>
  <c r="F115" i="4"/>
  <c r="Q115" i="4"/>
  <c r="E116" i="4"/>
  <c r="F116" i="4"/>
  <c r="Q116" i="4"/>
  <c r="E117" i="4"/>
  <c r="F117" i="4"/>
  <c r="G117" i="4"/>
  <c r="I117" i="4"/>
  <c r="Q117" i="4"/>
  <c r="E118" i="4"/>
  <c r="F118" i="4"/>
  <c r="G118" i="4"/>
  <c r="I118" i="4"/>
  <c r="Q118" i="4"/>
  <c r="E119" i="4"/>
  <c r="F119" i="4"/>
  <c r="Q119" i="4"/>
  <c r="E120" i="4"/>
  <c r="F120" i="4"/>
  <c r="Q120" i="4"/>
  <c r="E121" i="4"/>
  <c r="F121" i="4"/>
  <c r="G121" i="4"/>
  <c r="I121" i="4"/>
  <c r="Q121" i="4"/>
  <c r="E122" i="4"/>
  <c r="F122" i="4"/>
  <c r="P122" i="4"/>
  <c r="S122" i="4" s="1"/>
  <c r="Q122" i="4"/>
  <c r="E123" i="4"/>
  <c r="F123" i="4"/>
  <c r="Q123" i="4"/>
  <c r="E124" i="4"/>
  <c r="F124" i="4"/>
  <c r="Q124" i="4"/>
  <c r="E125" i="4"/>
  <c r="F125" i="4"/>
  <c r="G125" i="4"/>
  <c r="I125" i="4"/>
  <c r="Q125" i="4"/>
  <c r="E126" i="4"/>
  <c r="F126" i="4"/>
  <c r="G126" i="4"/>
  <c r="H126" i="4"/>
  <c r="Q126" i="4"/>
  <c r="E127" i="4"/>
  <c r="F127" i="4"/>
  <c r="Q127" i="4"/>
  <c r="E128" i="4"/>
  <c r="F128" i="4"/>
  <c r="Q128" i="4"/>
  <c r="E129" i="4"/>
  <c r="F129" i="4"/>
  <c r="G129" i="4"/>
  <c r="H129" i="4"/>
  <c r="Q129" i="4"/>
  <c r="E130" i="4"/>
  <c r="F130" i="4"/>
  <c r="Q130" i="4"/>
  <c r="E131" i="4"/>
  <c r="F131" i="4"/>
  <c r="G131" i="4"/>
  <c r="H131" i="4"/>
  <c r="Q131" i="4"/>
  <c r="E132" i="4"/>
  <c r="F132" i="4"/>
  <c r="G132" i="4"/>
  <c r="H132" i="4"/>
  <c r="Q132" i="4"/>
  <c r="E133" i="4"/>
  <c r="F133" i="4"/>
  <c r="G133" i="4"/>
  <c r="H133" i="4"/>
  <c r="Q133" i="4"/>
  <c r="E134" i="4"/>
  <c r="F134" i="4"/>
  <c r="G134" i="4"/>
  <c r="H134" i="4"/>
  <c r="Q134" i="4"/>
  <c r="E135" i="4"/>
  <c r="F135" i="4"/>
  <c r="Q135" i="4"/>
  <c r="E136" i="4"/>
  <c r="F136" i="4"/>
  <c r="Q136" i="4"/>
  <c r="E137" i="4"/>
  <c r="F137" i="4"/>
  <c r="G137" i="4"/>
  <c r="H137" i="4"/>
  <c r="Q137" i="4"/>
  <c r="E138" i="4"/>
  <c r="F138" i="4"/>
  <c r="G138" i="4"/>
  <c r="H138" i="4"/>
  <c r="Q138" i="4"/>
  <c r="E139" i="4"/>
  <c r="F139" i="4"/>
  <c r="G139" i="4"/>
  <c r="H139" i="4"/>
  <c r="Q139" i="4"/>
  <c r="E140" i="4"/>
  <c r="F140" i="4"/>
  <c r="Q140" i="4"/>
  <c r="E141" i="4"/>
  <c r="F141" i="4"/>
  <c r="G141" i="4"/>
  <c r="H141" i="4"/>
  <c r="Q141" i="4"/>
  <c r="E142" i="4"/>
  <c r="F142" i="4"/>
  <c r="G142" i="4"/>
  <c r="H142" i="4"/>
  <c r="Q142" i="4"/>
  <c r="E143" i="4"/>
  <c r="F143" i="4"/>
  <c r="Q143" i="4"/>
  <c r="E144" i="4"/>
  <c r="F144" i="4"/>
  <c r="Q144" i="4"/>
  <c r="E145" i="4"/>
  <c r="F145" i="4"/>
  <c r="G145" i="4"/>
  <c r="H145" i="4"/>
  <c r="Q145" i="4"/>
  <c r="E146" i="4"/>
  <c r="F146" i="4"/>
  <c r="G146" i="4"/>
  <c r="H146" i="4"/>
  <c r="Q146" i="4"/>
  <c r="E147" i="4"/>
  <c r="F147" i="4"/>
  <c r="G147" i="4"/>
  <c r="H147" i="4"/>
  <c r="Q147" i="4"/>
  <c r="E148" i="4"/>
  <c r="F148" i="4"/>
  <c r="Q148" i="4"/>
  <c r="E149" i="4"/>
  <c r="F149" i="4"/>
  <c r="G149" i="4"/>
  <c r="H149" i="4"/>
  <c r="Q149" i="4"/>
  <c r="E150" i="4"/>
  <c r="F150" i="4"/>
  <c r="G150" i="4"/>
  <c r="H150" i="4"/>
  <c r="Q150" i="4"/>
  <c r="E151" i="4"/>
  <c r="F151" i="4"/>
  <c r="Q151" i="4"/>
  <c r="E152" i="4"/>
  <c r="F152" i="4"/>
  <c r="Q152" i="4"/>
  <c r="E153" i="4"/>
  <c r="F153" i="4"/>
  <c r="G153" i="4"/>
  <c r="H153" i="4"/>
  <c r="Q153" i="4"/>
  <c r="E154" i="4"/>
  <c r="F154" i="4"/>
  <c r="G154" i="4"/>
  <c r="H154" i="4"/>
  <c r="Q154" i="4"/>
  <c r="E155" i="4"/>
  <c r="F155" i="4"/>
  <c r="G155" i="4"/>
  <c r="I155" i="4"/>
  <c r="Q155" i="4"/>
  <c r="E156" i="4"/>
  <c r="F156" i="4"/>
  <c r="Q156" i="4"/>
  <c r="E157" i="4"/>
  <c r="F157" i="4"/>
  <c r="G157" i="4"/>
  <c r="I157" i="4"/>
  <c r="Q157" i="4"/>
  <c r="E158" i="4"/>
  <c r="F158" i="4"/>
  <c r="G158" i="4"/>
  <c r="I158" i="4"/>
  <c r="Q158" i="4"/>
  <c r="E159" i="4"/>
  <c r="F159" i="4"/>
  <c r="Q159" i="4"/>
  <c r="E160" i="4"/>
  <c r="F160" i="4"/>
  <c r="Q160" i="4"/>
  <c r="E161" i="4"/>
  <c r="F161" i="4"/>
  <c r="G161" i="4"/>
  <c r="I161" i="4"/>
  <c r="Q161" i="4"/>
  <c r="E162" i="4"/>
  <c r="F162" i="4"/>
  <c r="G162" i="4"/>
  <c r="I162" i="4"/>
  <c r="Q162" i="4"/>
  <c r="E163" i="4"/>
  <c r="F163" i="4"/>
  <c r="G163" i="4"/>
  <c r="I163" i="4"/>
  <c r="Q163" i="4"/>
  <c r="E164" i="4"/>
  <c r="F164" i="4"/>
  <c r="Q164" i="4"/>
  <c r="E165" i="4"/>
  <c r="F165" i="4"/>
  <c r="G165" i="4"/>
  <c r="I165" i="4"/>
  <c r="Q165" i="4"/>
  <c r="E166" i="4"/>
  <c r="F166" i="4"/>
  <c r="G166" i="4"/>
  <c r="I166" i="4"/>
  <c r="Q166" i="4"/>
  <c r="E167" i="4"/>
  <c r="F167" i="4"/>
  <c r="Q167" i="4"/>
  <c r="E168" i="4"/>
  <c r="F168" i="4"/>
  <c r="Q168" i="4"/>
  <c r="E169" i="4"/>
  <c r="F169" i="4"/>
  <c r="G169" i="4"/>
  <c r="I169" i="4"/>
  <c r="Q169" i="4"/>
  <c r="E170" i="4"/>
  <c r="F170" i="4"/>
  <c r="Q170" i="4"/>
  <c r="E171" i="4"/>
  <c r="F171" i="4"/>
  <c r="Q171" i="4"/>
  <c r="E172" i="4"/>
  <c r="F172" i="4"/>
  <c r="Q172" i="4"/>
  <c r="E173" i="4"/>
  <c r="F173" i="4"/>
  <c r="G173" i="4"/>
  <c r="H173" i="4"/>
  <c r="Q173" i="4"/>
  <c r="E174" i="4"/>
  <c r="F174" i="4"/>
  <c r="G174" i="4"/>
  <c r="H174" i="4"/>
  <c r="Q174" i="4"/>
  <c r="E175" i="4"/>
  <c r="F175" i="4"/>
  <c r="G175" i="4"/>
  <c r="H175" i="4"/>
  <c r="Q175" i="4"/>
  <c r="E176" i="4"/>
  <c r="F176" i="4"/>
  <c r="Q176" i="4"/>
  <c r="E177" i="4"/>
  <c r="F177" i="4"/>
  <c r="G177" i="4"/>
  <c r="I177" i="4"/>
  <c r="Q177" i="4"/>
  <c r="E178" i="4"/>
  <c r="F178" i="4"/>
  <c r="G178" i="4"/>
  <c r="I178" i="4"/>
  <c r="Q178" i="4"/>
  <c r="E179" i="4"/>
  <c r="F179" i="4"/>
  <c r="Q179" i="4"/>
  <c r="E180" i="4"/>
  <c r="F180" i="4"/>
  <c r="G180" i="4"/>
  <c r="I180" i="4"/>
  <c r="Q180" i="4"/>
  <c r="E181" i="4"/>
  <c r="F181" i="4"/>
  <c r="G181" i="4"/>
  <c r="J181" i="4"/>
  <c r="Q181" i="4"/>
  <c r="E182" i="4"/>
  <c r="F182" i="4"/>
  <c r="G182" i="4"/>
  <c r="J182" i="4"/>
  <c r="Q182" i="4"/>
  <c r="E183" i="4"/>
  <c r="F183" i="4"/>
  <c r="G183" i="4"/>
  <c r="J183" i="4"/>
  <c r="Q183" i="4"/>
  <c r="E184" i="4"/>
  <c r="F184" i="4"/>
  <c r="G184" i="4"/>
  <c r="J184" i="4"/>
  <c r="Q184" i="4"/>
  <c r="E185" i="4"/>
  <c r="F185" i="4"/>
  <c r="G185" i="4"/>
  <c r="J185" i="4"/>
  <c r="Q185" i="4"/>
  <c r="E186" i="4"/>
  <c r="F186" i="4"/>
  <c r="P186" i="4"/>
  <c r="S186" i="4" s="1"/>
  <c r="U186" i="4" s="1"/>
  <c r="G186" i="4"/>
  <c r="J186" i="4"/>
  <c r="Q186" i="4"/>
  <c r="E187" i="4"/>
  <c r="F187" i="4"/>
  <c r="G187" i="4"/>
  <c r="J187" i="4"/>
  <c r="Q187" i="4"/>
  <c r="E188" i="4"/>
  <c r="F188" i="4"/>
  <c r="G188" i="4"/>
  <c r="J188" i="4"/>
  <c r="Q188" i="4"/>
  <c r="E189" i="4"/>
  <c r="F189" i="4"/>
  <c r="Q189" i="4"/>
  <c r="E190" i="4"/>
  <c r="F190" i="4"/>
  <c r="G190" i="4"/>
  <c r="J190" i="4"/>
  <c r="Q190" i="4"/>
  <c r="E191" i="4"/>
  <c r="F191" i="4"/>
  <c r="P191" i="4"/>
  <c r="S191" i="4" s="1"/>
  <c r="U191" i="4" s="1"/>
  <c r="G191" i="4"/>
  <c r="J191" i="4"/>
  <c r="Q191" i="4"/>
  <c r="E192" i="4"/>
  <c r="F192" i="4"/>
  <c r="G192" i="4"/>
  <c r="J192" i="4"/>
  <c r="Q192" i="4"/>
  <c r="E193" i="4"/>
  <c r="F193" i="4"/>
  <c r="G193" i="4"/>
  <c r="H193" i="4"/>
  <c r="Q193" i="4"/>
  <c r="E194" i="4"/>
  <c r="F194" i="4"/>
  <c r="G194" i="4"/>
  <c r="J194" i="4"/>
  <c r="Q194" i="4"/>
  <c r="E195" i="4"/>
  <c r="F195" i="4"/>
  <c r="G195" i="4"/>
  <c r="I195" i="4"/>
  <c r="Q195" i="4"/>
  <c r="E196" i="4"/>
  <c r="F196" i="4"/>
  <c r="G196" i="4"/>
  <c r="J196" i="4"/>
  <c r="Q196" i="4"/>
  <c r="E197" i="4"/>
  <c r="F197" i="4"/>
  <c r="G197" i="4"/>
  <c r="J197" i="4"/>
  <c r="Q197" i="4"/>
  <c r="E198" i="4"/>
  <c r="F198" i="4"/>
  <c r="G198" i="4"/>
  <c r="J198" i="4"/>
  <c r="Q198" i="4"/>
  <c r="E199" i="4"/>
  <c r="F199" i="4"/>
  <c r="Q199" i="4"/>
  <c r="E200" i="4"/>
  <c r="F200" i="4"/>
  <c r="G200" i="4"/>
  <c r="J200" i="4"/>
  <c r="Q200" i="4"/>
  <c r="E201" i="4"/>
  <c r="F201" i="4"/>
  <c r="G201" i="4"/>
  <c r="J201" i="4"/>
  <c r="Q201" i="4"/>
  <c r="E202" i="4"/>
  <c r="F202" i="4"/>
  <c r="G202" i="4"/>
  <c r="J202" i="4"/>
  <c r="Q202" i="4"/>
  <c r="E203" i="4"/>
  <c r="F203" i="4"/>
  <c r="Q203" i="4"/>
  <c r="E204" i="4"/>
  <c r="F204" i="4"/>
  <c r="Q204" i="4"/>
  <c r="E205" i="4"/>
  <c r="F205" i="4"/>
  <c r="G205" i="4"/>
  <c r="J205" i="4"/>
  <c r="Q205" i="4"/>
  <c r="E206" i="4"/>
  <c r="F206" i="4"/>
  <c r="G206" i="4"/>
  <c r="J206" i="4"/>
  <c r="Q206" i="4"/>
  <c r="E207" i="4"/>
  <c r="F207" i="4"/>
  <c r="Q207" i="4"/>
  <c r="E208" i="4"/>
  <c r="F208" i="4"/>
  <c r="G208" i="4"/>
  <c r="J208" i="4"/>
  <c r="Q208" i="4"/>
  <c r="E209" i="4"/>
  <c r="F209" i="4"/>
  <c r="G209" i="4"/>
  <c r="J209" i="4"/>
  <c r="Q209" i="4"/>
  <c r="E210" i="4"/>
  <c r="F210" i="4"/>
  <c r="G210" i="4"/>
  <c r="J210" i="4"/>
  <c r="Q210" i="4"/>
  <c r="E211" i="4"/>
  <c r="F211" i="4"/>
  <c r="Q211" i="4"/>
  <c r="E212" i="4"/>
  <c r="F212" i="4"/>
  <c r="Q212" i="4"/>
  <c r="E213" i="4"/>
  <c r="F213" i="4"/>
  <c r="G213" i="4"/>
  <c r="J213" i="4"/>
  <c r="Q213" i="4"/>
  <c r="E214" i="4"/>
  <c r="F214" i="4"/>
  <c r="G214" i="4"/>
  <c r="J214" i="4"/>
  <c r="Q214" i="4"/>
  <c r="E215" i="4"/>
  <c r="F215" i="4"/>
  <c r="Q215" i="4"/>
  <c r="E216" i="4"/>
  <c r="F216" i="4"/>
  <c r="G216" i="4"/>
  <c r="J216" i="4"/>
  <c r="Q216" i="4"/>
  <c r="E217" i="4"/>
  <c r="F217" i="4"/>
  <c r="Q217" i="4"/>
  <c r="E218" i="4"/>
  <c r="F218" i="4"/>
  <c r="G218" i="4"/>
  <c r="J218" i="4"/>
  <c r="Q218" i="4"/>
  <c r="E219" i="4"/>
  <c r="F219" i="4"/>
  <c r="Q219" i="4"/>
  <c r="E220" i="4"/>
  <c r="F220" i="4"/>
  <c r="Q220" i="4"/>
  <c r="E221" i="4"/>
  <c r="F221" i="4"/>
  <c r="Q221" i="4"/>
  <c r="E222" i="4"/>
  <c r="F222" i="4"/>
  <c r="G222" i="4"/>
  <c r="J222" i="4"/>
  <c r="Q222" i="4"/>
  <c r="E223" i="4"/>
  <c r="F223" i="4"/>
  <c r="Q223" i="4"/>
  <c r="E224" i="4"/>
  <c r="F224" i="4"/>
  <c r="G224" i="4"/>
  <c r="J224" i="4"/>
  <c r="Q224" i="4"/>
  <c r="E225" i="4"/>
  <c r="F225" i="4"/>
  <c r="G225" i="4"/>
  <c r="I225" i="4"/>
  <c r="Q225" i="4"/>
  <c r="E226" i="4"/>
  <c r="F226" i="4"/>
  <c r="Q226" i="4"/>
  <c r="E227" i="4"/>
  <c r="F227" i="4"/>
  <c r="Q227" i="4"/>
  <c r="E228" i="4"/>
  <c r="F228" i="4"/>
  <c r="Q228" i="4"/>
  <c r="E229" i="4"/>
  <c r="F229" i="4"/>
  <c r="G229" i="4"/>
  <c r="J229" i="4"/>
  <c r="Q229" i="4"/>
  <c r="E230" i="4"/>
  <c r="F230" i="4"/>
  <c r="Q230" i="4"/>
  <c r="E231" i="4"/>
  <c r="F231" i="4"/>
  <c r="Q231" i="4"/>
  <c r="E232" i="4"/>
  <c r="F232" i="4"/>
  <c r="Q232" i="4"/>
  <c r="E233" i="4"/>
  <c r="F233" i="4"/>
  <c r="G233" i="4"/>
  <c r="J233" i="4"/>
  <c r="Q233" i="4"/>
  <c r="E234" i="4"/>
  <c r="F234" i="4"/>
  <c r="Q234" i="4"/>
  <c r="E235" i="4"/>
  <c r="F235" i="4"/>
  <c r="Q235" i="4"/>
  <c r="E236" i="4"/>
  <c r="F236" i="4"/>
  <c r="Q236" i="4"/>
  <c r="E237" i="4"/>
  <c r="F237" i="4"/>
  <c r="G237" i="4"/>
  <c r="J237" i="4"/>
  <c r="Q237" i="4"/>
  <c r="E238" i="4"/>
  <c r="F238" i="4"/>
  <c r="P238" i="4"/>
  <c r="S238" i="4" s="1"/>
  <c r="U238" i="4" s="1"/>
  <c r="Q238" i="4"/>
  <c r="E239" i="4"/>
  <c r="F239" i="4"/>
  <c r="Q239" i="4"/>
  <c r="E240" i="4"/>
  <c r="F240" i="4"/>
  <c r="Q240" i="4"/>
  <c r="E241" i="4"/>
  <c r="F241" i="4"/>
  <c r="G241" i="4"/>
  <c r="J241" i="4"/>
  <c r="Q241" i="4"/>
  <c r="E242" i="4"/>
  <c r="F242" i="4"/>
  <c r="P242" i="4"/>
  <c r="S242" i="4" s="1"/>
  <c r="U242" i="4" s="1"/>
  <c r="Q242" i="4"/>
  <c r="E243" i="4"/>
  <c r="F243" i="4"/>
  <c r="Q243" i="4"/>
  <c r="E244" i="4"/>
  <c r="F244" i="4"/>
  <c r="Q244" i="4"/>
  <c r="E245" i="4"/>
  <c r="F245" i="4"/>
  <c r="Q245" i="4"/>
  <c r="E246" i="4"/>
  <c r="F246" i="4"/>
  <c r="Q246" i="4"/>
  <c r="E247" i="4"/>
  <c r="F247" i="4"/>
  <c r="Q247" i="4"/>
  <c r="E248" i="4"/>
  <c r="F248" i="4"/>
  <c r="Q248" i="4"/>
  <c r="V248" i="4"/>
  <c r="E249" i="4"/>
  <c r="F249" i="4"/>
  <c r="Q249" i="4"/>
  <c r="E250" i="4"/>
  <c r="F250" i="4"/>
  <c r="Q250" i="4"/>
  <c r="E251" i="4"/>
  <c r="F251" i="4"/>
  <c r="Q251" i="4"/>
  <c r="E252" i="4"/>
  <c r="F252" i="4"/>
  <c r="Q252" i="4"/>
  <c r="E253" i="4"/>
  <c r="F253" i="4"/>
  <c r="G253" i="4"/>
  <c r="K253" i="4"/>
  <c r="Q253" i="4"/>
  <c r="E254" i="4"/>
  <c r="F254" i="4"/>
  <c r="Q254" i="4"/>
  <c r="E255" i="4"/>
  <c r="F255" i="4"/>
  <c r="Q255" i="4"/>
  <c r="E256" i="4"/>
  <c r="F256" i="4"/>
  <c r="Q256" i="4"/>
  <c r="E257" i="4"/>
  <c r="F257" i="4"/>
  <c r="Q257" i="4"/>
  <c r="E269" i="1"/>
  <c r="F269" i="1" s="1"/>
  <c r="G269" i="1" s="1"/>
  <c r="D9" i="1"/>
  <c r="C9" i="1"/>
  <c r="D11" i="1"/>
  <c r="Y20" i="1" s="1"/>
  <c r="D12" i="1"/>
  <c r="D1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7" i="1"/>
  <c r="Q278" i="1"/>
  <c r="Q279" i="1"/>
  <c r="Q280" i="1"/>
  <c r="Q281" i="1"/>
  <c r="Q282" i="1"/>
  <c r="Q284" i="1"/>
  <c r="Q283" i="1"/>
  <c r="Q285" i="1"/>
  <c r="Q286" i="1"/>
  <c r="Q287" i="1"/>
  <c r="Q288" i="1"/>
  <c r="Q290" i="1"/>
  <c r="Q289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253" i="1"/>
  <c r="E250" i="1"/>
  <c r="F250" i="1"/>
  <c r="G250" i="1" s="1"/>
  <c r="Q252" i="1"/>
  <c r="Q251" i="1"/>
  <c r="Q250" i="1"/>
  <c r="Q249" i="1"/>
  <c r="Q248" i="1"/>
  <c r="Q247" i="1"/>
  <c r="Q246" i="1"/>
  <c r="F245" i="1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11" i="3"/>
  <c r="Q316" i="1"/>
  <c r="C7" i="1"/>
  <c r="E248" i="1"/>
  <c r="F248" i="1" s="1"/>
  <c r="C8" i="1"/>
  <c r="E170" i="1"/>
  <c r="F170" i="1"/>
  <c r="G170" i="1" s="1"/>
  <c r="J170" i="1" s="1"/>
  <c r="E198" i="1"/>
  <c r="F198" i="1" s="1"/>
  <c r="G198" i="1" s="1"/>
  <c r="J198" i="1" s="1"/>
  <c r="E203" i="1"/>
  <c r="F203" i="1" s="1"/>
  <c r="G203" i="1" s="1"/>
  <c r="J203" i="1" s="1"/>
  <c r="E21" i="1"/>
  <c r="F21" i="1"/>
  <c r="E28" i="1"/>
  <c r="F28" i="1"/>
  <c r="E29" i="1"/>
  <c r="F29" i="1" s="1"/>
  <c r="G29" i="1" s="1"/>
  <c r="E36" i="1"/>
  <c r="F36" i="1" s="1"/>
  <c r="G36" i="1" s="1"/>
  <c r="H36" i="1" s="1"/>
  <c r="E39" i="1"/>
  <c r="F39" i="1" s="1"/>
  <c r="G39" i="1" s="1"/>
  <c r="E42" i="1"/>
  <c r="E43" i="1"/>
  <c r="F43" i="1"/>
  <c r="E46" i="1"/>
  <c r="F46" i="1" s="1"/>
  <c r="E47" i="1"/>
  <c r="F47" i="1" s="1"/>
  <c r="G47" i="1" s="1"/>
  <c r="E48" i="1"/>
  <c r="E50" i="1"/>
  <c r="F50" i="1"/>
  <c r="G50" i="1" s="1"/>
  <c r="H50" i="1" s="1"/>
  <c r="E52" i="1"/>
  <c r="F52" i="1"/>
  <c r="E56" i="1"/>
  <c r="F56" i="1"/>
  <c r="E57" i="1"/>
  <c r="F57" i="1" s="1"/>
  <c r="E59" i="1"/>
  <c r="F59" i="1" s="1"/>
  <c r="E60" i="1"/>
  <c r="F60" i="1"/>
  <c r="E61" i="1"/>
  <c r="F61" i="1"/>
  <c r="G61" i="1" s="1"/>
  <c r="H61" i="1" s="1"/>
  <c r="E62" i="1"/>
  <c r="F62" i="1" s="1"/>
  <c r="G62" i="1" s="1"/>
  <c r="E66" i="1"/>
  <c r="F66" i="1" s="1"/>
  <c r="G66" i="1"/>
  <c r="H66" i="1" s="1"/>
  <c r="E71" i="1"/>
  <c r="F71" i="1"/>
  <c r="E72" i="1"/>
  <c r="F72" i="1" s="1"/>
  <c r="E73" i="1"/>
  <c r="E75" i="1"/>
  <c r="F75" i="1"/>
  <c r="G75" i="1" s="1"/>
  <c r="H75" i="1" s="1"/>
  <c r="E76" i="1"/>
  <c r="F76" i="1" s="1"/>
  <c r="E77" i="1"/>
  <c r="F77" i="1" s="1"/>
  <c r="G77" i="1" s="1"/>
  <c r="H77" i="1" s="1"/>
  <c r="E79" i="1"/>
  <c r="F79" i="1" s="1"/>
  <c r="G79" i="1" s="1"/>
  <c r="I79" i="1" s="1"/>
  <c r="E80" i="1"/>
  <c r="F80" i="1" s="1"/>
  <c r="G80" i="1" s="1"/>
  <c r="H80" i="1" s="1"/>
  <c r="E81" i="1"/>
  <c r="F81" i="1"/>
  <c r="G81" i="1" s="1"/>
  <c r="H81" i="1" s="1"/>
  <c r="E83" i="1"/>
  <c r="F83" i="1" s="1"/>
  <c r="G83" i="1"/>
  <c r="I83" i="1" s="1"/>
  <c r="E84" i="1"/>
  <c r="F84" i="1"/>
  <c r="E85" i="1"/>
  <c r="F85" i="1" s="1"/>
  <c r="G85" i="1"/>
  <c r="I85" i="1" s="1"/>
  <c r="E86" i="1"/>
  <c r="E90" i="1"/>
  <c r="F90" i="1" s="1"/>
  <c r="G90" i="1" s="1"/>
  <c r="H90" i="1" s="1"/>
  <c r="E94" i="1"/>
  <c r="F94" i="1" s="1"/>
  <c r="G94" i="1" s="1"/>
  <c r="H94" i="1" s="1"/>
  <c r="E98" i="1"/>
  <c r="F98" i="1" s="1"/>
  <c r="G98" i="1" s="1"/>
  <c r="E103" i="1"/>
  <c r="F103" i="1" s="1"/>
  <c r="G103" i="1" s="1"/>
  <c r="H103" i="1" s="1"/>
  <c r="E104" i="1"/>
  <c r="F104" i="1" s="1"/>
  <c r="G104" i="1" s="1"/>
  <c r="E105" i="1"/>
  <c r="E107" i="1"/>
  <c r="F107" i="1" s="1"/>
  <c r="G107" i="1" s="1"/>
  <c r="H107" i="1" s="1"/>
  <c r="E108" i="1"/>
  <c r="E109" i="1"/>
  <c r="F109" i="1" s="1"/>
  <c r="G109" i="1" s="1"/>
  <c r="H109" i="1" s="1"/>
  <c r="E111" i="1"/>
  <c r="F111" i="1" s="1"/>
  <c r="G111" i="1" s="1"/>
  <c r="H111" i="1"/>
  <c r="E112" i="1"/>
  <c r="F112" i="1"/>
  <c r="G112" i="1" s="1"/>
  <c r="H112" i="1" s="1"/>
  <c r="E113" i="1"/>
  <c r="F113" i="1" s="1"/>
  <c r="G113" i="1" s="1"/>
  <c r="H113" i="1" s="1"/>
  <c r="E115" i="1"/>
  <c r="F115" i="1" s="1"/>
  <c r="G115" i="1"/>
  <c r="E118" i="1"/>
  <c r="E163" i="2" s="1"/>
  <c r="F118" i="1"/>
  <c r="G118" i="1" s="1"/>
  <c r="I118" i="1" s="1"/>
  <c r="E120" i="1"/>
  <c r="F120" i="1" s="1"/>
  <c r="E121" i="1"/>
  <c r="F121" i="1"/>
  <c r="G121" i="1" s="1"/>
  <c r="I121" i="1"/>
  <c r="E123" i="1"/>
  <c r="F123" i="1" s="1"/>
  <c r="G123" i="1" s="1"/>
  <c r="I123" i="1" s="1"/>
  <c r="E127" i="1"/>
  <c r="F127" i="1" s="1"/>
  <c r="G127" i="1"/>
  <c r="H127" i="1" s="1"/>
  <c r="E130" i="1"/>
  <c r="F130" i="1"/>
  <c r="G130" i="1" s="1"/>
  <c r="H130" i="1" s="1"/>
  <c r="E132" i="1"/>
  <c r="F132" i="1"/>
  <c r="E133" i="1"/>
  <c r="F133" i="1" s="1"/>
  <c r="G133" i="1" s="1"/>
  <c r="H133" i="1" s="1"/>
  <c r="E135" i="1"/>
  <c r="E180" i="2" s="1"/>
  <c r="F135" i="1"/>
  <c r="E138" i="1"/>
  <c r="F138" i="1" s="1"/>
  <c r="G138" i="1" s="1"/>
  <c r="H138" i="1"/>
  <c r="E140" i="1"/>
  <c r="E185" i="2" s="1"/>
  <c r="F140" i="1"/>
  <c r="G140" i="1" s="1"/>
  <c r="H140" i="1" s="1"/>
  <c r="E141" i="1"/>
  <c r="F141" i="1" s="1"/>
  <c r="G141" i="1" s="1"/>
  <c r="H141" i="1" s="1"/>
  <c r="E142" i="1"/>
  <c r="F142" i="1"/>
  <c r="G142" i="1" s="1"/>
  <c r="E144" i="1"/>
  <c r="F144" i="1" s="1"/>
  <c r="G144" i="1" s="1"/>
  <c r="E145" i="1"/>
  <c r="F145" i="1"/>
  <c r="G145" i="1" s="1"/>
  <c r="E147" i="1"/>
  <c r="F147" i="1"/>
  <c r="G147" i="1" s="1"/>
  <c r="H147" i="1" s="1"/>
  <c r="E150" i="1"/>
  <c r="E152" i="1"/>
  <c r="F152" i="1" s="1"/>
  <c r="E153" i="1"/>
  <c r="F153" i="1"/>
  <c r="G153" i="1" s="1"/>
  <c r="H153" i="1" s="1"/>
  <c r="E155" i="1"/>
  <c r="F155" i="1" s="1"/>
  <c r="G155" i="1" s="1"/>
  <c r="E159" i="1"/>
  <c r="F159" i="1" s="1"/>
  <c r="G159" i="1" s="1"/>
  <c r="H159" i="1" s="1"/>
  <c r="E162" i="1"/>
  <c r="E164" i="1"/>
  <c r="F164" i="1" s="1"/>
  <c r="E165" i="1"/>
  <c r="F165" i="1"/>
  <c r="G165" i="1" s="1"/>
  <c r="I165" i="1" s="1"/>
  <c r="E167" i="1"/>
  <c r="F167" i="1" s="1"/>
  <c r="G167" i="1" s="1"/>
  <c r="I167" i="1" s="1"/>
  <c r="E172" i="1"/>
  <c r="F172" i="1" s="1"/>
  <c r="G172" i="1" s="1"/>
  <c r="H172" i="1" s="1"/>
  <c r="E174" i="1"/>
  <c r="E175" i="1"/>
  <c r="F175" i="1"/>
  <c r="G175" i="1" s="1"/>
  <c r="H175" i="1" s="1"/>
  <c r="E176" i="1"/>
  <c r="F176" i="1" s="1"/>
  <c r="G176" i="1" s="1"/>
  <c r="H176" i="1" s="1"/>
  <c r="E178" i="1"/>
  <c r="F178" i="1" s="1"/>
  <c r="E185" i="1"/>
  <c r="F185" i="1" s="1"/>
  <c r="G185" i="1" s="1"/>
  <c r="J185" i="1" s="1"/>
  <c r="E196" i="1"/>
  <c r="F196" i="1" s="1"/>
  <c r="P196" i="1" s="1"/>
  <c r="G196" i="1"/>
  <c r="J196" i="1" s="1"/>
  <c r="E195" i="1"/>
  <c r="F195" i="1"/>
  <c r="G195" i="1" s="1"/>
  <c r="E181" i="1"/>
  <c r="F181" i="1"/>
  <c r="G181" i="1" s="1"/>
  <c r="E183" i="1"/>
  <c r="E187" i="1"/>
  <c r="F187" i="1" s="1"/>
  <c r="G187" i="1" s="1"/>
  <c r="J187" i="1" s="1"/>
  <c r="E188" i="1"/>
  <c r="F188" i="1"/>
  <c r="G188" i="1" s="1"/>
  <c r="J188" i="1" s="1"/>
  <c r="E190" i="1"/>
  <c r="F190" i="1" s="1"/>
  <c r="G190" i="1" s="1"/>
  <c r="E192" i="1"/>
  <c r="F192" i="1" s="1"/>
  <c r="G192" i="1" s="1"/>
  <c r="J192" i="1" s="1"/>
  <c r="E206" i="1"/>
  <c r="F206" i="1" s="1"/>
  <c r="G206" i="1" s="1"/>
  <c r="J206" i="1" s="1"/>
  <c r="E208" i="1"/>
  <c r="F208" i="1"/>
  <c r="G208" i="1" s="1"/>
  <c r="J208" i="1"/>
  <c r="E209" i="1"/>
  <c r="F209" i="1" s="1"/>
  <c r="G209" i="1" s="1"/>
  <c r="E211" i="1"/>
  <c r="F211" i="1" s="1"/>
  <c r="G211" i="1"/>
  <c r="J211" i="1" s="1"/>
  <c r="E213" i="1"/>
  <c r="E214" i="1"/>
  <c r="F214" i="1" s="1"/>
  <c r="G214" i="1"/>
  <c r="J214" i="1" s="1"/>
  <c r="E217" i="1"/>
  <c r="E41" i="2" s="1"/>
  <c r="F217" i="1"/>
  <c r="G217" i="1" s="1"/>
  <c r="J217" i="1" s="1"/>
  <c r="E218" i="1"/>
  <c r="F218" i="1" s="1"/>
  <c r="G218" i="1" s="1"/>
  <c r="J218" i="1"/>
  <c r="E219" i="1"/>
  <c r="E43" i="2" s="1"/>
  <c r="F219" i="1"/>
  <c r="G219" i="1" s="1"/>
  <c r="E223" i="1"/>
  <c r="F223" i="1"/>
  <c r="G223" i="1" s="1"/>
  <c r="J223" i="1" s="1"/>
  <c r="E226" i="1"/>
  <c r="F226" i="1"/>
  <c r="G226" i="1" s="1"/>
  <c r="J226" i="1" s="1"/>
  <c r="E227" i="1"/>
  <c r="F227" i="1" s="1"/>
  <c r="G227" i="1" s="1"/>
  <c r="J227" i="1" s="1"/>
  <c r="E229" i="1"/>
  <c r="F229" i="1"/>
  <c r="G229" i="1" s="1"/>
  <c r="J229" i="1"/>
  <c r="E230" i="1"/>
  <c r="F230" i="1" s="1"/>
  <c r="G230" i="1" s="1"/>
  <c r="J230" i="1" s="1"/>
  <c r="E231" i="1"/>
  <c r="F231" i="1"/>
  <c r="G231" i="1" s="1"/>
  <c r="J231" i="1" s="1"/>
  <c r="E232" i="1"/>
  <c r="E233" i="1"/>
  <c r="F233" i="1"/>
  <c r="G233" i="1" s="1"/>
  <c r="E234" i="1"/>
  <c r="F234" i="1"/>
  <c r="E235" i="1"/>
  <c r="F235" i="1"/>
  <c r="G235" i="1" s="1"/>
  <c r="E236" i="1"/>
  <c r="F236" i="1"/>
  <c r="E237" i="1"/>
  <c r="F237" i="1" s="1"/>
  <c r="G237" i="1"/>
  <c r="J237" i="1" s="1"/>
  <c r="E238" i="1"/>
  <c r="F238" i="1" s="1"/>
  <c r="G238" i="1" s="1"/>
  <c r="J238" i="1" s="1"/>
  <c r="E239" i="1"/>
  <c r="F239" i="1" s="1"/>
  <c r="G239" i="1"/>
  <c r="E240" i="1"/>
  <c r="F240" i="1"/>
  <c r="G240" i="1" s="1"/>
  <c r="J240" i="1" s="1"/>
  <c r="E241" i="1"/>
  <c r="F241" i="1" s="1"/>
  <c r="E242" i="1"/>
  <c r="F242" i="1" s="1"/>
  <c r="G242" i="1" s="1"/>
  <c r="E243" i="1"/>
  <c r="F243" i="1"/>
  <c r="G243" i="1" s="1"/>
  <c r="E244" i="1"/>
  <c r="E179" i="1"/>
  <c r="F179" i="1" s="1"/>
  <c r="V179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H62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H98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H145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85" i="1"/>
  <c r="Q194" i="1"/>
  <c r="Q196" i="1"/>
  <c r="Q305" i="1"/>
  <c r="Q306" i="1"/>
  <c r="Q307" i="1"/>
  <c r="Q308" i="1"/>
  <c r="Q309" i="1"/>
  <c r="Q310" i="1"/>
  <c r="Q315" i="1"/>
  <c r="G240" i="2"/>
  <c r="C240" i="2"/>
  <c r="G65" i="2"/>
  <c r="C65" i="2"/>
  <c r="G64" i="2"/>
  <c r="C64" i="2"/>
  <c r="G63" i="2"/>
  <c r="C63" i="2"/>
  <c r="G62" i="2"/>
  <c r="C62" i="2"/>
  <c r="G239" i="2"/>
  <c r="C239" i="2"/>
  <c r="G238" i="2"/>
  <c r="C238" i="2"/>
  <c r="G237" i="2"/>
  <c r="C237" i="2"/>
  <c r="G236" i="2"/>
  <c r="C236" i="2"/>
  <c r="G235" i="2"/>
  <c r="C235" i="2"/>
  <c r="G234" i="2"/>
  <c r="C234" i="2"/>
  <c r="G61" i="2"/>
  <c r="C61" i="2"/>
  <c r="G60" i="2"/>
  <c r="C60" i="2"/>
  <c r="G59" i="2"/>
  <c r="C59" i="2"/>
  <c r="E59" i="2"/>
  <c r="G58" i="2"/>
  <c r="C58" i="2"/>
  <c r="E58" i="2"/>
  <c r="G57" i="2"/>
  <c r="C57" i="2"/>
  <c r="E57" i="2"/>
  <c r="G233" i="2"/>
  <c r="C233" i="2"/>
  <c r="E233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232" i="2"/>
  <c r="C232" i="2"/>
  <c r="E232" i="2"/>
  <c r="G51" i="2"/>
  <c r="C51" i="2"/>
  <c r="E51" i="2"/>
  <c r="G50" i="2"/>
  <c r="C50" i="2"/>
  <c r="G49" i="2"/>
  <c r="C49" i="2"/>
  <c r="E49" i="2"/>
  <c r="G48" i="2"/>
  <c r="C48" i="2"/>
  <c r="E48" i="2"/>
  <c r="G231" i="2"/>
  <c r="C231" i="2"/>
  <c r="E231" i="2"/>
  <c r="G230" i="2"/>
  <c r="C230" i="2"/>
  <c r="E230" i="2"/>
  <c r="G47" i="2"/>
  <c r="C47" i="2"/>
  <c r="G229" i="2"/>
  <c r="C229" i="2"/>
  <c r="E229" i="2"/>
  <c r="G46" i="2"/>
  <c r="C46" i="2"/>
  <c r="G45" i="2"/>
  <c r="C45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G38" i="2"/>
  <c r="C38" i="2"/>
  <c r="E38" i="2"/>
  <c r="G37" i="2"/>
  <c r="C37" i="2"/>
  <c r="G36" i="2"/>
  <c r="C36" i="2"/>
  <c r="G35" i="2"/>
  <c r="C35" i="2"/>
  <c r="E35" i="2"/>
  <c r="G34" i="2"/>
  <c r="C34" i="2"/>
  <c r="G33" i="2"/>
  <c r="C33" i="2"/>
  <c r="E33" i="2"/>
  <c r="G32" i="2"/>
  <c r="C32" i="2"/>
  <c r="E32" i="2"/>
  <c r="G31" i="2"/>
  <c r="C31" i="2"/>
  <c r="G30" i="2"/>
  <c r="C30" i="2"/>
  <c r="E30" i="2"/>
  <c r="G29" i="2"/>
  <c r="C29" i="2"/>
  <c r="G28" i="2"/>
  <c r="C28" i="2"/>
  <c r="G27" i="2"/>
  <c r="C27" i="2"/>
  <c r="E27" i="2"/>
  <c r="G26" i="2"/>
  <c r="C26" i="2"/>
  <c r="G25" i="2"/>
  <c r="C25" i="2"/>
  <c r="G24" i="2"/>
  <c r="C24" i="2"/>
  <c r="G228" i="2"/>
  <c r="C228" i="2"/>
  <c r="E228" i="2"/>
  <c r="G23" i="2"/>
  <c r="C23" i="2"/>
  <c r="G22" i="2"/>
  <c r="C22" i="2"/>
  <c r="E22" i="2"/>
  <c r="G21" i="2"/>
  <c r="C21" i="2"/>
  <c r="G227" i="2"/>
  <c r="C227" i="2"/>
  <c r="G20" i="2"/>
  <c r="C20" i="2"/>
  <c r="E20" i="2"/>
  <c r="G226" i="2"/>
  <c r="C226" i="2"/>
  <c r="G19" i="2"/>
  <c r="C19" i="2"/>
  <c r="E19" i="2"/>
  <c r="G18" i="2"/>
  <c r="C18" i="2"/>
  <c r="G17" i="2"/>
  <c r="C17" i="2"/>
  <c r="E17" i="2"/>
  <c r="G16" i="2"/>
  <c r="C16" i="2"/>
  <c r="E16" i="2"/>
  <c r="G225" i="2"/>
  <c r="C225" i="2"/>
  <c r="E225" i="2"/>
  <c r="G15" i="2"/>
  <c r="C15" i="2"/>
  <c r="E15" i="2"/>
  <c r="G14" i="2"/>
  <c r="C14" i="2"/>
  <c r="G224" i="2"/>
  <c r="C224" i="2"/>
  <c r="E224" i="2"/>
  <c r="G13" i="2"/>
  <c r="C13" i="2"/>
  <c r="G12" i="2"/>
  <c r="C12" i="2"/>
  <c r="E12" i="2"/>
  <c r="G11" i="2"/>
  <c r="C11" i="2"/>
  <c r="G223" i="2"/>
  <c r="C223" i="2"/>
  <c r="E223" i="2"/>
  <c r="G222" i="2"/>
  <c r="C222" i="2"/>
  <c r="G221" i="2"/>
  <c r="C221" i="2"/>
  <c r="E221" i="2"/>
  <c r="G220" i="2"/>
  <c r="C220" i="2"/>
  <c r="E220" i="2"/>
  <c r="G219" i="2"/>
  <c r="C219" i="2"/>
  <c r="G218" i="2"/>
  <c r="C218" i="2"/>
  <c r="G217" i="2"/>
  <c r="C217" i="2"/>
  <c r="E217" i="2"/>
  <c r="G216" i="2"/>
  <c r="C216" i="2"/>
  <c r="G215" i="2"/>
  <c r="C215" i="2"/>
  <c r="E215" i="2"/>
  <c r="G214" i="2"/>
  <c r="C214" i="2"/>
  <c r="G213" i="2"/>
  <c r="C213" i="2"/>
  <c r="G212" i="2"/>
  <c r="C212" i="2"/>
  <c r="E212" i="2"/>
  <c r="G211" i="2"/>
  <c r="C211" i="2"/>
  <c r="G210" i="2"/>
  <c r="C210" i="2"/>
  <c r="E210" i="2"/>
  <c r="G209" i="2"/>
  <c r="C209" i="2"/>
  <c r="E209" i="2"/>
  <c r="G208" i="2"/>
  <c r="C208" i="2"/>
  <c r="G207" i="2"/>
  <c r="C207" i="2"/>
  <c r="G206" i="2"/>
  <c r="C206" i="2"/>
  <c r="G205" i="2"/>
  <c r="C205" i="2"/>
  <c r="G204" i="2"/>
  <c r="C204" i="2"/>
  <c r="E204" i="2"/>
  <c r="G203" i="2"/>
  <c r="C203" i="2"/>
  <c r="G202" i="2"/>
  <c r="C202" i="2"/>
  <c r="G201" i="2"/>
  <c r="C201" i="2"/>
  <c r="G200" i="2"/>
  <c r="C200" i="2"/>
  <c r="E200" i="2"/>
  <c r="G199" i="2"/>
  <c r="C199" i="2"/>
  <c r="G198" i="2"/>
  <c r="C198" i="2"/>
  <c r="E198" i="2"/>
  <c r="G197" i="2"/>
  <c r="C197" i="2"/>
  <c r="E197" i="2"/>
  <c r="G196" i="2"/>
  <c r="C196" i="2"/>
  <c r="G195" i="2"/>
  <c r="C195" i="2"/>
  <c r="G194" i="2"/>
  <c r="C194" i="2"/>
  <c r="G193" i="2"/>
  <c r="C193" i="2"/>
  <c r="G192" i="2"/>
  <c r="C192" i="2"/>
  <c r="E192" i="2"/>
  <c r="G191" i="2"/>
  <c r="C191" i="2"/>
  <c r="G190" i="2"/>
  <c r="C190" i="2"/>
  <c r="E190" i="2"/>
  <c r="G189" i="2"/>
  <c r="C189" i="2"/>
  <c r="E189" i="2"/>
  <c r="G188" i="2"/>
  <c r="C188" i="2"/>
  <c r="G187" i="2"/>
  <c r="C187" i="2"/>
  <c r="E187" i="2"/>
  <c r="G186" i="2"/>
  <c r="C186" i="2"/>
  <c r="E186" i="2"/>
  <c r="G185" i="2"/>
  <c r="C185" i="2"/>
  <c r="G184" i="2"/>
  <c r="C184" i="2"/>
  <c r="G183" i="2"/>
  <c r="C183" i="2"/>
  <c r="E183" i="2"/>
  <c r="G182" i="2"/>
  <c r="C182" i="2"/>
  <c r="G181" i="2"/>
  <c r="C181" i="2"/>
  <c r="G180" i="2"/>
  <c r="C180" i="2"/>
  <c r="G179" i="2"/>
  <c r="C179" i="2"/>
  <c r="G178" i="2"/>
  <c r="C178" i="2"/>
  <c r="E178" i="2"/>
  <c r="G177" i="2"/>
  <c r="C177" i="2"/>
  <c r="E177" i="2"/>
  <c r="G176" i="2"/>
  <c r="C176" i="2"/>
  <c r="G175" i="2"/>
  <c r="C175" i="2"/>
  <c r="E175" i="2"/>
  <c r="G174" i="2"/>
  <c r="C174" i="2"/>
  <c r="G173" i="2"/>
  <c r="C173" i="2"/>
  <c r="G172" i="2"/>
  <c r="C172" i="2"/>
  <c r="E172" i="2"/>
  <c r="G171" i="2"/>
  <c r="C171" i="2"/>
  <c r="G170" i="2"/>
  <c r="C170" i="2"/>
  <c r="G169" i="2"/>
  <c r="C169" i="2"/>
  <c r="G168" i="2"/>
  <c r="C168" i="2"/>
  <c r="E168" i="2"/>
  <c r="G167" i="2"/>
  <c r="C167" i="2"/>
  <c r="G166" i="2"/>
  <c r="C166" i="2"/>
  <c r="E166" i="2"/>
  <c r="G165" i="2"/>
  <c r="C165" i="2"/>
  <c r="E165" i="2"/>
  <c r="G164" i="2"/>
  <c r="C164" i="2"/>
  <c r="G163" i="2"/>
  <c r="C163" i="2"/>
  <c r="G162" i="2"/>
  <c r="C162" i="2"/>
  <c r="G161" i="2"/>
  <c r="C161" i="2"/>
  <c r="G160" i="2"/>
  <c r="C160" i="2"/>
  <c r="E160" i="2"/>
  <c r="G159" i="2"/>
  <c r="C159" i="2"/>
  <c r="G158" i="2"/>
  <c r="C158" i="2"/>
  <c r="E158" i="2"/>
  <c r="G157" i="2"/>
  <c r="C157" i="2"/>
  <c r="E157" i="2"/>
  <c r="G156" i="2"/>
  <c r="C156" i="2"/>
  <c r="E156" i="2"/>
  <c r="G155" i="2"/>
  <c r="C155" i="2"/>
  <c r="G154" i="2"/>
  <c r="C154" i="2"/>
  <c r="E154" i="2"/>
  <c r="G153" i="2"/>
  <c r="C153" i="2"/>
  <c r="G152" i="2"/>
  <c r="C152" i="2"/>
  <c r="E152" i="2"/>
  <c r="G151" i="2"/>
  <c r="C151" i="2"/>
  <c r="G150" i="2"/>
  <c r="C150" i="2"/>
  <c r="G149" i="2"/>
  <c r="C149" i="2"/>
  <c r="E149" i="2"/>
  <c r="G148" i="2"/>
  <c r="C148" i="2"/>
  <c r="E148" i="2"/>
  <c r="G147" i="2"/>
  <c r="C147" i="2"/>
  <c r="G146" i="2"/>
  <c r="C146" i="2"/>
  <c r="G145" i="2"/>
  <c r="C145" i="2"/>
  <c r="G144" i="2"/>
  <c r="C144" i="2"/>
  <c r="G143" i="2"/>
  <c r="C143" i="2"/>
  <c r="E143" i="2"/>
  <c r="G142" i="2"/>
  <c r="C142" i="2"/>
  <c r="G141" i="2"/>
  <c r="C141" i="2"/>
  <c r="G140" i="2"/>
  <c r="C140" i="2"/>
  <c r="G139" i="2"/>
  <c r="C139" i="2"/>
  <c r="E139" i="2"/>
  <c r="G138" i="2"/>
  <c r="C138" i="2"/>
  <c r="G137" i="2"/>
  <c r="C137" i="2"/>
  <c r="G136" i="2"/>
  <c r="C136" i="2"/>
  <c r="G135" i="2"/>
  <c r="C135" i="2"/>
  <c r="E135" i="2"/>
  <c r="G134" i="2"/>
  <c r="C134" i="2"/>
  <c r="G133" i="2"/>
  <c r="C133" i="2"/>
  <c r="G132" i="2"/>
  <c r="C132" i="2"/>
  <c r="G131" i="2"/>
  <c r="C131" i="2"/>
  <c r="G130" i="2"/>
  <c r="C130" i="2"/>
  <c r="E130" i="2"/>
  <c r="G129" i="2"/>
  <c r="C129" i="2"/>
  <c r="E129" i="2"/>
  <c r="G128" i="2"/>
  <c r="C128" i="2"/>
  <c r="E128" i="2"/>
  <c r="G127" i="2"/>
  <c r="C127" i="2"/>
  <c r="G126" i="2"/>
  <c r="C126" i="2"/>
  <c r="E126" i="2"/>
  <c r="G125" i="2"/>
  <c r="C125" i="2"/>
  <c r="E125" i="2"/>
  <c r="G124" i="2"/>
  <c r="C124" i="2"/>
  <c r="E124" i="2"/>
  <c r="G123" i="2"/>
  <c r="C123" i="2"/>
  <c r="G122" i="2"/>
  <c r="C122" i="2"/>
  <c r="E122" i="2"/>
  <c r="G121" i="2"/>
  <c r="C121" i="2"/>
  <c r="E121" i="2"/>
  <c r="G120" i="2"/>
  <c r="C120" i="2"/>
  <c r="E120" i="2"/>
  <c r="G119" i="2"/>
  <c r="C119" i="2"/>
  <c r="G118" i="2"/>
  <c r="C118" i="2"/>
  <c r="G117" i="2"/>
  <c r="C117" i="2"/>
  <c r="E117" i="2"/>
  <c r="G116" i="2"/>
  <c r="C116" i="2"/>
  <c r="E116" i="2"/>
  <c r="G115" i="2"/>
  <c r="C115" i="2"/>
  <c r="G114" i="2"/>
  <c r="C114" i="2"/>
  <c r="G113" i="2"/>
  <c r="C113" i="2"/>
  <c r="G112" i="2"/>
  <c r="C112" i="2"/>
  <c r="G111" i="2"/>
  <c r="C111" i="2"/>
  <c r="E111" i="2"/>
  <c r="G110" i="2"/>
  <c r="C110" i="2"/>
  <c r="G109" i="2"/>
  <c r="C109" i="2"/>
  <c r="G108" i="2"/>
  <c r="C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G102" i="2"/>
  <c r="C102" i="2"/>
  <c r="E102" i="2"/>
  <c r="G101" i="2"/>
  <c r="C101" i="2"/>
  <c r="E101" i="2"/>
  <c r="G100" i="2"/>
  <c r="C100" i="2"/>
  <c r="G99" i="2"/>
  <c r="C99" i="2"/>
  <c r="G98" i="2"/>
  <c r="C98" i="2"/>
  <c r="G97" i="2"/>
  <c r="C97" i="2"/>
  <c r="E97" i="2"/>
  <c r="G96" i="2"/>
  <c r="C96" i="2"/>
  <c r="G95" i="2"/>
  <c r="C95" i="2"/>
  <c r="E95" i="2"/>
  <c r="G94" i="2"/>
  <c r="C94" i="2"/>
  <c r="G93" i="2"/>
  <c r="C93" i="2"/>
  <c r="G92" i="2"/>
  <c r="C92" i="2"/>
  <c r="E92" i="2"/>
  <c r="G91" i="2"/>
  <c r="C91" i="2"/>
  <c r="E91" i="2"/>
  <c r="G90" i="2"/>
  <c r="C90" i="2"/>
  <c r="G89" i="2"/>
  <c r="C89" i="2"/>
  <c r="G88" i="2"/>
  <c r="C88" i="2"/>
  <c r="E88" i="2"/>
  <c r="G87" i="2"/>
  <c r="C87" i="2"/>
  <c r="G86" i="2"/>
  <c r="C86" i="2"/>
  <c r="G85" i="2"/>
  <c r="C85" i="2"/>
  <c r="G84" i="2"/>
  <c r="C84" i="2"/>
  <c r="E84" i="2"/>
  <c r="G83" i="2"/>
  <c r="C83" i="2"/>
  <c r="G82" i="2"/>
  <c r="C82" i="2"/>
  <c r="G81" i="2"/>
  <c r="C81" i="2"/>
  <c r="E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E74" i="2"/>
  <c r="G73" i="2"/>
  <c r="C73" i="2"/>
  <c r="E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E66" i="2"/>
  <c r="A26" i="2"/>
  <c r="H26" i="2"/>
  <c r="B26" i="2"/>
  <c r="D26" i="2"/>
  <c r="A27" i="2"/>
  <c r="H27" i="2"/>
  <c r="B27" i="2"/>
  <c r="D27" i="2"/>
  <c r="A28" i="2"/>
  <c r="H28" i="2"/>
  <c r="B28" i="2"/>
  <c r="D28" i="2"/>
  <c r="A29" i="2"/>
  <c r="H29" i="2"/>
  <c r="B29" i="2"/>
  <c r="D29" i="2"/>
  <c r="A30" i="2"/>
  <c r="H30" i="2"/>
  <c r="B30" i="2"/>
  <c r="D30" i="2"/>
  <c r="A31" i="2"/>
  <c r="H31" i="2"/>
  <c r="B31" i="2"/>
  <c r="D31" i="2"/>
  <c r="A32" i="2"/>
  <c r="H32" i="2"/>
  <c r="B32" i="2"/>
  <c r="D32" i="2"/>
  <c r="A33" i="2"/>
  <c r="H33" i="2"/>
  <c r="B33" i="2"/>
  <c r="D33" i="2"/>
  <c r="A34" i="2"/>
  <c r="H34" i="2"/>
  <c r="B34" i="2"/>
  <c r="D34" i="2"/>
  <c r="A35" i="2"/>
  <c r="H35" i="2"/>
  <c r="B35" i="2"/>
  <c r="D35" i="2"/>
  <c r="A36" i="2"/>
  <c r="H36" i="2"/>
  <c r="B36" i="2"/>
  <c r="D36" i="2"/>
  <c r="A37" i="2"/>
  <c r="H37" i="2"/>
  <c r="B37" i="2"/>
  <c r="D37" i="2"/>
  <c r="A38" i="2"/>
  <c r="H38" i="2"/>
  <c r="B38" i="2"/>
  <c r="D38" i="2"/>
  <c r="A39" i="2"/>
  <c r="H39" i="2"/>
  <c r="B39" i="2"/>
  <c r="D39" i="2"/>
  <c r="A40" i="2"/>
  <c r="H40" i="2"/>
  <c r="B40" i="2"/>
  <c r="D40" i="2"/>
  <c r="A41" i="2"/>
  <c r="H41" i="2"/>
  <c r="B41" i="2"/>
  <c r="D41" i="2"/>
  <c r="A42" i="2"/>
  <c r="H42" i="2"/>
  <c r="B42" i="2"/>
  <c r="D42" i="2"/>
  <c r="A43" i="2"/>
  <c r="H43" i="2"/>
  <c r="B43" i="2"/>
  <c r="D43" i="2"/>
  <c r="A44" i="2"/>
  <c r="H44" i="2"/>
  <c r="B44" i="2"/>
  <c r="D44" i="2"/>
  <c r="A45" i="2"/>
  <c r="H45" i="2"/>
  <c r="B45" i="2"/>
  <c r="D45" i="2"/>
  <c r="A46" i="2"/>
  <c r="H46" i="2"/>
  <c r="B46" i="2"/>
  <c r="D46" i="2"/>
  <c r="A229" i="2"/>
  <c r="H229" i="2"/>
  <c r="B229" i="2"/>
  <c r="D229" i="2"/>
  <c r="A47" i="2"/>
  <c r="H47" i="2"/>
  <c r="B47" i="2"/>
  <c r="D47" i="2"/>
  <c r="A230" i="2"/>
  <c r="H230" i="2"/>
  <c r="B230" i="2"/>
  <c r="D230" i="2"/>
  <c r="A231" i="2"/>
  <c r="H231" i="2"/>
  <c r="B231" i="2"/>
  <c r="D231" i="2"/>
  <c r="A48" i="2"/>
  <c r="H48" i="2"/>
  <c r="B48" i="2"/>
  <c r="D48" i="2"/>
  <c r="A49" i="2"/>
  <c r="H49" i="2"/>
  <c r="B49" i="2"/>
  <c r="D49" i="2"/>
  <c r="A50" i="2"/>
  <c r="H50" i="2"/>
  <c r="B50" i="2"/>
  <c r="D50" i="2"/>
  <c r="A51" i="2"/>
  <c r="H51" i="2"/>
  <c r="B51" i="2"/>
  <c r="D51" i="2"/>
  <c r="A232" i="2"/>
  <c r="H232" i="2"/>
  <c r="B232" i="2"/>
  <c r="D232" i="2"/>
  <c r="A52" i="2"/>
  <c r="H52" i="2"/>
  <c r="B52" i="2"/>
  <c r="D52" i="2"/>
  <c r="A53" i="2"/>
  <c r="H53" i="2"/>
  <c r="B53" i="2"/>
  <c r="D53" i="2"/>
  <c r="A54" i="2"/>
  <c r="H54" i="2"/>
  <c r="B54" i="2"/>
  <c r="D54" i="2"/>
  <c r="A55" i="2"/>
  <c r="H55" i="2"/>
  <c r="B55" i="2"/>
  <c r="D55" i="2"/>
  <c r="A56" i="2"/>
  <c r="H56" i="2"/>
  <c r="B56" i="2"/>
  <c r="D56" i="2"/>
  <c r="A233" i="2"/>
  <c r="H233" i="2"/>
  <c r="B233" i="2"/>
  <c r="D233" i="2"/>
  <c r="A57" i="2"/>
  <c r="H57" i="2"/>
  <c r="B57" i="2"/>
  <c r="D57" i="2"/>
  <c r="A58" i="2"/>
  <c r="H58" i="2"/>
  <c r="B58" i="2"/>
  <c r="D58" i="2"/>
  <c r="A59" i="2"/>
  <c r="H59" i="2"/>
  <c r="B59" i="2"/>
  <c r="D59" i="2"/>
  <c r="A60" i="2"/>
  <c r="H60" i="2"/>
  <c r="B60" i="2"/>
  <c r="D60" i="2"/>
  <c r="A61" i="2"/>
  <c r="H61" i="2"/>
  <c r="B61" i="2"/>
  <c r="D61" i="2"/>
  <c r="A234" i="2"/>
  <c r="H234" i="2"/>
  <c r="B234" i="2"/>
  <c r="D234" i="2"/>
  <c r="A235" i="2"/>
  <c r="H235" i="2"/>
  <c r="B235" i="2"/>
  <c r="D235" i="2"/>
  <c r="A236" i="2"/>
  <c r="H236" i="2"/>
  <c r="B236" i="2"/>
  <c r="D236" i="2"/>
  <c r="A237" i="2"/>
  <c r="H237" i="2"/>
  <c r="B237" i="2"/>
  <c r="D237" i="2"/>
  <c r="A238" i="2"/>
  <c r="H238" i="2"/>
  <c r="B238" i="2"/>
  <c r="D238" i="2"/>
  <c r="A239" i="2"/>
  <c r="H239" i="2"/>
  <c r="B239" i="2"/>
  <c r="D239" i="2"/>
  <c r="A62" i="2"/>
  <c r="H62" i="2"/>
  <c r="B62" i="2"/>
  <c r="D62" i="2"/>
  <c r="A63" i="2"/>
  <c r="H63" i="2"/>
  <c r="B63" i="2"/>
  <c r="D63" i="2"/>
  <c r="A64" i="2"/>
  <c r="H64" i="2"/>
  <c r="B64" i="2"/>
  <c r="D64" i="2"/>
  <c r="A65" i="2"/>
  <c r="H65" i="2"/>
  <c r="B65" i="2"/>
  <c r="D65" i="2"/>
  <c r="A240" i="2"/>
  <c r="H240" i="2"/>
  <c r="B240" i="2"/>
  <c r="D240" i="2"/>
  <c r="H25" i="2"/>
  <c r="D25" i="2"/>
  <c r="B25" i="2"/>
  <c r="A25" i="2"/>
  <c r="H24" i="2"/>
  <c r="D24" i="2"/>
  <c r="B24" i="2"/>
  <c r="A24" i="2"/>
  <c r="H228" i="2"/>
  <c r="D228" i="2"/>
  <c r="B228" i="2"/>
  <c r="A228" i="2"/>
  <c r="H23" i="2"/>
  <c r="D23" i="2"/>
  <c r="B23" i="2"/>
  <c r="A23" i="2"/>
  <c r="H22" i="2"/>
  <c r="D22" i="2"/>
  <c r="B22" i="2"/>
  <c r="A22" i="2"/>
  <c r="H21" i="2"/>
  <c r="D21" i="2"/>
  <c r="B21" i="2"/>
  <c r="A21" i="2"/>
  <c r="H227" i="2"/>
  <c r="D227" i="2"/>
  <c r="B227" i="2"/>
  <c r="A227" i="2"/>
  <c r="H20" i="2"/>
  <c r="D20" i="2"/>
  <c r="B20" i="2"/>
  <c r="A20" i="2"/>
  <c r="H226" i="2"/>
  <c r="D226" i="2"/>
  <c r="B226" i="2"/>
  <c r="A226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225" i="2"/>
  <c r="D225" i="2"/>
  <c r="B225" i="2"/>
  <c r="A225" i="2"/>
  <c r="H15" i="2"/>
  <c r="D15" i="2"/>
  <c r="B15" i="2"/>
  <c r="A15" i="2"/>
  <c r="H14" i="2"/>
  <c r="D14" i="2"/>
  <c r="B14" i="2"/>
  <c r="A14" i="2"/>
  <c r="H224" i="2"/>
  <c r="D224" i="2"/>
  <c r="B224" i="2"/>
  <c r="A224" i="2"/>
  <c r="H13" i="2"/>
  <c r="D13" i="2"/>
  <c r="B13" i="2"/>
  <c r="A13" i="2"/>
  <c r="H12" i="2"/>
  <c r="D12" i="2"/>
  <c r="B12" i="2"/>
  <c r="A12" i="2"/>
  <c r="H11" i="2"/>
  <c r="D11" i="2"/>
  <c r="B11" i="2"/>
  <c r="A11" i="2"/>
  <c r="H223" i="2"/>
  <c r="D223" i="2"/>
  <c r="B223" i="2"/>
  <c r="A223" i="2"/>
  <c r="H222" i="2"/>
  <c r="D222" i="2"/>
  <c r="B222" i="2"/>
  <c r="A222" i="2"/>
  <c r="H221" i="2"/>
  <c r="D221" i="2"/>
  <c r="B221" i="2"/>
  <c r="A221" i="2"/>
  <c r="H220" i="2"/>
  <c r="D220" i="2"/>
  <c r="B220" i="2"/>
  <c r="A220" i="2"/>
  <c r="H219" i="2"/>
  <c r="D219" i="2"/>
  <c r="B219" i="2"/>
  <c r="A219" i="2"/>
  <c r="H218" i="2"/>
  <c r="D218" i="2"/>
  <c r="B218" i="2"/>
  <c r="A218" i="2"/>
  <c r="H217" i="2"/>
  <c r="D217" i="2"/>
  <c r="B217" i="2"/>
  <c r="A217" i="2"/>
  <c r="H216" i="2"/>
  <c r="D216" i="2"/>
  <c r="B216" i="2"/>
  <c r="A216" i="2"/>
  <c r="H215" i="2"/>
  <c r="D215" i="2"/>
  <c r="B215" i="2"/>
  <c r="A215" i="2"/>
  <c r="H214" i="2"/>
  <c r="D214" i="2"/>
  <c r="B214" i="2"/>
  <c r="A214" i="2"/>
  <c r="H213" i="2"/>
  <c r="D213" i="2"/>
  <c r="B213" i="2"/>
  <c r="A213" i="2"/>
  <c r="H212" i="2"/>
  <c r="D212" i="2"/>
  <c r="B212" i="2"/>
  <c r="A212" i="2"/>
  <c r="H211" i="2"/>
  <c r="D211" i="2"/>
  <c r="B211" i="2"/>
  <c r="A211" i="2"/>
  <c r="H210" i="2"/>
  <c r="D210" i="2"/>
  <c r="B210" i="2"/>
  <c r="A210" i="2"/>
  <c r="H209" i="2"/>
  <c r="D209" i="2"/>
  <c r="B209" i="2"/>
  <c r="A209" i="2"/>
  <c r="H208" i="2"/>
  <c r="D208" i="2"/>
  <c r="B208" i="2"/>
  <c r="A208" i="2"/>
  <c r="H207" i="2"/>
  <c r="D207" i="2"/>
  <c r="B207" i="2"/>
  <c r="A207" i="2"/>
  <c r="H206" i="2"/>
  <c r="D206" i="2"/>
  <c r="B206" i="2"/>
  <c r="A206" i="2"/>
  <c r="H205" i="2"/>
  <c r="D205" i="2"/>
  <c r="B205" i="2"/>
  <c r="A205" i="2"/>
  <c r="H204" i="2"/>
  <c r="D204" i="2"/>
  <c r="B204" i="2"/>
  <c r="A204" i="2"/>
  <c r="H203" i="2"/>
  <c r="D203" i="2"/>
  <c r="B203" i="2"/>
  <c r="A203" i="2"/>
  <c r="H202" i="2"/>
  <c r="D202" i="2"/>
  <c r="B202" i="2"/>
  <c r="A202" i="2"/>
  <c r="H201" i="2"/>
  <c r="D201" i="2"/>
  <c r="B201" i="2"/>
  <c r="A201" i="2"/>
  <c r="H200" i="2"/>
  <c r="D200" i="2"/>
  <c r="B200" i="2"/>
  <c r="A200" i="2"/>
  <c r="H199" i="2"/>
  <c r="D199" i="2"/>
  <c r="B199" i="2"/>
  <c r="A199" i="2"/>
  <c r="H198" i="2"/>
  <c r="D198" i="2"/>
  <c r="B198" i="2"/>
  <c r="A198" i="2"/>
  <c r="H197" i="2"/>
  <c r="D197" i="2"/>
  <c r="B197" i="2"/>
  <c r="A197" i="2"/>
  <c r="H196" i="2"/>
  <c r="D196" i="2"/>
  <c r="B196" i="2"/>
  <c r="A196" i="2"/>
  <c r="H195" i="2"/>
  <c r="D195" i="2"/>
  <c r="B195" i="2"/>
  <c r="A195" i="2"/>
  <c r="H194" i="2"/>
  <c r="D194" i="2"/>
  <c r="B194" i="2"/>
  <c r="A194" i="2"/>
  <c r="H193" i="2"/>
  <c r="D193" i="2"/>
  <c r="B193" i="2"/>
  <c r="A193" i="2"/>
  <c r="H192" i="2"/>
  <c r="D192" i="2"/>
  <c r="B192" i="2"/>
  <c r="A192" i="2"/>
  <c r="H191" i="2"/>
  <c r="D191" i="2"/>
  <c r="B191" i="2"/>
  <c r="A191" i="2"/>
  <c r="H190" i="2"/>
  <c r="D190" i="2"/>
  <c r="B190" i="2"/>
  <c r="A190" i="2"/>
  <c r="H189" i="2"/>
  <c r="D189" i="2"/>
  <c r="B189" i="2"/>
  <c r="A189" i="2"/>
  <c r="H188" i="2"/>
  <c r="D188" i="2"/>
  <c r="B188" i="2"/>
  <c r="A188" i="2"/>
  <c r="H187" i="2"/>
  <c r="D187" i="2"/>
  <c r="B187" i="2"/>
  <c r="A187" i="2"/>
  <c r="H186" i="2"/>
  <c r="D186" i="2"/>
  <c r="B186" i="2"/>
  <c r="A186" i="2"/>
  <c r="H185" i="2"/>
  <c r="D185" i="2"/>
  <c r="B185" i="2"/>
  <c r="A185" i="2"/>
  <c r="H184" i="2"/>
  <c r="D184" i="2"/>
  <c r="B184" i="2"/>
  <c r="A184" i="2"/>
  <c r="H183" i="2"/>
  <c r="D183" i="2"/>
  <c r="B183" i="2"/>
  <c r="A183" i="2"/>
  <c r="H182" i="2"/>
  <c r="D182" i="2"/>
  <c r="B182" i="2"/>
  <c r="A182" i="2"/>
  <c r="H181" i="2"/>
  <c r="D181" i="2"/>
  <c r="B181" i="2"/>
  <c r="A181" i="2"/>
  <c r="H180" i="2"/>
  <c r="D180" i="2"/>
  <c r="B180" i="2"/>
  <c r="A180" i="2"/>
  <c r="H179" i="2"/>
  <c r="D179" i="2"/>
  <c r="B179" i="2"/>
  <c r="A179" i="2"/>
  <c r="H178" i="2"/>
  <c r="D178" i="2"/>
  <c r="B178" i="2"/>
  <c r="A178" i="2"/>
  <c r="H177" i="2"/>
  <c r="D177" i="2"/>
  <c r="B177" i="2"/>
  <c r="A177" i="2"/>
  <c r="H176" i="2"/>
  <c r="D176" i="2"/>
  <c r="B176" i="2"/>
  <c r="A176" i="2"/>
  <c r="H175" i="2"/>
  <c r="D175" i="2"/>
  <c r="B175" i="2"/>
  <c r="A175" i="2"/>
  <c r="H174" i="2"/>
  <c r="D174" i="2"/>
  <c r="B174" i="2"/>
  <c r="A174" i="2"/>
  <c r="H173" i="2"/>
  <c r="D173" i="2"/>
  <c r="B173" i="2"/>
  <c r="A173" i="2"/>
  <c r="H172" i="2"/>
  <c r="D172" i="2"/>
  <c r="B172" i="2"/>
  <c r="A172" i="2"/>
  <c r="H171" i="2"/>
  <c r="D171" i="2"/>
  <c r="B171" i="2"/>
  <c r="A171" i="2"/>
  <c r="H170" i="2"/>
  <c r="D170" i="2"/>
  <c r="B170" i="2"/>
  <c r="A170" i="2"/>
  <c r="H169" i="2"/>
  <c r="D169" i="2"/>
  <c r="B169" i="2"/>
  <c r="A169" i="2"/>
  <c r="H168" i="2"/>
  <c r="D168" i="2"/>
  <c r="B168" i="2"/>
  <c r="A168" i="2"/>
  <c r="H167" i="2"/>
  <c r="D167" i="2"/>
  <c r="B167" i="2"/>
  <c r="A167" i="2"/>
  <c r="H166" i="2"/>
  <c r="D166" i="2"/>
  <c r="B166" i="2"/>
  <c r="A166" i="2"/>
  <c r="H165" i="2"/>
  <c r="D165" i="2"/>
  <c r="B165" i="2"/>
  <c r="A165" i="2"/>
  <c r="H164" i="2"/>
  <c r="D164" i="2"/>
  <c r="B164" i="2"/>
  <c r="A164" i="2"/>
  <c r="H163" i="2"/>
  <c r="D163" i="2"/>
  <c r="B163" i="2"/>
  <c r="A163" i="2"/>
  <c r="H162" i="2"/>
  <c r="D162" i="2"/>
  <c r="B162" i="2"/>
  <c r="A162" i="2"/>
  <c r="H161" i="2"/>
  <c r="D161" i="2"/>
  <c r="B161" i="2"/>
  <c r="A161" i="2"/>
  <c r="H160" i="2"/>
  <c r="D160" i="2"/>
  <c r="B160" i="2"/>
  <c r="A160" i="2"/>
  <c r="H159" i="2"/>
  <c r="D159" i="2"/>
  <c r="B159" i="2"/>
  <c r="A159" i="2"/>
  <c r="H158" i="2"/>
  <c r="D158" i="2"/>
  <c r="B158" i="2"/>
  <c r="A158" i="2"/>
  <c r="H157" i="2"/>
  <c r="D157" i="2"/>
  <c r="B157" i="2"/>
  <c r="A157" i="2"/>
  <c r="H156" i="2"/>
  <c r="D156" i="2"/>
  <c r="B156" i="2"/>
  <c r="A156" i="2"/>
  <c r="H155" i="2"/>
  <c r="D155" i="2"/>
  <c r="B155" i="2"/>
  <c r="A155" i="2"/>
  <c r="H154" i="2"/>
  <c r="D154" i="2"/>
  <c r="B154" i="2"/>
  <c r="A154" i="2"/>
  <c r="H153" i="2"/>
  <c r="D153" i="2"/>
  <c r="B153" i="2"/>
  <c r="A153" i="2"/>
  <c r="H152" i="2"/>
  <c r="D152" i="2"/>
  <c r="B152" i="2"/>
  <c r="A152" i="2"/>
  <c r="H151" i="2"/>
  <c r="D151" i="2"/>
  <c r="B151" i="2"/>
  <c r="A151" i="2"/>
  <c r="H150" i="2"/>
  <c r="D150" i="2"/>
  <c r="B150" i="2"/>
  <c r="A150" i="2"/>
  <c r="H149" i="2"/>
  <c r="D149" i="2"/>
  <c r="B149" i="2"/>
  <c r="A149" i="2"/>
  <c r="H148" i="2"/>
  <c r="D148" i="2"/>
  <c r="B148" i="2"/>
  <c r="A148" i="2"/>
  <c r="H147" i="2"/>
  <c r="D147" i="2"/>
  <c r="B147" i="2"/>
  <c r="A147" i="2"/>
  <c r="H146" i="2"/>
  <c r="D146" i="2"/>
  <c r="B146" i="2"/>
  <c r="A146" i="2"/>
  <c r="H145" i="2"/>
  <c r="D145" i="2"/>
  <c r="B145" i="2"/>
  <c r="A145" i="2"/>
  <c r="H144" i="2"/>
  <c r="D144" i="2"/>
  <c r="B144" i="2"/>
  <c r="A144" i="2"/>
  <c r="H143" i="2"/>
  <c r="D143" i="2"/>
  <c r="B143" i="2"/>
  <c r="A143" i="2"/>
  <c r="H142" i="2"/>
  <c r="D142" i="2"/>
  <c r="B142" i="2"/>
  <c r="A142" i="2"/>
  <c r="H141" i="2"/>
  <c r="D141" i="2"/>
  <c r="B141" i="2"/>
  <c r="A141" i="2"/>
  <c r="H140" i="2"/>
  <c r="D140" i="2"/>
  <c r="B140" i="2"/>
  <c r="A140" i="2"/>
  <c r="H139" i="2"/>
  <c r="D139" i="2"/>
  <c r="B139" i="2"/>
  <c r="A139" i="2"/>
  <c r="H138" i="2"/>
  <c r="D138" i="2"/>
  <c r="B138" i="2"/>
  <c r="A138" i="2"/>
  <c r="H137" i="2"/>
  <c r="F137" i="2"/>
  <c r="D137" i="2"/>
  <c r="B137" i="2"/>
  <c r="A137" i="2"/>
  <c r="H136" i="2"/>
  <c r="B136" i="2"/>
  <c r="F136" i="2"/>
  <c r="D136" i="2"/>
  <c r="A136" i="2"/>
  <c r="H135" i="2"/>
  <c r="B135" i="2"/>
  <c r="F135" i="2"/>
  <c r="D135" i="2"/>
  <c r="A135" i="2"/>
  <c r="H134" i="2"/>
  <c r="F134" i="2"/>
  <c r="D134" i="2"/>
  <c r="B134" i="2"/>
  <c r="A134" i="2"/>
  <c r="H133" i="2"/>
  <c r="F133" i="2"/>
  <c r="D133" i="2"/>
  <c r="B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Q314" i="1"/>
  <c r="Q311" i="1"/>
  <c r="Y10" i="1"/>
  <c r="Q179" i="1"/>
  <c r="Q313" i="1"/>
  <c r="Q276" i="1"/>
  <c r="Q181" i="1"/>
  <c r="Q182" i="1"/>
  <c r="Q183" i="1"/>
  <c r="Q184" i="1"/>
  <c r="Q186" i="1"/>
  <c r="Q187" i="1"/>
  <c r="Q188" i="1"/>
  <c r="Q189" i="1"/>
  <c r="J190" i="1"/>
  <c r="Q190" i="1"/>
  <c r="Q191" i="1"/>
  <c r="Q192" i="1"/>
  <c r="Q199" i="1"/>
  <c r="Q200" i="1"/>
  <c r="Q201" i="1"/>
  <c r="Q202" i="1"/>
  <c r="Q203" i="1"/>
  <c r="Q213" i="1"/>
  <c r="Q214" i="1"/>
  <c r="Q215" i="1"/>
  <c r="Q216" i="1"/>
  <c r="Q217" i="1"/>
  <c r="Q218" i="1"/>
  <c r="Q234" i="1"/>
  <c r="Q240" i="1"/>
  <c r="Q312" i="1"/>
  <c r="F16" i="1"/>
  <c r="F17" i="1" s="1"/>
  <c r="C17" i="1"/>
  <c r="Q212" i="1"/>
  <c r="Q198" i="1"/>
  <c r="Q197" i="1"/>
  <c r="Q204" i="1"/>
  <c r="Q205" i="1"/>
  <c r="Q206" i="1"/>
  <c r="Q207" i="1"/>
  <c r="Q208" i="1"/>
  <c r="Q209" i="1"/>
  <c r="Q210" i="1"/>
  <c r="Q211" i="1"/>
  <c r="J209" i="1"/>
  <c r="Q219" i="1"/>
  <c r="Q220" i="1"/>
  <c r="Q222" i="1"/>
  <c r="Q221" i="1"/>
  <c r="Q224" i="1"/>
  <c r="Q223" i="1"/>
  <c r="Q226" i="1"/>
  <c r="Q227" i="1"/>
  <c r="Q228" i="1"/>
  <c r="Q229" i="1"/>
  <c r="J219" i="1"/>
  <c r="Q180" i="1"/>
  <c r="Q195" i="1"/>
  <c r="Q225" i="1"/>
  <c r="Q230" i="1"/>
  <c r="Q231" i="1"/>
  <c r="Q232" i="1"/>
  <c r="Q233" i="1"/>
  <c r="Q235" i="1"/>
  <c r="Q236" i="1"/>
  <c r="Q237" i="1"/>
  <c r="Q238" i="1"/>
  <c r="Q239" i="1"/>
  <c r="Q241" i="1"/>
  <c r="Q242" i="1"/>
  <c r="Q243" i="1"/>
  <c r="Q244" i="1"/>
  <c r="J233" i="1"/>
  <c r="J239" i="1"/>
  <c r="I195" i="1"/>
  <c r="Q193" i="1"/>
  <c r="G234" i="1"/>
  <c r="J234" i="1" s="1"/>
  <c r="E204" i="1"/>
  <c r="E28" i="2"/>
  <c r="G164" i="1"/>
  <c r="I164" i="1"/>
  <c r="G132" i="1"/>
  <c r="H132" i="1" s="1"/>
  <c r="G76" i="1"/>
  <c r="H76" i="1"/>
  <c r="G71" i="1"/>
  <c r="H71" i="1" s="1"/>
  <c r="G60" i="1"/>
  <c r="H60" i="1" s="1"/>
  <c r="H39" i="1"/>
  <c r="G28" i="1"/>
  <c r="H28" i="1" s="1"/>
  <c r="P198" i="1"/>
  <c r="J235" i="1"/>
  <c r="G84" i="1"/>
  <c r="I84" i="1" s="1"/>
  <c r="G52" i="1"/>
  <c r="H52" i="1"/>
  <c r="H47" i="1"/>
  <c r="P178" i="1"/>
  <c r="G178" i="1"/>
  <c r="I178" i="1" s="1"/>
  <c r="H144" i="1"/>
  <c r="G59" i="1"/>
  <c r="H59" i="1" s="1"/>
  <c r="G43" i="1"/>
  <c r="H43" i="1" s="1"/>
  <c r="G152" i="1"/>
  <c r="H152" i="1" s="1"/>
  <c r="G120" i="1"/>
  <c r="I120" i="1"/>
  <c r="H104" i="1"/>
  <c r="G72" i="1"/>
  <c r="H72" i="1" s="1"/>
  <c r="G56" i="1"/>
  <c r="H56" i="1" s="1"/>
  <c r="E171" i="1"/>
  <c r="F171" i="1" s="1"/>
  <c r="G171" i="1" s="1"/>
  <c r="F204" i="1"/>
  <c r="G204" i="1"/>
  <c r="J204" i="1"/>
  <c r="E197" i="1"/>
  <c r="F197" i="1"/>
  <c r="G197" i="1" s="1"/>
  <c r="J197" i="1" s="1"/>
  <c r="E21" i="2"/>
  <c r="J243" i="1"/>
  <c r="H142" i="1"/>
  <c r="I115" i="1"/>
  <c r="E64" i="2"/>
  <c r="J242" i="1"/>
  <c r="G241" i="1"/>
  <c r="J241" i="1" s="1"/>
  <c r="J181" i="1"/>
  <c r="G236" i="1"/>
  <c r="J236" i="1"/>
  <c r="I155" i="1"/>
  <c r="E75" i="2"/>
  <c r="J171" i="1"/>
  <c r="E133" i="2"/>
  <c r="E256" i="1"/>
  <c r="F256" i="1"/>
  <c r="J258" i="1"/>
  <c r="E259" i="1"/>
  <c r="F259" i="1" s="1"/>
  <c r="G259" i="1" s="1"/>
  <c r="J259" i="1" s="1"/>
  <c r="E267" i="1"/>
  <c r="F267" i="1" s="1"/>
  <c r="G267" i="1" s="1"/>
  <c r="J267" i="1" s="1"/>
  <c r="J269" i="1"/>
  <c r="E275" i="1"/>
  <c r="F275" i="1" s="1"/>
  <c r="E283" i="1"/>
  <c r="F283" i="1" s="1"/>
  <c r="G283" i="1" s="1"/>
  <c r="J283" i="1" s="1"/>
  <c r="E292" i="1"/>
  <c r="F292" i="1"/>
  <c r="P292" i="1" s="1"/>
  <c r="E300" i="1"/>
  <c r="F300" i="1"/>
  <c r="G300" i="1" s="1"/>
  <c r="J300" i="1" s="1"/>
  <c r="E276" i="1"/>
  <c r="F276" i="1"/>
  <c r="G276" i="1" s="1"/>
  <c r="N276" i="1" s="1"/>
  <c r="E314" i="1"/>
  <c r="F314" i="1" s="1"/>
  <c r="G314" i="1" s="1"/>
  <c r="J314" i="1" s="1"/>
  <c r="E263" i="1"/>
  <c r="F263" i="1"/>
  <c r="G263" i="1" s="1"/>
  <c r="J263" i="1" s="1"/>
  <c r="E271" i="1"/>
  <c r="F271" i="1" s="1"/>
  <c r="G271" i="1" s="1"/>
  <c r="J271" i="1" s="1"/>
  <c r="E280" i="1"/>
  <c r="F280" i="1" s="1"/>
  <c r="G280" i="1" s="1"/>
  <c r="J280" i="1" s="1"/>
  <c r="E288" i="1"/>
  <c r="F288" i="1"/>
  <c r="E296" i="1"/>
  <c r="F296" i="1"/>
  <c r="E304" i="1"/>
  <c r="F304" i="1" s="1"/>
  <c r="G304" i="1" s="1"/>
  <c r="J304" i="1" s="1"/>
  <c r="E310" i="1"/>
  <c r="G256" i="1"/>
  <c r="J256" i="1" s="1"/>
  <c r="G260" i="1"/>
  <c r="J260" i="1"/>
  <c r="E264" i="1"/>
  <c r="F264" i="1" s="1"/>
  <c r="G264" i="1" s="1"/>
  <c r="J264" i="1" s="1"/>
  <c r="E284" i="1"/>
  <c r="F284" i="1" s="1"/>
  <c r="E289" i="1"/>
  <c r="F289" i="1"/>
  <c r="G289" i="1" s="1"/>
  <c r="J289" i="1" s="1"/>
  <c r="E297" i="1"/>
  <c r="F297" i="1"/>
  <c r="G297" i="1" s="1"/>
  <c r="J297" i="1" s="1"/>
  <c r="E313" i="1"/>
  <c r="F313" i="1"/>
  <c r="G313" i="1" s="1"/>
  <c r="J313" i="1" s="1"/>
  <c r="E25" i="1"/>
  <c r="F25" i="1"/>
  <c r="G25" i="1" s="1"/>
  <c r="H25" i="1" s="1"/>
  <c r="E33" i="1"/>
  <c r="F33" i="1"/>
  <c r="E38" i="1"/>
  <c r="F38" i="1" s="1"/>
  <c r="E44" i="1"/>
  <c r="G46" i="1"/>
  <c r="E53" i="1"/>
  <c r="E98" i="2" s="1"/>
  <c r="E257" i="1"/>
  <c r="F257" i="1"/>
  <c r="G257" i="1"/>
  <c r="J257" i="1" s="1"/>
  <c r="E261" i="1"/>
  <c r="F261" i="1" s="1"/>
  <c r="G261" i="1" s="1"/>
  <c r="J261" i="1" s="1"/>
  <c r="E268" i="1"/>
  <c r="F268" i="1"/>
  <c r="G268" i="1" s="1"/>
  <c r="J268" i="1" s="1"/>
  <c r="E287" i="1"/>
  <c r="F287" i="1"/>
  <c r="E294" i="1"/>
  <c r="F294" i="1"/>
  <c r="E301" i="1"/>
  <c r="F301" i="1" s="1"/>
  <c r="G301" i="1" s="1"/>
  <c r="J301" i="1" s="1"/>
  <c r="E306" i="1"/>
  <c r="F306" i="1" s="1"/>
  <c r="G306" i="1" s="1"/>
  <c r="I306" i="1" s="1"/>
  <c r="E246" i="1"/>
  <c r="F246" i="1"/>
  <c r="G246" i="1" s="1"/>
  <c r="J246" i="1" s="1"/>
  <c r="G248" i="1"/>
  <c r="J248" i="1" s="1"/>
  <c r="E265" i="1"/>
  <c r="F265" i="1" s="1"/>
  <c r="G265" i="1" s="1"/>
  <c r="J265" i="1" s="1"/>
  <c r="E272" i="1"/>
  <c r="F272" i="1"/>
  <c r="G275" i="1"/>
  <c r="J275" i="1" s="1"/>
  <c r="G284" i="1"/>
  <c r="J284" i="1"/>
  <c r="E291" i="1"/>
  <c r="F291" i="1"/>
  <c r="G291" i="1" s="1"/>
  <c r="J291" i="1" s="1"/>
  <c r="E298" i="1"/>
  <c r="F298" i="1" s="1"/>
  <c r="E251" i="1"/>
  <c r="F251" i="1"/>
  <c r="E249" i="1"/>
  <c r="F249" i="1"/>
  <c r="E266" i="1"/>
  <c r="F266" i="1"/>
  <c r="G266" i="1"/>
  <c r="J266" i="1" s="1"/>
  <c r="E273" i="1"/>
  <c r="F273" i="1" s="1"/>
  <c r="G273" i="1" s="1"/>
  <c r="J273" i="1" s="1"/>
  <c r="E281" i="1"/>
  <c r="F281" i="1"/>
  <c r="G281" i="1" s="1"/>
  <c r="J281" i="1" s="1"/>
  <c r="E299" i="1"/>
  <c r="F299" i="1"/>
  <c r="G299" i="1" s="1"/>
  <c r="J299" i="1" s="1"/>
  <c r="E252" i="1"/>
  <c r="F252" i="1"/>
  <c r="E311" i="1"/>
  <c r="F311" i="1" s="1"/>
  <c r="E247" i="1"/>
  <c r="F247" i="1"/>
  <c r="E24" i="1"/>
  <c r="F24" i="1"/>
  <c r="G24" i="1" s="1"/>
  <c r="H24" i="1" s="1"/>
  <c r="E26" i="1"/>
  <c r="F26" i="1" s="1"/>
  <c r="E32" i="1"/>
  <c r="F32" i="1" s="1"/>
  <c r="E34" i="1"/>
  <c r="F34" i="1"/>
  <c r="G34" i="1" s="1"/>
  <c r="V34" i="1" s="1"/>
  <c r="E51" i="1"/>
  <c r="E54" i="1"/>
  <c r="F54" i="1" s="1"/>
  <c r="E270" i="1"/>
  <c r="F270" i="1" s="1"/>
  <c r="G270" i="1" s="1"/>
  <c r="J270" i="1" s="1"/>
  <c r="E278" i="1"/>
  <c r="F278" i="1"/>
  <c r="G278" i="1" s="1"/>
  <c r="J278" i="1" s="1"/>
  <c r="E285" i="1"/>
  <c r="F285" i="1"/>
  <c r="G285" i="1" s="1"/>
  <c r="J285" i="1" s="1"/>
  <c r="G295" i="1"/>
  <c r="J295" i="1" s="1"/>
  <c r="E303" i="1"/>
  <c r="F303" i="1"/>
  <c r="E308" i="1"/>
  <c r="E237" i="2" s="1"/>
  <c r="F308" i="1"/>
  <c r="G308" i="1" s="1"/>
  <c r="I308" i="1" s="1"/>
  <c r="E315" i="1"/>
  <c r="E255" i="1"/>
  <c r="F255" i="1"/>
  <c r="G255" i="1" s="1"/>
  <c r="J255" i="1" s="1"/>
  <c r="E274" i="1"/>
  <c r="F274" i="1"/>
  <c r="G274" i="1"/>
  <c r="J274" i="1" s="1"/>
  <c r="E282" i="1"/>
  <c r="F282" i="1"/>
  <c r="G282" i="1" s="1"/>
  <c r="J282" i="1" s="1"/>
  <c r="E290" i="1"/>
  <c r="F290" i="1"/>
  <c r="G290" i="1" s="1"/>
  <c r="J290" i="1" s="1"/>
  <c r="G292" i="1"/>
  <c r="J292" i="1" s="1"/>
  <c r="E253" i="1"/>
  <c r="F253" i="1"/>
  <c r="G253" i="1" s="1"/>
  <c r="J253" i="1"/>
  <c r="E312" i="1"/>
  <c r="E63" i="2" s="1"/>
  <c r="F312" i="1"/>
  <c r="G245" i="1"/>
  <c r="E258" i="1"/>
  <c r="F258" i="1"/>
  <c r="G258" i="1" s="1"/>
  <c r="G272" i="1"/>
  <c r="J272" i="1" s="1"/>
  <c r="G287" i="1"/>
  <c r="J287" i="1"/>
  <c r="E302" i="1"/>
  <c r="F302" i="1"/>
  <c r="E260" i="1"/>
  <c r="F260" i="1"/>
  <c r="G303" i="1"/>
  <c r="J303" i="1"/>
  <c r="E316" i="1"/>
  <c r="F316" i="1" s="1"/>
  <c r="G316" i="1" s="1"/>
  <c r="K316" i="1" s="1"/>
  <c r="J250" i="1"/>
  <c r="E201" i="1"/>
  <c r="F201" i="1" s="1"/>
  <c r="G201" i="1" s="1"/>
  <c r="J201" i="1" s="1"/>
  <c r="E22" i="1"/>
  <c r="F22" i="1"/>
  <c r="E40" i="1"/>
  <c r="E55" i="1"/>
  <c r="F55" i="1"/>
  <c r="G55" i="1" s="1"/>
  <c r="H55" i="1" s="1"/>
  <c r="E65" i="1"/>
  <c r="F65" i="1"/>
  <c r="G65" i="1" s="1"/>
  <c r="H65" i="1" s="1"/>
  <c r="E70" i="1"/>
  <c r="F70" i="1" s="1"/>
  <c r="E92" i="1"/>
  <c r="E95" i="1"/>
  <c r="F95" i="1" s="1"/>
  <c r="G95" i="1" s="1"/>
  <c r="H95" i="1" s="1"/>
  <c r="E100" i="1"/>
  <c r="E106" i="1"/>
  <c r="E151" i="2" s="1"/>
  <c r="F106" i="1"/>
  <c r="G106" i="1" s="1"/>
  <c r="H106" i="1" s="1"/>
  <c r="E114" i="1"/>
  <c r="F114" i="1"/>
  <c r="E117" i="1"/>
  <c r="E162" i="2" s="1"/>
  <c r="E128" i="1"/>
  <c r="F128" i="1" s="1"/>
  <c r="E131" i="1"/>
  <c r="F131" i="1"/>
  <c r="E134" i="1"/>
  <c r="F134" i="1"/>
  <c r="G134" i="1" s="1"/>
  <c r="H134" i="1" s="1"/>
  <c r="E137" i="1"/>
  <c r="F137" i="1"/>
  <c r="G137" i="1" s="1"/>
  <c r="H137" i="1" s="1"/>
  <c r="E148" i="1"/>
  <c r="E151" i="1"/>
  <c r="F151" i="1"/>
  <c r="E154" i="1"/>
  <c r="F154" i="1" s="1"/>
  <c r="E157" i="1"/>
  <c r="F157" i="1"/>
  <c r="G157" i="1" s="1"/>
  <c r="I157" i="1" s="1"/>
  <c r="E168" i="1"/>
  <c r="F168" i="1"/>
  <c r="E173" i="1"/>
  <c r="F173" i="1"/>
  <c r="E225" i="1"/>
  <c r="E47" i="2" s="1"/>
  <c r="E184" i="1"/>
  <c r="F184" i="1"/>
  <c r="E189" i="1"/>
  <c r="F189" i="1" s="1"/>
  <c r="G189" i="1" s="1"/>
  <c r="J189" i="1" s="1"/>
  <c r="E221" i="1"/>
  <c r="F221" i="1" s="1"/>
  <c r="E279" i="1"/>
  <c r="F279" i="1"/>
  <c r="G279" i="1"/>
  <c r="J279" i="1"/>
  <c r="E293" i="1"/>
  <c r="F293" i="1" s="1"/>
  <c r="G293" i="1"/>
  <c r="J293" i="1" s="1"/>
  <c r="E202" i="1"/>
  <c r="E26" i="2" s="1"/>
  <c r="F202" i="1"/>
  <c r="E23" i="1"/>
  <c r="F23" i="1" s="1"/>
  <c r="G23" i="1" s="1"/>
  <c r="H23" i="1" s="1"/>
  <c r="E30" i="1"/>
  <c r="F30" i="1"/>
  <c r="G33" i="1"/>
  <c r="H33" i="1" s="1"/>
  <c r="E37" i="1"/>
  <c r="F37" i="1" s="1"/>
  <c r="V37" i="1" s="1"/>
  <c r="E41" i="1"/>
  <c r="F41" i="1"/>
  <c r="G41" i="1" s="1"/>
  <c r="H41" i="1" s="1"/>
  <c r="E45" i="1"/>
  <c r="F45" i="1"/>
  <c r="E49" i="1"/>
  <c r="F49" i="1"/>
  <c r="E68" i="1"/>
  <c r="E74" i="1"/>
  <c r="F74" i="1"/>
  <c r="G74" i="1" s="1"/>
  <c r="H74" i="1" s="1"/>
  <c r="E82" i="1"/>
  <c r="F82" i="1" s="1"/>
  <c r="E87" i="1"/>
  <c r="F87" i="1" s="1"/>
  <c r="P87" i="1" s="1"/>
  <c r="E93" i="1"/>
  <c r="F93" i="1"/>
  <c r="E101" i="1"/>
  <c r="E126" i="1"/>
  <c r="F126" i="1" s="1"/>
  <c r="E129" i="1"/>
  <c r="F129" i="1"/>
  <c r="E143" i="1"/>
  <c r="F143" i="1" s="1"/>
  <c r="G143" i="1" s="1"/>
  <c r="H143" i="1" s="1"/>
  <c r="E146" i="1"/>
  <c r="F146" i="1" s="1"/>
  <c r="G146" i="1" s="1"/>
  <c r="H146" i="1" s="1"/>
  <c r="E149" i="1"/>
  <c r="F149" i="1"/>
  <c r="G151" i="1"/>
  <c r="H151" i="1" s="1"/>
  <c r="G154" i="1"/>
  <c r="H154" i="1"/>
  <c r="E160" i="1"/>
  <c r="F160" i="1" s="1"/>
  <c r="E163" i="1"/>
  <c r="F163" i="1" s="1"/>
  <c r="E166" i="1"/>
  <c r="F166" i="1"/>
  <c r="E169" i="1"/>
  <c r="G173" i="1"/>
  <c r="H173" i="1" s="1"/>
  <c r="E180" i="1"/>
  <c r="F180" i="1" s="1"/>
  <c r="E182" i="1"/>
  <c r="F182" i="1"/>
  <c r="G182" i="1" s="1"/>
  <c r="J182" i="1" s="1"/>
  <c r="G184" i="1"/>
  <c r="J184" i="1"/>
  <c r="E207" i="1"/>
  <c r="F207" i="1" s="1"/>
  <c r="G207" i="1" s="1"/>
  <c r="J207" i="1" s="1"/>
  <c r="E212" i="1"/>
  <c r="F212" i="1"/>
  <c r="G221" i="1"/>
  <c r="J221" i="1"/>
  <c r="E224" i="1"/>
  <c r="F224" i="1" s="1"/>
  <c r="G224" i="1" s="1"/>
  <c r="J224" i="1" s="1"/>
  <c r="E295" i="1"/>
  <c r="F295" i="1"/>
  <c r="E305" i="1"/>
  <c r="F305" i="1"/>
  <c r="G296" i="1"/>
  <c r="J296" i="1"/>
  <c r="E309" i="1"/>
  <c r="F309" i="1"/>
  <c r="E199" i="1"/>
  <c r="F199" i="1"/>
  <c r="E27" i="1"/>
  <c r="E72" i="2" s="1"/>
  <c r="F27" i="1"/>
  <c r="E31" i="1"/>
  <c r="G49" i="1"/>
  <c r="H49" i="1"/>
  <c r="G57" i="1"/>
  <c r="E63" i="1"/>
  <c r="E108" i="2" s="1"/>
  <c r="F63" i="1"/>
  <c r="G63" i="1" s="1"/>
  <c r="H63" i="1" s="1"/>
  <c r="E69" i="1"/>
  <c r="E114" i="2" s="1"/>
  <c r="F69" i="1"/>
  <c r="G69" i="1" s="1"/>
  <c r="H69" i="1" s="1"/>
  <c r="G82" i="1"/>
  <c r="I82" i="1" s="1"/>
  <c r="E88" i="1"/>
  <c r="F88" i="1"/>
  <c r="P88" i="1" s="1"/>
  <c r="S88" i="1" s="1"/>
  <c r="E91" i="1"/>
  <c r="E136" i="2" s="1"/>
  <c r="F91" i="1"/>
  <c r="G91" i="1" s="1"/>
  <c r="H91" i="1" s="1"/>
  <c r="G93" i="1"/>
  <c r="I93" i="1" s="1"/>
  <c r="E96" i="1"/>
  <c r="F96" i="1"/>
  <c r="G96" i="1" s="1"/>
  <c r="H96" i="1" s="1"/>
  <c r="E99" i="1"/>
  <c r="F99" i="1" s="1"/>
  <c r="G99" i="1" s="1"/>
  <c r="H99" i="1" s="1"/>
  <c r="E110" i="1"/>
  <c r="F110" i="1" s="1"/>
  <c r="G110" i="1" s="1"/>
  <c r="H110" i="1" s="1"/>
  <c r="E124" i="1"/>
  <c r="E158" i="1"/>
  <c r="F158" i="1"/>
  <c r="E161" i="1"/>
  <c r="F161" i="1"/>
  <c r="G161" i="1" s="1"/>
  <c r="I161" i="1" s="1"/>
  <c r="G163" i="1"/>
  <c r="I163" i="1"/>
  <c r="E177" i="1"/>
  <c r="E222" i="2" s="1"/>
  <c r="F177" i="1"/>
  <c r="G177" i="1" s="1"/>
  <c r="I177" i="1" s="1"/>
  <c r="E194" i="1"/>
  <c r="F194" i="1"/>
  <c r="G194" i="1" s="1"/>
  <c r="J194" i="1" s="1"/>
  <c r="E193" i="1"/>
  <c r="F193" i="1"/>
  <c r="G193" i="1" s="1"/>
  <c r="H193" i="1" s="1"/>
  <c r="E205" i="1"/>
  <c r="F205" i="1"/>
  <c r="E210" i="1"/>
  <c r="F210" i="1"/>
  <c r="G210" i="1" s="1"/>
  <c r="J210" i="1" s="1"/>
  <c r="G212" i="1"/>
  <c r="J212" i="1"/>
  <c r="E215" i="1"/>
  <c r="F215" i="1" s="1"/>
  <c r="G215" i="1" s="1"/>
  <c r="J215" i="1" s="1"/>
  <c r="E220" i="1"/>
  <c r="F220" i="1"/>
  <c r="G220" i="1" s="1"/>
  <c r="J220" i="1" s="1"/>
  <c r="E222" i="1"/>
  <c r="F222" i="1"/>
  <c r="E228" i="1"/>
  <c r="F228" i="1" s="1"/>
  <c r="P228" i="1" s="1"/>
  <c r="E286" i="1"/>
  <c r="F286" i="1"/>
  <c r="G286" i="1" s="1"/>
  <c r="J286" i="1" s="1"/>
  <c r="E200" i="1"/>
  <c r="F200" i="1"/>
  <c r="G200" i="1" s="1"/>
  <c r="J200" i="1" s="1"/>
  <c r="G21" i="1"/>
  <c r="E35" i="1"/>
  <c r="F35" i="1"/>
  <c r="P35" i="1" s="1"/>
  <c r="S35" i="1" s="1"/>
  <c r="G38" i="1"/>
  <c r="H38" i="1" s="1"/>
  <c r="E58" i="1"/>
  <c r="F58" i="1"/>
  <c r="G58" i="1" s="1"/>
  <c r="H58" i="1" s="1"/>
  <c r="E64" i="1"/>
  <c r="F64" i="1" s="1"/>
  <c r="V64" i="1" s="1"/>
  <c r="E67" i="1"/>
  <c r="F67" i="1" s="1"/>
  <c r="E78" i="1"/>
  <c r="F78" i="1"/>
  <c r="G78" i="1" s="1"/>
  <c r="H78" i="1" s="1"/>
  <c r="E89" i="1"/>
  <c r="E97" i="1"/>
  <c r="F97" i="1" s="1"/>
  <c r="E102" i="1"/>
  <c r="E147" i="2" s="1"/>
  <c r="F102" i="1"/>
  <c r="G102" i="1" s="1"/>
  <c r="H102" i="1" s="1"/>
  <c r="E116" i="1"/>
  <c r="E119" i="1"/>
  <c r="F119" i="1"/>
  <c r="E122" i="1"/>
  <c r="E167" i="2" s="1"/>
  <c r="F122" i="1"/>
  <c r="G122" i="1" s="1"/>
  <c r="H122" i="1" s="1"/>
  <c r="E125" i="1"/>
  <c r="E136" i="1"/>
  <c r="F136" i="1" s="1"/>
  <c r="G136" i="1" s="1"/>
  <c r="H136" i="1" s="1"/>
  <c r="E139" i="1"/>
  <c r="F139" i="1"/>
  <c r="E156" i="1"/>
  <c r="E201" i="2" s="1"/>
  <c r="G158" i="1"/>
  <c r="I158" i="1"/>
  <c r="E186" i="1"/>
  <c r="E14" i="2" s="1"/>
  <c r="E191" i="1"/>
  <c r="F191" i="1"/>
  <c r="E216" i="1"/>
  <c r="E277" i="1"/>
  <c r="F277" i="1" s="1"/>
  <c r="G277" i="1" s="1"/>
  <c r="J277" i="1" s="1"/>
  <c r="E307" i="1"/>
  <c r="E236" i="2" s="1"/>
  <c r="F307" i="1"/>
  <c r="G307" i="1" s="1"/>
  <c r="I307" i="1" s="1"/>
  <c r="E262" i="1"/>
  <c r="F262" i="1" s="1"/>
  <c r="G262" i="1" s="1"/>
  <c r="J262" i="1" s="1"/>
  <c r="E254" i="1"/>
  <c r="F254" i="1"/>
  <c r="G254" i="1"/>
  <c r="J254" i="1"/>
  <c r="G199" i="1"/>
  <c r="J199" i="1" s="1"/>
  <c r="G257" i="4"/>
  <c r="K257" i="4"/>
  <c r="G254" i="4"/>
  <c r="J254" i="4"/>
  <c r="G242" i="4"/>
  <c r="J242" i="4"/>
  <c r="G231" i="4"/>
  <c r="J231" i="4"/>
  <c r="G226" i="4"/>
  <c r="J226" i="4"/>
  <c r="G217" i="4"/>
  <c r="J217" i="4"/>
  <c r="P203" i="4"/>
  <c r="G203" i="4"/>
  <c r="J203" i="4"/>
  <c r="V179" i="4"/>
  <c r="G148" i="4"/>
  <c r="H148" i="4"/>
  <c r="G176" i="4"/>
  <c r="H176" i="4"/>
  <c r="G168" i="4"/>
  <c r="I168" i="4"/>
  <c r="G143" i="4"/>
  <c r="H143" i="4"/>
  <c r="P143" i="4"/>
  <c r="S143" i="4" s="1"/>
  <c r="G136" i="4"/>
  <c r="H136" i="4"/>
  <c r="G246" i="4"/>
  <c r="I246" i="4"/>
  <c r="G235" i="4"/>
  <c r="J235" i="4"/>
  <c r="G230" i="4"/>
  <c r="J230" i="4"/>
  <c r="G221" i="4"/>
  <c r="J221" i="4"/>
  <c r="G215" i="4"/>
  <c r="J215" i="4"/>
  <c r="G140" i="4"/>
  <c r="H140" i="4"/>
  <c r="G250" i="4"/>
  <c r="I250" i="4"/>
  <c r="G219" i="4"/>
  <c r="J219" i="4"/>
  <c r="G167" i="4"/>
  <c r="I167" i="4"/>
  <c r="G160" i="4"/>
  <c r="I160" i="4"/>
  <c r="G135" i="4"/>
  <c r="H135" i="4"/>
  <c r="G130" i="4"/>
  <c r="H130" i="4"/>
  <c r="G239" i="4"/>
  <c r="J239" i="4"/>
  <c r="G234" i="4"/>
  <c r="J234" i="4"/>
  <c r="G207" i="4"/>
  <c r="J207" i="4"/>
  <c r="G164" i="4"/>
  <c r="I164" i="4"/>
  <c r="P164" i="4"/>
  <c r="S164" i="4" s="1"/>
  <c r="G119" i="4"/>
  <c r="I119" i="4"/>
  <c r="G256" i="4"/>
  <c r="K256" i="4"/>
  <c r="G252" i="4"/>
  <c r="J252" i="4"/>
  <c r="G223" i="4"/>
  <c r="J223" i="4"/>
  <c r="G159" i="4"/>
  <c r="H159" i="4"/>
  <c r="G152" i="4"/>
  <c r="H152" i="4"/>
  <c r="G249" i="4"/>
  <c r="I249" i="4"/>
  <c r="V247" i="4"/>
  <c r="G243" i="4"/>
  <c r="J243" i="4"/>
  <c r="G238" i="4"/>
  <c r="J238" i="4"/>
  <c r="G227" i="4"/>
  <c r="J227" i="4"/>
  <c r="G211" i="4"/>
  <c r="J211" i="4"/>
  <c r="G199" i="4"/>
  <c r="J199" i="4"/>
  <c r="G189" i="4"/>
  <c r="J189" i="4"/>
  <c r="G172" i="4"/>
  <c r="H172" i="4"/>
  <c r="G156" i="4"/>
  <c r="I156" i="4"/>
  <c r="G151" i="4"/>
  <c r="H151" i="4"/>
  <c r="P151" i="4"/>
  <c r="S151" i="4" s="1"/>
  <c r="G144" i="4"/>
  <c r="H144" i="4"/>
  <c r="P145" i="4"/>
  <c r="S145" i="4" s="1"/>
  <c r="G120" i="4"/>
  <c r="I120" i="4"/>
  <c r="G115" i="4"/>
  <c r="I115" i="4"/>
  <c r="G251" i="4"/>
  <c r="G236" i="4"/>
  <c r="J236" i="4"/>
  <c r="G228" i="4"/>
  <c r="J228" i="4"/>
  <c r="G220" i="4"/>
  <c r="J220" i="4"/>
  <c r="G212" i="4"/>
  <c r="J212" i="4"/>
  <c r="G204" i="4"/>
  <c r="J204" i="4"/>
  <c r="P138" i="4"/>
  <c r="S138" i="4" s="1"/>
  <c r="G124" i="4"/>
  <c r="H124" i="4"/>
  <c r="G244" i="4"/>
  <c r="J244" i="4"/>
  <c r="P128" i="4"/>
  <c r="S128" i="4" s="1"/>
  <c r="G128" i="4"/>
  <c r="H128" i="4"/>
  <c r="G123" i="4"/>
  <c r="I123" i="4"/>
  <c r="G170" i="4"/>
  <c r="J170" i="4"/>
  <c r="G127" i="4"/>
  <c r="H127" i="4"/>
  <c r="G255" i="4"/>
  <c r="J255" i="4"/>
  <c r="G245" i="4"/>
  <c r="N245" i="4"/>
  <c r="G240" i="4"/>
  <c r="J240" i="4"/>
  <c r="G232" i="4"/>
  <c r="J232" i="4"/>
  <c r="G171" i="4"/>
  <c r="J171" i="4"/>
  <c r="G122" i="4"/>
  <c r="H122" i="4"/>
  <c r="G116" i="4"/>
  <c r="I116" i="4"/>
  <c r="G65" i="4"/>
  <c r="H65" i="4"/>
  <c r="G56" i="4"/>
  <c r="H56" i="4"/>
  <c r="P56" i="4"/>
  <c r="S56" i="4" s="1"/>
  <c r="G40" i="4"/>
  <c r="H40" i="4"/>
  <c r="G54" i="4"/>
  <c r="H54" i="4"/>
  <c r="G43" i="4"/>
  <c r="H43" i="4"/>
  <c r="G33" i="4"/>
  <c r="H33" i="4"/>
  <c r="V64" i="4"/>
  <c r="G52" i="4"/>
  <c r="H52" i="4"/>
  <c r="G50" i="4"/>
  <c r="H50" i="4"/>
  <c r="G42" i="4"/>
  <c r="H42" i="4"/>
  <c r="G32" i="4"/>
  <c r="H32" i="4"/>
  <c r="G48" i="4"/>
  <c r="H48" i="4"/>
  <c r="G71" i="4"/>
  <c r="H71" i="4"/>
  <c r="G62" i="4"/>
  <c r="H62" i="4"/>
  <c r="P62" i="4"/>
  <c r="S62" i="4" s="1"/>
  <c r="G46" i="4"/>
  <c r="H46" i="4"/>
  <c r="G44" i="4"/>
  <c r="H44" i="4"/>
  <c r="G41" i="4"/>
  <c r="H41" i="4"/>
  <c r="G38" i="4"/>
  <c r="H38" i="4"/>
  <c r="G28" i="4"/>
  <c r="H28" i="4"/>
  <c r="G69" i="4"/>
  <c r="H69" i="4"/>
  <c r="G60" i="4"/>
  <c r="H60" i="4"/>
  <c r="G67" i="4"/>
  <c r="H67" i="4"/>
  <c r="G58" i="4"/>
  <c r="H58" i="4"/>
  <c r="G34" i="4"/>
  <c r="V34" i="4"/>
  <c r="G24" i="4"/>
  <c r="H24" i="4"/>
  <c r="V37" i="4"/>
  <c r="P22" i="4"/>
  <c r="S22" i="4" s="1"/>
  <c r="G39" i="4"/>
  <c r="H39" i="4"/>
  <c r="G21" i="4"/>
  <c r="H21" i="4"/>
  <c r="Y8" i="4"/>
  <c r="P190" i="4"/>
  <c r="S190" i="4" s="1"/>
  <c r="U190" i="4" s="1"/>
  <c r="S203" i="4"/>
  <c r="U203" i="4" s="1"/>
  <c r="G27" i="1"/>
  <c r="H27" i="1" s="1"/>
  <c r="P22" i="1"/>
  <c r="G22" i="1"/>
  <c r="H22" i="1" s="1"/>
  <c r="P34" i="1"/>
  <c r="G305" i="1"/>
  <c r="I305" i="1" s="1"/>
  <c r="G309" i="1"/>
  <c r="I309" i="1" s="1"/>
  <c r="G252" i="1"/>
  <c r="J252" i="1" s="1"/>
  <c r="E235" i="2"/>
  <c r="E103" i="2"/>
  <c r="E80" i="2"/>
  <c r="E142" i="2"/>
  <c r="E141" i="2"/>
  <c r="E24" i="2"/>
  <c r="E182" i="2"/>
  <c r="E78" i="2"/>
  <c r="E29" i="2"/>
  <c r="E90" i="2"/>
  <c r="E23" i="2"/>
  <c r="E94" i="2"/>
  <c r="I251" i="4"/>
  <c r="G168" i="1"/>
  <c r="I168" i="1" s="1"/>
  <c r="G67" i="1"/>
  <c r="H67" i="1" s="1"/>
  <c r="G32" i="1"/>
  <c r="H32" i="1"/>
  <c r="G302" i="1"/>
  <c r="J302" i="1" s="1"/>
  <c r="E206" i="2"/>
  <c r="E61" i="2"/>
  <c r="E25" i="2"/>
  <c r="E83" i="2"/>
  <c r="E213" i="2"/>
  <c r="E171" i="2"/>
  <c r="E18" i="2"/>
  <c r="E86" i="2"/>
  <c r="E176" i="2"/>
  <c r="G222" i="1"/>
  <c r="J222" i="1" s="1"/>
  <c r="G35" i="1"/>
  <c r="H35" i="1"/>
  <c r="G180" i="1"/>
  <c r="I180" i="1"/>
  <c r="G149" i="1"/>
  <c r="H149" i="1"/>
  <c r="G114" i="1"/>
  <c r="I114" i="1"/>
  <c r="G70" i="1"/>
  <c r="H70" i="1"/>
  <c r="G30" i="1"/>
  <c r="H30" i="1"/>
  <c r="P30" i="1"/>
  <c r="G128" i="1"/>
  <c r="H128" i="1"/>
  <c r="E145" i="2"/>
  <c r="F100" i="1"/>
  <c r="G100" i="1" s="1"/>
  <c r="H100" i="1" s="1"/>
  <c r="G311" i="1"/>
  <c r="J311" i="1" s="1"/>
  <c r="G298" i="1"/>
  <c r="J298" i="1"/>
  <c r="E179" i="2"/>
  <c r="E36" i="2"/>
  <c r="E226" i="2"/>
  <c r="E79" i="2"/>
  <c r="E155" i="2"/>
  <c r="E211" i="2"/>
  <c r="E77" i="2"/>
  <c r="E67" i="2"/>
  <c r="H21" i="1"/>
  <c r="H57" i="1"/>
  <c r="E113" i="2"/>
  <c r="F68" i="1"/>
  <c r="G68" i="1" s="1"/>
  <c r="H68" i="1" s="1"/>
  <c r="G191" i="1"/>
  <c r="J191" i="1" s="1"/>
  <c r="G97" i="1"/>
  <c r="H97" i="1"/>
  <c r="P24" i="1"/>
  <c r="G294" i="1"/>
  <c r="J294" i="1" s="1"/>
  <c r="E164" i="2"/>
  <c r="E234" i="2"/>
  <c r="E11" i="2"/>
  <c r="E70" i="2"/>
  <c r="E100" i="2"/>
  <c r="E45" i="2"/>
  <c r="E196" i="2"/>
  <c r="E161" i="2"/>
  <c r="F116" i="1"/>
  <c r="G116" i="1" s="1"/>
  <c r="I116" i="1" s="1"/>
  <c r="P202" i="1"/>
  <c r="G202" i="1"/>
  <c r="J202" i="1"/>
  <c r="P55" i="1"/>
  <c r="G247" i="1"/>
  <c r="J247" i="1"/>
  <c r="G249" i="1"/>
  <c r="J249" i="1" s="1"/>
  <c r="E159" i="2"/>
  <c r="E205" i="2"/>
  <c r="E191" i="2"/>
  <c r="E123" i="2"/>
  <c r="G129" i="1"/>
  <c r="H129" i="1" s="1"/>
  <c r="E193" i="2"/>
  <c r="F148" i="1"/>
  <c r="G119" i="1"/>
  <c r="I119" i="1" s="1"/>
  <c r="E137" i="2"/>
  <c r="F92" i="1"/>
  <c r="G92" i="1" s="1"/>
  <c r="I92" i="1" s="1"/>
  <c r="G54" i="1"/>
  <c r="H54" i="1"/>
  <c r="P54" i="1"/>
  <c r="H46" i="1"/>
  <c r="E144" i="2"/>
  <c r="E194" i="2"/>
  <c r="E188" i="2"/>
  <c r="E203" i="2"/>
  <c r="E69" i="2"/>
  <c r="E218" i="2"/>
  <c r="E110" i="2"/>
  <c r="E119" i="2"/>
  <c r="E71" i="2"/>
  <c r="G205" i="1"/>
  <c r="J205" i="1"/>
  <c r="G166" i="1"/>
  <c r="I166" i="1"/>
  <c r="G126" i="1"/>
  <c r="H126" i="1" s="1"/>
  <c r="G88" i="1"/>
  <c r="H88" i="1" s="1"/>
  <c r="G131" i="1"/>
  <c r="H131" i="1"/>
  <c r="G139" i="1"/>
  <c r="H139" i="1"/>
  <c r="H29" i="1"/>
  <c r="G288" i="1"/>
  <c r="J288" i="1"/>
  <c r="F44" i="1"/>
  <c r="E89" i="2"/>
  <c r="G312" i="1"/>
  <c r="K312" i="1" s="1"/>
  <c r="E138" i="2"/>
  <c r="E184" i="2"/>
  <c r="E173" i="2"/>
  <c r="E238" i="2"/>
  <c r="E208" i="2"/>
  <c r="E99" i="2"/>
  <c r="E44" i="2"/>
  <c r="E112" i="2"/>
  <c r="G87" i="1"/>
  <c r="I87" i="1" s="1"/>
  <c r="F225" i="1"/>
  <c r="G225" i="1" s="1"/>
  <c r="I225" i="1" s="1"/>
  <c r="F310" i="1"/>
  <c r="G310" i="1" s="1"/>
  <c r="I310" i="1" s="1"/>
  <c r="E239" i="2"/>
  <c r="E62" i="2"/>
  <c r="E127" i="2"/>
  <c r="E174" i="2"/>
  <c r="E46" i="2"/>
  <c r="E34" i="2"/>
  <c r="E202" i="2"/>
  <c r="E82" i="2"/>
  <c r="E39" i="2"/>
  <c r="E109" i="2"/>
  <c r="P310" i="1"/>
  <c r="S310" i="1" s="1"/>
  <c r="P68" i="1"/>
  <c r="G44" i="1"/>
  <c r="H44" i="1"/>
  <c r="G148" i="1"/>
  <c r="H148" i="1" s="1"/>
  <c r="P225" i="1"/>
  <c r="E40" i="2" l="1"/>
  <c r="F216" i="1"/>
  <c r="G216" i="1" s="1"/>
  <c r="J216" i="1" s="1"/>
  <c r="F51" i="1"/>
  <c r="E96" i="2"/>
  <c r="S68" i="1"/>
  <c r="G45" i="1"/>
  <c r="H45" i="1" s="1"/>
  <c r="P45" i="1"/>
  <c r="S45" i="1" s="1"/>
  <c r="P251" i="1"/>
  <c r="G251" i="1"/>
  <c r="J251" i="1" s="1"/>
  <c r="F174" i="1"/>
  <c r="G174" i="1" s="1"/>
  <c r="H174" i="1" s="1"/>
  <c r="E219" i="2"/>
  <c r="F73" i="1"/>
  <c r="G73" i="1" s="1"/>
  <c r="H73" i="1" s="1"/>
  <c r="E118" i="2"/>
  <c r="F42" i="1"/>
  <c r="G42" i="1" s="1"/>
  <c r="H42" i="1" s="1"/>
  <c r="E87" i="2"/>
  <c r="S87" i="1"/>
  <c r="G228" i="1"/>
  <c r="J228" i="1" s="1"/>
  <c r="F125" i="1"/>
  <c r="G125" i="1" s="1"/>
  <c r="I125" i="1" s="1"/>
  <c r="E170" i="2"/>
  <c r="P160" i="1"/>
  <c r="S160" i="1" s="1"/>
  <c r="G160" i="1"/>
  <c r="I160" i="1" s="1"/>
  <c r="F105" i="1"/>
  <c r="G105" i="1" s="1"/>
  <c r="H105" i="1" s="1"/>
  <c r="E150" i="2"/>
  <c r="F150" i="1"/>
  <c r="G150" i="1" s="1"/>
  <c r="H150" i="1" s="1"/>
  <c r="E195" i="2"/>
  <c r="F40" i="1"/>
  <c r="G40" i="1" s="1"/>
  <c r="H40" i="1" s="1"/>
  <c r="E85" i="2"/>
  <c r="F89" i="1"/>
  <c r="G89" i="1" s="1"/>
  <c r="I89" i="1" s="1"/>
  <c r="E134" i="2"/>
  <c r="S228" i="1"/>
  <c r="U228" i="1" s="1"/>
  <c r="E169" i="2"/>
  <c r="F124" i="1"/>
  <c r="G124" i="1" s="1"/>
  <c r="H124" i="1" s="1"/>
  <c r="B292" i="1"/>
  <c r="S292" i="1"/>
  <c r="F31" i="1"/>
  <c r="G31" i="1" s="1"/>
  <c r="H31" i="1" s="1"/>
  <c r="E76" i="2"/>
  <c r="F101" i="1"/>
  <c r="G101" i="1" s="1"/>
  <c r="H101" i="1" s="1"/>
  <c r="E146" i="2"/>
  <c r="F315" i="1"/>
  <c r="G315" i="1" s="1"/>
  <c r="K315" i="1" s="1"/>
  <c r="E240" i="2"/>
  <c r="P26" i="1"/>
  <c r="S26" i="1" s="1"/>
  <c r="G26" i="1"/>
  <c r="H26" i="1" s="1"/>
  <c r="F162" i="1"/>
  <c r="G162" i="1" s="1"/>
  <c r="I162" i="1" s="1"/>
  <c r="E207" i="2"/>
  <c r="P215" i="1"/>
  <c r="S215" i="1" s="1"/>
  <c r="U215" i="1" s="1"/>
  <c r="F169" i="1"/>
  <c r="G169" i="1" s="1"/>
  <c r="I169" i="1" s="1"/>
  <c r="E214" i="2"/>
  <c r="F53" i="1"/>
  <c r="G53" i="1" s="1"/>
  <c r="H53" i="1" s="1"/>
  <c r="S178" i="1"/>
  <c r="S196" i="1"/>
  <c r="E65" i="2"/>
  <c r="F244" i="1"/>
  <c r="G244" i="1" s="1"/>
  <c r="J244" i="1" s="1"/>
  <c r="E60" i="2"/>
  <c r="F183" i="1"/>
  <c r="G183" i="1" s="1"/>
  <c r="J183" i="1" s="1"/>
  <c r="E13" i="2"/>
  <c r="F48" i="1"/>
  <c r="G48" i="1" s="1"/>
  <c r="H48" i="1" s="1"/>
  <c r="E93" i="2"/>
  <c r="E140" i="2"/>
  <c r="F186" i="1"/>
  <c r="G186" i="1" s="1"/>
  <c r="J186" i="1" s="1"/>
  <c r="E181" i="2"/>
  <c r="E31" i="2"/>
  <c r="E227" i="2"/>
  <c r="F213" i="1"/>
  <c r="G213" i="1" s="1"/>
  <c r="J213" i="1" s="1"/>
  <c r="E37" i="2"/>
  <c r="S202" i="1"/>
  <c r="U202" i="1" s="1"/>
  <c r="S225" i="1"/>
  <c r="U225" i="1" s="1"/>
  <c r="P41" i="1"/>
  <c r="S41" i="1" s="1"/>
  <c r="E132" i="2"/>
  <c r="S55" i="1"/>
  <c r="S24" i="1"/>
  <c r="P96" i="1"/>
  <c r="S96" i="1" s="1"/>
  <c r="E115" i="2"/>
  <c r="S30" i="1"/>
  <c r="F117" i="1"/>
  <c r="G117" i="1" s="1"/>
  <c r="I117" i="1" s="1"/>
  <c r="E216" i="2"/>
  <c r="G135" i="1"/>
  <c r="H135" i="1" s="1"/>
  <c r="P135" i="1"/>
  <c r="S34" i="1"/>
  <c r="S198" i="1"/>
  <c r="U198" i="1" s="1"/>
  <c r="E153" i="2"/>
  <c r="F108" i="1"/>
  <c r="G108" i="1" s="1"/>
  <c r="H108" i="1" s="1"/>
  <c r="F156" i="1"/>
  <c r="E68" i="2"/>
  <c r="S54" i="1"/>
  <c r="E199" i="2"/>
  <c r="S22" i="1"/>
  <c r="F232" i="1"/>
  <c r="G232" i="1" s="1"/>
  <c r="J232" i="1" s="1"/>
  <c r="E50" i="2"/>
  <c r="F86" i="1"/>
  <c r="G86" i="1" s="1"/>
  <c r="I86" i="1" s="1"/>
  <c r="E131" i="2"/>
  <c r="G318" i="1"/>
  <c r="K318" i="1" s="1"/>
  <c r="P318" i="1"/>
  <c r="S318" i="1" s="1"/>
  <c r="Y6" i="4"/>
  <c r="Y12" i="4"/>
  <c r="P30" i="4"/>
  <c r="S30" i="4" s="1"/>
  <c r="P51" i="4"/>
  <c r="S51" i="4" s="1"/>
  <c r="P28" i="4"/>
  <c r="S28" i="4" s="1"/>
  <c r="P32" i="4"/>
  <c r="S32" i="4" s="1"/>
  <c r="P134" i="4"/>
  <c r="S134" i="4" s="1"/>
  <c r="P170" i="4"/>
  <c r="S170" i="4" s="1"/>
  <c r="U170" i="4" s="1"/>
  <c r="P175" i="4"/>
  <c r="S175" i="4" s="1"/>
  <c r="P146" i="4"/>
  <c r="S146" i="4" s="1"/>
  <c r="P153" i="4"/>
  <c r="S153" i="4" s="1"/>
  <c r="P211" i="4"/>
  <c r="S211" i="4" s="1"/>
  <c r="U211" i="4" s="1"/>
  <c r="P243" i="4"/>
  <c r="S243" i="4" s="1"/>
  <c r="U243" i="4" s="1"/>
  <c r="P159" i="4"/>
  <c r="S159" i="4" s="1"/>
  <c r="P252" i="4"/>
  <c r="S252" i="4" s="1"/>
  <c r="U252" i="4" s="1"/>
  <c r="P160" i="4"/>
  <c r="S160" i="4" s="1"/>
  <c r="P219" i="4"/>
  <c r="S219" i="4" s="1"/>
  <c r="U219" i="4" s="1"/>
  <c r="P235" i="4"/>
  <c r="S235" i="4" s="1"/>
  <c r="U235" i="4" s="1"/>
  <c r="P148" i="4"/>
  <c r="S148" i="4" s="1"/>
  <c r="P249" i="4"/>
  <c r="S249" i="4" s="1"/>
  <c r="U249" i="4" s="1"/>
  <c r="P240" i="4"/>
  <c r="S240" i="4" s="1"/>
  <c r="U240" i="4" s="1"/>
  <c r="Y14" i="4"/>
  <c r="Y10" i="4"/>
  <c r="P49" i="4"/>
  <c r="S49" i="4" s="1"/>
  <c r="P44" i="4"/>
  <c r="S44" i="4" s="1"/>
  <c r="P57" i="4"/>
  <c r="S57" i="4" s="1"/>
  <c r="P54" i="4"/>
  <c r="S54" i="4" s="1"/>
  <c r="P116" i="4"/>
  <c r="S116" i="4" s="1"/>
  <c r="P142" i="4"/>
  <c r="S142" i="4" s="1"/>
  <c r="P127" i="4"/>
  <c r="S127" i="4" s="1"/>
  <c r="P177" i="4"/>
  <c r="S177" i="4" s="1"/>
  <c r="P154" i="4"/>
  <c r="S154" i="4" s="1"/>
  <c r="P115" i="4"/>
  <c r="S115" i="4" s="1"/>
  <c r="P161" i="4"/>
  <c r="S161" i="4" s="1"/>
  <c r="P256" i="4"/>
  <c r="S256" i="4" s="1"/>
  <c r="U256" i="4" s="1"/>
  <c r="P239" i="4"/>
  <c r="S239" i="4" s="1"/>
  <c r="U239" i="4" s="1"/>
  <c r="P215" i="4"/>
  <c r="S215" i="4" s="1"/>
  <c r="U215" i="4" s="1"/>
  <c r="P251" i="4"/>
  <c r="S251" i="4" s="1"/>
  <c r="U251" i="4" s="1"/>
  <c r="P202" i="4"/>
  <c r="S202" i="4" s="1"/>
  <c r="U202" i="4" s="1"/>
  <c r="P163" i="4"/>
  <c r="S163" i="4" s="1"/>
  <c r="P100" i="4"/>
  <c r="S100" i="4" s="1"/>
  <c r="P97" i="4"/>
  <c r="S97" i="4" s="1"/>
  <c r="P184" i="4"/>
  <c r="S184" i="4" s="1"/>
  <c r="U184" i="4" s="1"/>
  <c r="P37" i="4"/>
  <c r="S37" i="4" s="1"/>
  <c r="P58" i="4"/>
  <c r="S58" i="4" s="1"/>
  <c r="P60" i="4"/>
  <c r="S60" i="4" s="1"/>
  <c r="P66" i="4"/>
  <c r="S66" i="4" s="1"/>
  <c r="P150" i="4"/>
  <c r="S150" i="4" s="1"/>
  <c r="P141" i="4"/>
  <c r="S141" i="4" s="1"/>
  <c r="P162" i="4"/>
  <c r="S162" i="4" s="1"/>
  <c r="P169" i="4"/>
  <c r="S169" i="4" s="1"/>
  <c r="P156" i="4"/>
  <c r="S156" i="4" s="1"/>
  <c r="P189" i="4"/>
  <c r="S189" i="4" s="1"/>
  <c r="U189" i="4" s="1"/>
  <c r="P247" i="4"/>
  <c r="S247" i="4" s="1"/>
  <c r="U247" i="4" s="1"/>
  <c r="P130" i="4"/>
  <c r="S130" i="4" s="1"/>
  <c r="P168" i="4"/>
  <c r="S168" i="4" s="1"/>
  <c r="P255" i="4"/>
  <c r="S255" i="4" s="1"/>
  <c r="U255" i="4" s="1"/>
  <c r="Y4" i="4"/>
  <c r="P33" i="4"/>
  <c r="S33" i="4" s="1"/>
  <c r="P158" i="4"/>
  <c r="S158" i="4" s="1"/>
  <c r="P149" i="4"/>
  <c r="S149" i="4" s="1"/>
  <c r="P173" i="4"/>
  <c r="S173" i="4" s="1"/>
  <c r="P227" i="4"/>
  <c r="S227" i="4" s="1"/>
  <c r="U227" i="4" s="1"/>
  <c r="P167" i="4"/>
  <c r="S167" i="4" s="1"/>
  <c r="P250" i="4"/>
  <c r="S250" i="4" s="1"/>
  <c r="U250" i="4" s="1"/>
  <c r="P246" i="4"/>
  <c r="S246" i="4" s="1"/>
  <c r="U246" i="4" s="1"/>
  <c r="P254" i="4"/>
  <c r="S254" i="4" s="1"/>
  <c r="U254" i="4" s="1"/>
  <c r="P233" i="4"/>
  <c r="S233" i="4" s="1"/>
  <c r="U233" i="4" s="1"/>
  <c r="P92" i="4"/>
  <c r="S92" i="4" s="1"/>
  <c r="P89" i="4"/>
  <c r="S89" i="4" s="1"/>
  <c r="P26" i="4"/>
  <c r="S26" i="4" s="1"/>
  <c r="P42" i="4"/>
  <c r="S42" i="4" s="1"/>
  <c r="P174" i="4"/>
  <c r="S174" i="4" s="1"/>
  <c r="Y5" i="4"/>
  <c r="Y7" i="4"/>
  <c r="P39" i="4"/>
  <c r="S39" i="4" s="1"/>
  <c r="P46" i="4"/>
  <c r="S46" i="4" s="1"/>
  <c r="P71" i="4"/>
  <c r="S71" i="4" s="1"/>
  <c r="P40" i="4"/>
  <c r="S40" i="4" s="1"/>
  <c r="P166" i="4"/>
  <c r="S166" i="4" s="1"/>
  <c r="P245" i="4"/>
  <c r="S245" i="4" s="1"/>
  <c r="U245" i="4" s="1"/>
  <c r="P157" i="4"/>
  <c r="S157" i="4" s="1"/>
  <c r="P123" i="4"/>
  <c r="S123" i="4" s="1"/>
  <c r="P144" i="4"/>
  <c r="S144" i="4" s="1"/>
  <c r="P207" i="4"/>
  <c r="S207" i="4" s="1"/>
  <c r="U207" i="4" s="1"/>
  <c r="P140" i="4"/>
  <c r="S140" i="4" s="1"/>
  <c r="P136" i="4"/>
  <c r="S136" i="4" s="1"/>
  <c r="P257" i="4"/>
  <c r="S257" i="4" s="1"/>
  <c r="U257" i="4" s="1"/>
  <c r="P193" i="4"/>
  <c r="S193" i="4" s="1"/>
  <c r="U193" i="4" s="1"/>
  <c r="P24" i="4"/>
  <c r="S24" i="4" s="1"/>
  <c r="P38" i="4"/>
  <c r="S38" i="4" s="1"/>
  <c r="P52" i="4"/>
  <c r="S52" i="4" s="1"/>
  <c r="P244" i="4"/>
  <c r="S244" i="4" s="1"/>
  <c r="U244" i="4" s="1"/>
  <c r="P179" i="4"/>
  <c r="S179" i="4" s="1"/>
  <c r="Y9" i="4"/>
  <c r="Y11" i="4"/>
  <c r="P67" i="4"/>
  <c r="S67" i="4" s="1"/>
  <c r="P69" i="4"/>
  <c r="S69" i="4" s="1"/>
  <c r="P48" i="4"/>
  <c r="S48" i="4" s="1"/>
  <c r="P178" i="4"/>
  <c r="S178" i="4" s="1"/>
  <c r="P165" i="4"/>
  <c r="S165" i="4" s="1"/>
  <c r="P120" i="4"/>
  <c r="S120" i="4" s="1"/>
  <c r="P172" i="4"/>
  <c r="S172" i="4" s="1"/>
  <c r="P199" i="4"/>
  <c r="S199" i="4" s="1"/>
  <c r="U199" i="4" s="1"/>
  <c r="P152" i="4"/>
  <c r="S152" i="4" s="1"/>
  <c r="P223" i="4"/>
  <c r="S223" i="4" s="1"/>
  <c r="U223" i="4" s="1"/>
  <c r="P135" i="4"/>
  <c r="S135" i="4" s="1"/>
  <c r="P176" i="4"/>
  <c r="S176" i="4" s="1"/>
  <c r="P115" i="1"/>
  <c r="S115" i="1" s="1"/>
  <c r="P224" i="4"/>
  <c r="S224" i="4" s="1"/>
  <c r="U224" i="4" s="1"/>
  <c r="P220" i="4"/>
  <c r="S220" i="4" s="1"/>
  <c r="U220" i="4" s="1"/>
  <c r="P113" i="4"/>
  <c r="S113" i="4" s="1"/>
  <c r="P84" i="4"/>
  <c r="S84" i="4" s="1"/>
  <c r="P81" i="4"/>
  <c r="S81" i="4" s="1"/>
  <c r="P65" i="4"/>
  <c r="S65" i="4" s="1"/>
  <c r="P181" i="4"/>
  <c r="S181" i="4" s="1"/>
  <c r="U181" i="4" s="1"/>
  <c r="P182" i="4"/>
  <c r="S182" i="4" s="1"/>
  <c r="U182" i="4" s="1"/>
  <c r="P34" i="4"/>
  <c r="S34" i="4" s="1"/>
  <c r="P41" i="4"/>
  <c r="S41" i="4" s="1"/>
  <c r="P50" i="4"/>
  <c r="S50" i="4" s="1"/>
  <c r="P59" i="4"/>
  <c r="S59" i="4" s="1"/>
  <c r="P43" i="4"/>
  <c r="S43" i="4" s="1"/>
  <c r="P124" i="4"/>
  <c r="S124" i="4" s="1"/>
  <c r="P137" i="4"/>
  <c r="S137" i="4" s="1"/>
  <c r="P119" i="4"/>
  <c r="S119" i="4" s="1"/>
  <c r="P231" i="4"/>
  <c r="S231" i="4" s="1"/>
  <c r="U231" i="4" s="1"/>
  <c r="P222" i="4"/>
  <c r="S222" i="4" s="1"/>
  <c r="U222" i="4" s="1"/>
  <c r="P218" i="4"/>
  <c r="S218" i="4" s="1"/>
  <c r="U218" i="4" s="1"/>
  <c r="P139" i="1"/>
  <c r="S139" i="1" s="1"/>
  <c r="P200" i="1"/>
  <c r="S200" i="1" s="1"/>
  <c r="U200" i="1" s="1"/>
  <c r="P315" i="1"/>
  <c r="S315" i="1" s="1"/>
  <c r="P275" i="1"/>
  <c r="P238" i="1"/>
  <c r="S238" i="1" s="1"/>
  <c r="U238" i="1" s="1"/>
  <c r="P94" i="1"/>
  <c r="S94" i="1" s="1"/>
  <c r="P186" i="1"/>
  <c r="S186" i="1" s="1"/>
  <c r="U186" i="1" s="1"/>
  <c r="P44" i="1"/>
  <c r="S44" i="1" s="1"/>
  <c r="P262" i="1"/>
  <c r="B262" i="1" s="1"/>
  <c r="P25" i="1"/>
  <c r="S25" i="1" s="1"/>
  <c r="P153" i="1"/>
  <c r="S153" i="1" s="1"/>
  <c r="P217" i="1"/>
  <c r="S217" i="1" s="1"/>
  <c r="U217" i="1" s="1"/>
  <c r="P246" i="1"/>
  <c r="S246" i="1" s="1"/>
  <c r="P277" i="1"/>
  <c r="P100" i="1"/>
  <c r="S100" i="1" s="1"/>
  <c r="P64" i="1"/>
  <c r="S64" i="1" s="1"/>
  <c r="P32" i="1"/>
  <c r="S32" i="1" s="1"/>
  <c r="P168" i="1"/>
  <c r="S168" i="1" s="1"/>
  <c r="P136" i="1"/>
  <c r="S136" i="1" s="1"/>
  <c r="P171" i="1"/>
  <c r="S171" i="1" s="1"/>
  <c r="U171" i="1" s="1"/>
  <c r="P121" i="1"/>
  <c r="S121" i="1" s="1"/>
  <c r="P84" i="1"/>
  <c r="S84" i="1" s="1"/>
  <c r="P188" i="1"/>
  <c r="S188" i="1" s="1"/>
  <c r="U188" i="1" s="1"/>
  <c r="P253" i="4"/>
  <c r="S253" i="4" s="1"/>
  <c r="U253" i="4" s="1"/>
  <c r="P225" i="4"/>
  <c r="S225" i="4" s="1"/>
  <c r="U225" i="4" s="1"/>
  <c r="P212" i="4"/>
  <c r="S212" i="4" s="1"/>
  <c r="U212" i="4" s="1"/>
  <c r="P196" i="4"/>
  <c r="S196" i="4" s="1"/>
  <c r="P195" i="4"/>
  <c r="S195" i="4" s="1"/>
  <c r="U195" i="4" s="1"/>
  <c r="P192" i="4"/>
  <c r="S192" i="4" s="1"/>
  <c r="U192" i="4" s="1"/>
  <c r="P112" i="4"/>
  <c r="S112" i="4" s="1"/>
  <c r="P109" i="4"/>
  <c r="S109" i="4" s="1"/>
  <c r="P96" i="4"/>
  <c r="S96" i="4" s="1"/>
  <c r="P93" i="4"/>
  <c r="S93" i="4" s="1"/>
  <c r="P80" i="4"/>
  <c r="S80" i="4" s="1"/>
  <c r="P77" i="4"/>
  <c r="S77" i="4" s="1"/>
  <c r="P61" i="4"/>
  <c r="S61" i="4" s="1"/>
  <c r="P116" i="1"/>
  <c r="S116" i="1" s="1"/>
  <c r="P40" i="1"/>
  <c r="S40" i="1" s="1"/>
  <c r="P92" i="1"/>
  <c r="S92" i="1" s="1"/>
  <c r="P31" i="1"/>
  <c r="S31" i="1" s="1"/>
  <c r="P128" i="1"/>
  <c r="S128" i="1" s="1"/>
  <c r="P85" i="1"/>
  <c r="S85" i="1" s="1"/>
  <c r="Y18" i="1"/>
  <c r="P176" i="1"/>
  <c r="S176" i="1" s="1"/>
  <c r="P130" i="1"/>
  <c r="S130" i="1" s="1"/>
  <c r="P229" i="4"/>
  <c r="S229" i="4" s="1"/>
  <c r="U229" i="4" s="1"/>
  <c r="P210" i="4"/>
  <c r="S210" i="4" s="1"/>
  <c r="U210" i="4" s="1"/>
  <c r="P139" i="4"/>
  <c r="S139" i="4" s="1"/>
  <c r="P117" i="4"/>
  <c r="S117" i="4" s="1"/>
  <c r="P55" i="4"/>
  <c r="S55" i="4" s="1"/>
  <c r="P21" i="4"/>
  <c r="S21" i="4" s="1"/>
  <c r="P216" i="1"/>
  <c r="S216" i="1" s="1"/>
  <c r="U216" i="1" s="1"/>
  <c r="P279" i="1"/>
  <c r="P63" i="1"/>
  <c r="S63" i="1" s="1"/>
  <c r="P201" i="1"/>
  <c r="S201" i="1" s="1"/>
  <c r="U201" i="1" s="1"/>
  <c r="P27" i="1"/>
  <c r="S27" i="1" s="1"/>
  <c r="P274" i="1"/>
  <c r="P151" i="1"/>
  <c r="S151" i="1" s="1"/>
  <c r="P288" i="1"/>
  <c r="S288" i="1" s="1"/>
  <c r="P250" i="1"/>
  <c r="S250" i="1" s="1"/>
  <c r="P171" i="4"/>
  <c r="S171" i="4" s="1"/>
  <c r="U171" i="4" s="1"/>
  <c r="P126" i="4"/>
  <c r="S126" i="4" s="1"/>
  <c r="P118" i="4"/>
  <c r="S118" i="4" s="1"/>
  <c r="P70" i="4"/>
  <c r="S70" i="4" s="1"/>
  <c r="P148" i="1"/>
  <c r="S148" i="1" s="1"/>
  <c r="P23" i="1"/>
  <c r="S23" i="1" s="1"/>
  <c r="P267" i="1"/>
  <c r="P122" i="1"/>
  <c r="S122" i="1" s="1"/>
  <c r="P241" i="1"/>
  <c r="S241" i="1" s="1"/>
  <c r="U241" i="1" s="1"/>
  <c r="P234" i="4"/>
  <c r="S234" i="4" s="1"/>
  <c r="U234" i="4" s="1"/>
  <c r="P204" i="4"/>
  <c r="S204" i="4" s="1"/>
  <c r="U204" i="4" s="1"/>
  <c r="P185" i="4"/>
  <c r="S185" i="4" s="1"/>
  <c r="P104" i="4"/>
  <c r="S104" i="4" s="1"/>
  <c r="P101" i="4"/>
  <c r="S101" i="4" s="1"/>
  <c r="P88" i="4"/>
  <c r="S88" i="4" s="1"/>
  <c r="P85" i="4"/>
  <c r="S85" i="4" s="1"/>
  <c r="P72" i="4"/>
  <c r="S72" i="4" s="1"/>
  <c r="P64" i="4"/>
  <c r="S64" i="4" s="1"/>
  <c r="P27" i="4"/>
  <c r="S27" i="4" s="1"/>
  <c r="G319" i="1"/>
  <c r="K319" i="1" s="1"/>
  <c r="P319" i="1"/>
  <c r="S319" i="1" s="1"/>
  <c r="S262" i="1"/>
  <c r="P236" i="4"/>
  <c r="S236" i="4" s="1"/>
  <c r="U236" i="4" s="1"/>
  <c r="P230" i="4"/>
  <c r="S230" i="4" s="1"/>
  <c r="U230" i="4" s="1"/>
  <c r="P132" i="4"/>
  <c r="S132" i="4" s="1"/>
  <c r="P131" i="4"/>
  <c r="S131" i="4" s="1"/>
  <c r="P68" i="4"/>
  <c r="S68" i="4" s="1"/>
  <c r="P53" i="4"/>
  <c r="S53" i="4" s="1"/>
  <c r="Y19" i="4"/>
  <c r="P232" i="4"/>
  <c r="S232" i="4" s="1"/>
  <c r="U232" i="4" s="1"/>
  <c r="P226" i="4"/>
  <c r="S226" i="4" s="1"/>
  <c r="U226" i="4" s="1"/>
  <c r="P216" i="4"/>
  <c r="S216" i="4" s="1"/>
  <c r="U216" i="4" s="1"/>
  <c r="P213" i="4"/>
  <c r="S213" i="4" s="1"/>
  <c r="U213" i="4" s="1"/>
  <c r="P205" i="4"/>
  <c r="S205" i="4" s="1"/>
  <c r="U205" i="4" s="1"/>
  <c r="P197" i="4"/>
  <c r="S197" i="4" s="1"/>
  <c r="U197" i="4" s="1"/>
  <c r="P187" i="4"/>
  <c r="S187" i="4" s="1"/>
  <c r="U187" i="4" s="1"/>
  <c r="P183" i="4"/>
  <c r="S183" i="4" s="1"/>
  <c r="U183" i="4" s="1"/>
  <c r="P180" i="4"/>
  <c r="S180" i="4" s="1"/>
  <c r="U180" i="4" s="1"/>
  <c r="P155" i="4"/>
  <c r="S155" i="4" s="1"/>
  <c r="P129" i="4"/>
  <c r="S129" i="4" s="1"/>
  <c r="P114" i="4"/>
  <c r="S114" i="4" s="1"/>
  <c r="P110" i="4"/>
  <c r="S110" i="4" s="1"/>
  <c r="P106" i="4"/>
  <c r="S106" i="4" s="1"/>
  <c r="P102" i="4"/>
  <c r="S102" i="4" s="1"/>
  <c r="P98" i="4"/>
  <c r="S98" i="4" s="1"/>
  <c r="P94" i="4"/>
  <c r="S94" i="4" s="1"/>
  <c r="P90" i="4"/>
  <c r="S90" i="4" s="1"/>
  <c r="P86" i="4"/>
  <c r="S86" i="4" s="1"/>
  <c r="P82" i="4"/>
  <c r="S82" i="4" s="1"/>
  <c r="P78" i="4"/>
  <c r="S78" i="4" s="1"/>
  <c r="P74" i="4"/>
  <c r="S74" i="4" s="1"/>
  <c r="P35" i="4"/>
  <c r="S35" i="4" s="1"/>
  <c r="P31" i="4"/>
  <c r="S31" i="4" s="1"/>
  <c r="P25" i="4"/>
  <c r="S25" i="4" s="1"/>
  <c r="Y18" i="4"/>
  <c r="P248" i="4"/>
  <c r="S248" i="4" s="1"/>
  <c r="U248" i="4" s="1"/>
  <c r="P228" i="4"/>
  <c r="S228" i="4" s="1"/>
  <c r="U228" i="4" s="1"/>
  <c r="P221" i="4"/>
  <c r="S221" i="4" s="1"/>
  <c r="U221" i="4" s="1"/>
  <c r="P208" i="4"/>
  <c r="S208" i="4" s="1"/>
  <c r="U208" i="4" s="1"/>
  <c r="P200" i="4"/>
  <c r="S200" i="4" s="1"/>
  <c r="U200" i="4" s="1"/>
  <c r="P47" i="4"/>
  <c r="S47" i="4" s="1"/>
  <c r="P36" i="4"/>
  <c r="S36" i="4" s="1"/>
  <c r="P23" i="4"/>
  <c r="S23" i="4" s="1"/>
  <c r="Y17" i="4"/>
  <c r="P241" i="4"/>
  <c r="S241" i="4" s="1"/>
  <c r="U241" i="4" s="1"/>
  <c r="P217" i="4"/>
  <c r="S217" i="4" s="1"/>
  <c r="U217" i="4" s="1"/>
  <c r="P214" i="4"/>
  <c r="S214" i="4" s="1"/>
  <c r="U214" i="4" s="1"/>
  <c r="P206" i="4"/>
  <c r="S206" i="4" s="1"/>
  <c r="U206" i="4" s="1"/>
  <c r="P198" i="4"/>
  <c r="S198" i="4" s="1"/>
  <c r="U198" i="4" s="1"/>
  <c r="P188" i="4"/>
  <c r="S188" i="4" s="1"/>
  <c r="U188" i="4" s="1"/>
  <c r="P125" i="4"/>
  <c r="S125" i="4" s="1"/>
  <c r="P121" i="4"/>
  <c r="S121" i="4" s="1"/>
  <c r="P111" i="4"/>
  <c r="S111" i="4" s="1"/>
  <c r="P107" i="4"/>
  <c r="S107" i="4" s="1"/>
  <c r="P103" i="4"/>
  <c r="S103" i="4" s="1"/>
  <c r="P99" i="4"/>
  <c r="S99" i="4" s="1"/>
  <c r="P95" i="4"/>
  <c r="S95" i="4" s="1"/>
  <c r="P91" i="4"/>
  <c r="S91" i="4" s="1"/>
  <c r="P87" i="4"/>
  <c r="S87" i="4" s="1"/>
  <c r="P83" i="4"/>
  <c r="S83" i="4" s="1"/>
  <c r="P79" i="4"/>
  <c r="S79" i="4" s="1"/>
  <c r="P75" i="4"/>
  <c r="S75" i="4" s="1"/>
  <c r="P237" i="4"/>
  <c r="S237" i="4" s="1"/>
  <c r="U237" i="4" s="1"/>
  <c r="P209" i="4"/>
  <c r="S209" i="4" s="1"/>
  <c r="U209" i="4" s="1"/>
  <c r="P201" i="4"/>
  <c r="S201" i="4" s="1"/>
  <c r="U201" i="4" s="1"/>
  <c r="P194" i="4"/>
  <c r="S194" i="4" s="1"/>
  <c r="P147" i="4"/>
  <c r="S147" i="4" s="1"/>
  <c r="P133" i="4"/>
  <c r="S133" i="4" s="1"/>
  <c r="P63" i="4"/>
  <c r="S63" i="4" s="1"/>
  <c r="P45" i="4"/>
  <c r="S45" i="4" s="1"/>
  <c r="P29" i="4"/>
  <c r="S29" i="4" s="1"/>
  <c r="Y16" i="4"/>
  <c r="G258" i="4"/>
  <c r="D15" i="4"/>
  <c r="C19" i="4" s="1"/>
  <c r="D16" i="4"/>
  <c r="D19" i="4" s="1"/>
  <c r="P258" i="4"/>
  <c r="S258" i="4" s="1"/>
  <c r="U258" i="4" s="1"/>
  <c r="G317" i="1"/>
  <c r="P317" i="1"/>
  <c r="S317" i="1" s="1"/>
  <c r="B288" i="1"/>
  <c r="B250" i="1"/>
  <c r="P245" i="1"/>
  <c r="P248" i="1"/>
  <c r="P46" i="1"/>
  <c r="S46" i="1" s="1"/>
  <c r="P62" i="1"/>
  <c r="S62" i="1" s="1"/>
  <c r="P90" i="1"/>
  <c r="S90" i="1" s="1"/>
  <c r="P111" i="1"/>
  <c r="S111" i="1" s="1"/>
  <c r="P172" i="1"/>
  <c r="S172" i="1" s="1"/>
  <c r="Y3" i="1"/>
  <c r="Y11" i="1"/>
  <c r="Y19" i="1"/>
  <c r="P203" i="1"/>
  <c r="S203" i="1" s="1"/>
  <c r="U203" i="1" s="1"/>
  <c r="P211" i="1"/>
  <c r="S211" i="1" s="1"/>
  <c r="U211" i="1" s="1"/>
  <c r="P226" i="1"/>
  <c r="S226" i="1" s="1"/>
  <c r="U226" i="1" s="1"/>
  <c r="P71" i="1"/>
  <c r="S71" i="1" s="1"/>
  <c r="P174" i="1"/>
  <c r="S174" i="1" s="1"/>
  <c r="P312" i="1"/>
  <c r="S312" i="1" s="1"/>
  <c r="P117" i="1"/>
  <c r="S117" i="1" s="1"/>
  <c r="P134" i="1"/>
  <c r="S134" i="1" s="1"/>
  <c r="P74" i="1"/>
  <c r="S74" i="1" s="1"/>
  <c r="P93" i="1"/>
  <c r="S93" i="1" s="1"/>
  <c r="P149" i="1"/>
  <c r="S149" i="1" s="1"/>
  <c r="P207" i="1"/>
  <c r="S207" i="1" s="1"/>
  <c r="U207" i="1" s="1"/>
  <c r="P224" i="1"/>
  <c r="S224" i="1" s="1"/>
  <c r="U224" i="1" s="1"/>
  <c r="P220" i="1"/>
  <c r="S220" i="1" s="1"/>
  <c r="U220" i="1" s="1"/>
  <c r="P191" i="1"/>
  <c r="S191" i="1" s="1"/>
  <c r="U191" i="1" s="1"/>
  <c r="P260" i="1"/>
  <c r="P265" i="1"/>
  <c r="P75" i="1"/>
  <c r="S75" i="1" s="1"/>
  <c r="P127" i="1"/>
  <c r="S127" i="1" s="1"/>
  <c r="P142" i="1"/>
  <c r="S142" i="1" s="1"/>
  <c r="P147" i="1"/>
  <c r="S147" i="1" s="1"/>
  <c r="P162" i="1"/>
  <c r="S162" i="1" s="1"/>
  <c r="P167" i="1"/>
  <c r="S167" i="1" s="1"/>
  <c r="Y4" i="1"/>
  <c r="Y12" i="1"/>
  <c r="Y2" i="1"/>
  <c r="P190" i="1"/>
  <c r="S190" i="1" s="1"/>
  <c r="U190" i="1" s="1"/>
  <c r="P206" i="1"/>
  <c r="S206" i="1" s="1"/>
  <c r="U206" i="1" s="1"/>
  <c r="P227" i="1"/>
  <c r="S227" i="1" s="1"/>
  <c r="U227" i="1" s="1"/>
  <c r="P233" i="1"/>
  <c r="S233" i="1" s="1"/>
  <c r="U233" i="1" s="1"/>
  <c r="P132" i="1"/>
  <c r="S132" i="1" s="1"/>
  <c r="P133" i="1"/>
  <c r="S133" i="1" s="1"/>
  <c r="P165" i="1"/>
  <c r="S165" i="1" s="1"/>
  <c r="P152" i="1"/>
  <c r="S152" i="1" s="1"/>
  <c r="P104" i="1"/>
  <c r="S104" i="1" s="1"/>
  <c r="P204" i="1"/>
  <c r="S204" i="1" s="1"/>
  <c r="U204" i="1" s="1"/>
  <c r="P271" i="1"/>
  <c r="P311" i="1"/>
  <c r="S311" i="1" s="1"/>
  <c r="P278" i="1"/>
  <c r="P189" i="1"/>
  <c r="S189" i="1" s="1"/>
  <c r="U189" i="1" s="1"/>
  <c r="P182" i="1"/>
  <c r="S182" i="1" s="1"/>
  <c r="U182" i="1" s="1"/>
  <c r="P110" i="1"/>
  <c r="S110" i="1" s="1"/>
  <c r="P158" i="1"/>
  <c r="S158" i="1" s="1"/>
  <c r="P193" i="1"/>
  <c r="S193" i="1" s="1"/>
  <c r="U193" i="1" s="1"/>
  <c r="P210" i="1"/>
  <c r="S210" i="1" s="1"/>
  <c r="U210" i="1" s="1"/>
  <c r="P58" i="1"/>
  <c r="S58" i="1" s="1"/>
  <c r="P78" i="1"/>
  <c r="S78" i="1" s="1"/>
  <c r="P97" i="1"/>
  <c r="S97" i="1" s="1"/>
  <c r="P301" i="1"/>
  <c r="P258" i="1"/>
  <c r="P263" i="1"/>
  <c r="P86" i="1"/>
  <c r="S86" i="1" s="1"/>
  <c r="P107" i="1"/>
  <c r="S107" i="1" s="1"/>
  <c r="P123" i="1"/>
  <c r="S123" i="1" s="1"/>
  <c r="Y5" i="1"/>
  <c r="Y13" i="1"/>
  <c r="P181" i="1"/>
  <c r="S181" i="1" s="1"/>
  <c r="U181" i="1" s="1"/>
  <c r="P208" i="1"/>
  <c r="S208" i="1" s="1"/>
  <c r="U208" i="1" s="1"/>
  <c r="P218" i="1"/>
  <c r="S218" i="1" s="1"/>
  <c r="U218" i="1" s="1"/>
  <c r="P229" i="1"/>
  <c r="S229" i="1" s="1"/>
  <c r="U229" i="1" s="1"/>
  <c r="P239" i="1"/>
  <c r="S239" i="1" s="1"/>
  <c r="U239" i="1" s="1"/>
  <c r="P103" i="1"/>
  <c r="S103" i="1" s="1"/>
  <c r="P237" i="1"/>
  <c r="S237" i="1" s="1"/>
  <c r="U237" i="1" s="1"/>
  <c r="P144" i="1"/>
  <c r="S144" i="1" s="1"/>
  <c r="P80" i="1"/>
  <c r="S80" i="1" s="1"/>
  <c r="P170" i="1"/>
  <c r="S170" i="1" s="1"/>
  <c r="U170" i="1" s="1"/>
  <c r="P236" i="1"/>
  <c r="S236" i="1" s="1"/>
  <c r="U236" i="1" s="1"/>
  <c r="P300" i="1"/>
  <c r="P314" i="1"/>
  <c r="S314" i="1" s="1"/>
  <c r="P296" i="1"/>
  <c r="P33" i="1"/>
  <c r="S33" i="1" s="1"/>
  <c r="P298" i="1"/>
  <c r="P255" i="1"/>
  <c r="P302" i="1"/>
  <c r="P106" i="1"/>
  <c r="S106" i="1" s="1"/>
  <c r="P154" i="1"/>
  <c r="S154" i="1" s="1"/>
  <c r="P173" i="1"/>
  <c r="S173" i="1" s="1"/>
  <c r="P37" i="1"/>
  <c r="S37" i="1" s="1"/>
  <c r="P49" i="1"/>
  <c r="S49" i="1" s="1"/>
  <c r="P126" i="1"/>
  <c r="S126" i="1" s="1"/>
  <c r="P143" i="1"/>
  <c r="S143" i="1" s="1"/>
  <c r="P125" i="1"/>
  <c r="S125" i="1" s="1"/>
  <c r="P253" i="1"/>
  <c r="P293" i="1"/>
  <c r="P256" i="1"/>
  <c r="P261" i="1"/>
  <c r="P21" i="1"/>
  <c r="S21" i="1" s="1"/>
  <c r="P42" i="1"/>
  <c r="S42" i="1" s="1"/>
  <c r="P118" i="1"/>
  <c r="S118" i="1" s="1"/>
  <c r="P159" i="1"/>
  <c r="S159" i="1" s="1"/>
  <c r="Y6" i="1"/>
  <c r="Y14" i="1"/>
  <c r="P192" i="1"/>
  <c r="S192" i="1" s="1"/>
  <c r="U192" i="1" s="1"/>
  <c r="P76" i="1"/>
  <c r="S76" i="1" s="1"/>
  <c r="P77" i="1"/>
  <c r="S77" i="1" s="1"/>
  <c r="P109" i="1"/>
  <c r="S109" i="1" s="1"/>
  <c r="P141" i="1"/>
  <c r="S141" i="1" s="1"/>
  <c r="P175" i="1"/>
  <c r="S175" i="1" s="1"/>
  <c r="P242" i="1"/>
  <c r="S242" i="1" s="1"/>
  <c r="U242" i="1" s="1"/>
  <c r="P289" i="1"/>
  <c r="P273" i="1"/>
  <c r="P282" i="1"/>
  <c r="P316" i="1"/>
  <c r="S316" i="1" s="1"/>
  <c r="P65" i="1"/>
  <c r="S65" i="1" s="1"/>
  <c r="P137" i="1"/>
  <c r="S137" i="1" s="1"/>
  <c r="P82" i="1"/>
  <c r="S82" i="1" s="1"/>
  <c r="P163" i="1"/>
  <c r="S163" i="1" s="1"/>
  <c r="P212" i="1"/>
  <c r="S212" i="1" s="1"/>
  <c r="U212" i="1" s="1"/>
  <c r="P309" i="1"/>
  <c r="S309" i="1" s="1"/>
  <c r="P177" i="1"/>
  <c r="S177" i="1" s="1"/>
  <c r="P222" i="1"/>
  <c r="S222" i="1" s="1"/>
  <c r="U222" i="1" s="1"/>
  <c r="P303" i="1"/>
  <c r="P285" i="1"/>
  <c r="P254" i="1"/>
  <c r="P297" i="1"/>
  <c r="P259" i="1"/>
  <c r="P269" i="1"/>
  <c r="P29" i="1"/>
  <c r="S29" i="1" s="1"/>
  <c r="P36" i="1"/>
  <c r="S36" i="1" s="1"/>
  <c r="P61" i="1"/>
  <c r="S61" i="1" s="1"/>
  <c r="P138" i="1"/>
  <c r="S138" i="1" s="1"/>
  <c r="Y7" i="1"/>
  <c r="Y15" i="1"/>
  <c r="P187" i="1"/>
  <c r="S187" i="1" s="1"/>
  <c r="U187" i="1" s="1"/>
  <c r="P219" i="1"/>
  <c r="S219" i="1" s="1"/>
  <c r="U219" i="1" s="1"/>
  <c r="P235" i="1"/>
  <c r="S235" i="1" s="1"/>
  <c r="U235" i="1" s="1"/>
  <c r="P179" i="1"/>
  <c r="S179" i="1" s="1"/>
  <c r="P60" i="1"/>
  <c r="S60" i="1" s="1"/>
  <c r="P28" i="1"/>
  <c r="S28" i="1" s="1"/>
  <c r="P140" i="1"/>
  <c r="S140" i="1" s="1"/>
  <c r="P52" i="1"/>
  <c r="S52" i="1" s="1"/>
  <c r="P56" i="1"/>
  <c r="S56" i="1" s="1"/>
  <c r="P283" i="1"/>
  <c r="P280" i="1"/>
  <c r="P313" i="1"/>
  <c r="S313" i="1" s="1"/>
  <c r="P306" i="1"/>
  <c r="S306" i="1" s="1"/>
  <c r="P249" i="1"/>
  <c r="P308" i="1"/>
  <c r="S308" i="1" s="1"/>
  <c r="P95" i="1"/>
  <c r="S95" i="1" s="1"/>
  <c r="P221" i="1"/>
  <c r="S221" i="1" s="1"/>
  <c r="U221" i="1" s="1"/>
  <c r="P69" i="1"/>
  <c r="S69" i="1" s="1"/>
  <c r="P99" i="1"/>
  <c r="S99" i="1" s="1"/>
  <c r="P161" i="1"/>
  <c r="S161" i="1" s="1"/>
  <c r="P286" i="1"/>
  <c r="P119" i="1"/>
  <c r="S119" i="1" s="1"/>
  <c r="P295" i="1"/>
  <c r="P268" i="1"/>
  <c r="P299" i="1"/>
  <c r="P290" i="1"/>
  <c r="P257" i="1"/>
  <c r="P83" i="1"/>
  <c r="S83" i="1" s="1"/>
  <c r="Y8" i="1"/>
  <c r="Y16" i="1"/>
  <c r="P209" i="1"/>
  <c r="S209" i="1" s="1"/>
  <c r="U209" i="1" s="1"/>
  <c r="P223" i="1"/>
  <c r="S223" i="1" s="1"/>
  <c r="U223" i="1" s="1"/>
  <c r="P230" i="1"/>
  <c r="S230" i="1" s="1"/>
  <c r="U230" i="1" s="1"/>
  <c r="P243" i="1"/>
  <c r="S243" i="1" s="1"/>
  <c r="U243" i="1" s="1"/>
  <c r="P234" i="1"/>
  <c r="S234" i="1" s="1"/>
  <c r="U234" i="1" s="1"/>
  <c r="P108" i="1"/>
  <c r="S108" i="1" s="1"/>
  <c r="P47" i="1"/>
  <c r="S47" i="1" s="1"/>
  <c r="P81" i="1"/>
  <c r="S81" i="1" s="1"/>
  <c r="P113" i="1"/>
  <c r="S113" i="1" s="1"/>
  <c r="P145" i="1"/>
  <c r="S145" i="1" s="1"/>
  <c r="P185" i="1"/>
  <c r="S185" i="1" s="1"/>
  <c r="P59" i="1"/>
  <c r="S59" i="1" s="1"/>
  <c r="P43" i="1"/>
  <c r="S43" i="1" s="1"/>
  <c r="P120" i="1"/>
  <c r="S120" i="1" s="1"/>
  <c r="P72" i="1"/>
  <c r="S72" i="1" s="1"/>
  <c r="P240" i="1"/>
  <c r="S240" i="1" s="1"/>
  <c r="U240" i="1" s="1"/>
  <c r="P276" i="1"/>
  <c r="S276" i="1" s="1"/>
  <c r="U276" i="1" s="1"/>
  <c r="P304" i="1"/>
  <c r="P38" i="1"/>
  <c r="S38" i="1" s="1"/>
  <c r="P294" i="1"/>
  <c r="P114" i="1"/>
  <c r="S114" i="1" s="1"/>
  <c r="P131" i="1"/>
  <c r="S131" i="1" s="1"/>
  <c r="P157" i="1"/>
  <c r="S157" i="1" s="1"/>
  <c r="P101" i="1"/>
  <c r="S101" i="1" s="1"/>
  <c r="P129" i="1"/>
  <c r="S129" i="1" s="1"/>
  <c r="P146" i="1"/>
  <c r="S146" i="1" s="1"/>
  <c r="P91" i="1"/>
  <c r="S91" i="1" s="1"/>
  <c r="P287" i="1"/>
  <c r="P266" i="1"/>
  <c r="P291" i="1"/>
  <c r="P281" i="1"/>
  <c r="P50" i="1"/>
  <c r="S50" i="1" s="1"/>
  <c r="P66" i="1"/>
  <c r="S66" i="1" s="1"/>
  <c r="P98" i="1"/>
  <c r="S98" i="1" s="1"/>
  <c r="P155" i="1"/>
  <c r="S155" i="1" s="1"/>
  <c r="Y9" i="1"/>
  <c r="Y17" i="1"/>
  <c r="P195" i="1"/>
  <c r="S195" i="1" s="1"/>
  <c r="U195" i="1" s="1"/>
  <c r="P214" i="1"/>
  <c r="S214" i="1" s="1"/>
  <c r="U214" i="1" s="1"/>
  <c r="P231" i="1"/>
  <c r="S231" i="1" s="1"/>
  <c r="U231" i="1" s="1"/>
  <c r="P164" i="1"/>
  <c r="S164" i="1" s="1"/>
  <c r="P39" i="1"/>
  <c r="S39" i="1" s="1"/>
  <c r="P112" i="1"/>
  <c r="S112" i="1" s="1"/>
  <c r="P197" i="1"/>
  <c r="S197" i="1" s="1"/>
  <c r="U197" i="1" s="1"/>
  <c r="P252" i="1"/>
  <c r="P247" i="1"/>
  <c r="P70" i="1"/>
  <c r="S70" i="1" s="1"/>
  <c r="P184" i="1"/>
  <c r="S184" i="1" s="1"/>
  <c r="U184" i="1" s="1"/>
  <c r="P166" i="1"/>
  <c r="S166" i="1" s="1"/>
  <c r="P180" i="1"/>
  <c r="S180" i="1" s="1"/>
  <c r="U180" i="1" s="1"/>
  <c r="P305" i="1"/>
  <c r="S305" i="1" s="1"/>
  <c r="P199" i="1"/>
  <c r="S199" i="1" s="1"/>
  <c r="U199" i="1" s="1"/>
  <c r="P194" i="1"/>
  <c r="S194" i="1" s="1"/>
  <c r="P205" i="1"/>
  <c r="S205" i="1" s="1"/>
  <c r="U205" i="1" s="1"/>
  <c r="P67" i="1"/>
  <c r="S67" i="1" s="1"/>
  <c r="P102" i="1"/>
  <c r="S102" i="1" s="1"/>
  <c r="P307" i="1"/>
  <c r="S307" i="1" s="1"/>
  <c r="P270" i="1"/>
  <c r="P264" i="1"/>
  <c r="P284" i="1"/>
  <c r="P272" i="1"/>
  <c r="P79" i="1"/>
  <c r="S79" i="1" s="1"/>
  <c r="P57" i="1"/>
  <c r="S57" i="1" s="1"/>
  <c r="Y2" i="4"/>
  <c r="Y15" i="4"/>
  <c r="Y13" i="4"/>
  <c r="C11" i="1"/>
  <c r="C11" i="4"/>
  <c r="C12" i="4"/>
  <c r="C12" i="1"/>
  <c r="S251" i="1" l="1"/>
  <c r="B251" i="1"/>
  <c r="D15" i="1"/>
  <c r="C19" i="1" s="1"/>
  <c r="P244" i="1"/>
  <c r="S244" i="1" s="1"/>
  <c r="U244" i="1" s="1"/>
  <c r="P213" i="1"/>
  <c r="S213" i="1" s="1"/>
  <c r="U213" i="1" s="1"/>
  <c r="P53" i="1"/>
  <c r="S53" i="1" s="1"/>
  <c r="P169" i="1"/>
  <c r="S169" i="1" s="1"/>
  <c r="D16" i="1"/>
  <c r="D19" i="1" s="1"/>
  <c r="S135" i="1"/>
  <c r="P232" i="1"/>
  <c r="S232" i="1" s="1"/>
  <c r="U232" i="1" s="1"/>
  <c r="P48" i="1"/>
  <c r="S48" i="1" s="1"/>
  <c r="P183" i="1"/>
  <c r="S183" i="1" s="1"/>
  <c r="U183" i="1" s="1"/>
  <c r="P105" i="1"/>
  <c r="S105" i="1" s="1"/>
  <c r="G51" i="1"/>
  <c r="H51" i="1" s="1"/>
  <c r="P51" i="1"/>
  <c r="P73" i="1"/>
  <c r="S73" i="1" s="1"/>
  <c r="G156" i="1"/>
  <c r="I156" i="1" s="1"/>
  <c r="P156" i="1"/>
  <c r="S156" i="1" s="1"/>
  <c r="P89" i="1"/>
  <c r="S89" i="1" s="1"/>
  <c r="P124" i="1"/>
  <c r="S124" i="1" s="1"/>
  <c r="P150" i="1"/>
  <c r="S150" i="1" s="1"/>
  <c r="O318" i="1"/>
  <c r="B246" i="1"/>
  <c r="B279" i="1"/>
  <c r="S279" i="1"/>
  <c r="B277" i="1"/>
  <c r="S277" i="1"/>
  <c r="E14" i="4"/>
  <c r="S267" i="1"/>
  <c r="B267" i="1"/>
  <c r="B274" i="1"/>
  <c r="S274" i="1"/>
  <c r="S275" i="1"/>
  <c r="B275" i="1"/>
  <c r="O319" i="1"/>
  <c r="O258" i="4"/>
  <c r="O130" i="4"/>
  <c r="O114" i="4"/>
  <c r="O162" i="4"/>
  <c r="O235" i="4"/>
  <c r="O91" i="4"/>
  <c r="O178" i="4"/>
  <c r="O169" i="4"/>
  <c r="O26" i="4"/>
  <c r="O253" i="4"/>
  <c r="O198" i="4"/>
  <c r="O172" i="4"/>
  <c r="O61" i="4"/>
  <c r="O88" i="4"/>
  <c r="O131" i="4"/>
  <c r="O245" i="4"/>
  <c r="O81" i="4"/>
  <c r="O134" i="4"/>
  <c r="O128" i="4"/>
  <c r="O29" i="4"/>
  <c r="O123" i="4"/>
  <c r="O222" i="4"/>
  <c r="O196" i="4"/>
  <c r="O119" i="4"/>
  <c r="O110" i="4"/>
  <c r="O146" i="4"/>
  <c r="O215" i="4"/>
  <c r="O87" i="4"/>
  <c r="O158" i="4"/>
  <c r="O153" i="4"/>
  <c r="O64" i="4"/>
  <c r="O73" i="4"/>
  <c r="O143" i="4"/>
  <c r="O221" i="4"/>
  <c r="O38" i="4"/>
  <c r="O107" i="4"/>
  <c r="O241" i="4"/>
  <c r="O234" i="4"/>
  <c r="O35" i="4"/>
  <c r="O54" i="4"/>
  <c r="O140" i="4"/>
  <c r="O231" i="4"/>
  <c r="O57" i="4"/>
  <c r="O104" i="4"/>
  <c r="O121" i="4"/>
  <c r="O219" i="4"/>
  <c r="O97" i="4"/>
  <c r="O201" i="4"/>
  <c r="O188" i="4"/>
  <c r="O47" i="4"/>
  <c r="O76" i="4"/>
  <c r="O164" i="4"/>
  <c r="O257" i="4"/>
  <c r="O62" i="4"/>
  <c r="O120" i="4"/>
  <c r="O205" i="4"/>
  <c r="O37" i="4"/>
  <c r="O103" i="4"/>
  <c r="O225" i="4"/>
  <c r="O218" i="4"/>
  <c r="O21" i="4"/>
  <c r="O89" i="4"/>
  <c r="O166" i="4"/>
  <c r="O161" i="4"/>
  <c r="O25" i="4"/>
  <c r="O249" i="4"/>
  <c r="O195" i="4"/>
  <c r="O168" i="4"/>
  <c r="O53" i="4"/>
  <c r="O86" i="4"/>
  <c r="O125" i="4"/>
  <c r="O243" i="4"/>
  <c r="O116" i="4"/>
  <c r="O247" i="4"/>
  <c r="O180" i="4"/>
  <c r="O41" i="4"/>
  <c r="O113" i="4"/>
  <c r="O157" i="4"/>
  <c r="O124" i="4"/>
  <c r="O45" i="4"/>
  <c r="O92" i="4"/>
  <c r="O147" i="4"/>
  <c r="O223" i="4"/>
  <c r="O85" i="4"/>
  <c r="O150" i="4"/>
  <c r="O145" i="4"/>
  <c r="O23" i="4"/>
  <c r="O179" i="4"/>
  <c r="O181" i="4"/>
  <c r="O152" i="4"/>
  <c r="O34" i="4"/>
  <c r="O105" i="4"/>
  <c r="O233" i="4"/>
  <c r="O226" i="4"/>
  <c r="O33" i="4"/>
  <c r="O43" i="4"/>
  <c r="O129" i="4"/>
  <c r="O224" i="4"/>
  <c r="O49" i="4"/>
  <c r="O102" i="4"/>
  <c r="O186" i="4"/>
  <c r="O248" i="4"/>
  <c r="O79" i="4"/>
  <c r="O167" i="4"/>
  <c r="O117" i="4"/>
  <c r="O28" i="4"/>
  <c r="O115" i="4"/>
  <c r="O214" i="4"/>
  <c r="O193" i="4"/>
  <c r="O65" i="4"/>
  <c r="O108" i="4"/>
  <c r="O138" i="4"/>
  <c r="O200" i="4"/>
  <c r="O101" i="4"/>
  <c r="O217" i="4"/>
  <c r="O210" i="4"/>
  <c r="O31" i="4"/>
  <c r="O50" i="4"/>
  <c r="O238" i="4"/>
  <c r="O207" i="4"/>
  <c r="O24" i="4"/>
  <c r="O246" i="4"/>
  <c r="O192" i="4"/>
  <c r="O160" i="4"/>
  <c r="O46" i="4"/>
  <c r="O84" i="4"/>
  <c r="O211" i="4"/>
  <c r="O236" i="4"/>
  <c r="O67" i="4"/>
  <c r="O171" i="4"/>
  <c r="O174" i="4"/>
  <c r="O252" i="4"/>
  <c r="O95" i="4"/>
  <c r="O187" i="4"/>
  <c r="O185" i="4"/>
  <c r="C15" i="4"/>
  <c r="C18" i="4" s="1"/>
  <c r="O74" i="4"/>
  <c r="O156" i="4"/>
  <c r="O220" i="4"/>
  <c r="O69" i="4"/>
  <c r="O255" i="4"/>
  <c r="O197" i="4"/>
  <c r="O22" i="4"/>
  <c r="O126" i="4"/>
  <c r="O177" i="4"/>
  <c r="O144" i="4"/>
  <c r="O63" i="4"/>
  <c r="O80" i="4"/>
  <c r="O189" i="4"/>
  <c r="O204" i="4"/>
  <c r="O32" i="4"/>
  <c r="O52" i="4"/>
  <c r="O250" i="4"/>
  <c r="O208" i="4"/>
  <c r="O44" i="4"/>
  <c r="O100" i="4"/>
  <c r="O183" i="4"/>
  <c r="O239" i="4"/>
  <c r="O77" i="4"/>
  <c r="O159" i="4"/>
  <c r="O237" i="4"/>
  <c r="O40" i="4"/>
  <c r="O111" i="4"/>
  <c r="O149" i="4"/>
  <c r="O254" i="4"/>
  <c r="O68" i="4"/>
  <c r="O90" i="4"/>
  <c r="O139" i="4"/>
  <c r="O216" i="4"/>
  <c r="O83" i="4"/>
  <c r="O142" i="4"/>
  <c r="O137" i="4"/>
  <c r="O30" i="4"/>
  <c r="O132" i="4"/>
  <c r="O230" i="4"/>
  <c r="O199" i="4"/>
  <c r="O59" i="4"/>
  <c r="O96" i="4"/>
  <c r="O163" i="4"/>
  <c r="O212" i="4"/>
  <c r="O70" i="4"/>
  <c r="O82" i="4"/>
  <c r="O203" i="4"/>
  <c r="O227" i="4"/>
  <c r="O58" i="4"/>
  <c r="O122" i="4"/>
  <c r="O170" i="4"/>
  <c r="O256" i="4"/>
  <c r="O93" i="4"/>
  <c r="O184" i="4"/>
  <c r="O173" i="4"/>
  <c r="O27" i="4"/>
  <c r="O48" i="4"/>
  <c r="O206" i="4"/>
  <c r="O182" i="4"/>
  <c r="O56" i="4"/>
  <c r="O106" i="4"/>
  <c r="O133" i="4"/>
  <c r="O244" i="4"/>
  <c r="O99" i="4"/>
  <c r="O209" i="4"/>
  <c r="O202" i="4"/>
  <c r="O55" i="4"/>
  <c r="O78" i="4"/>
  <c r="O176" i="4"/>
  <c r="O194" i="4"/>
  <c r="O127" i="4"/>
  <c r="O112" i="4"/>
  <c r="O154" i="4"/>
  <c r="O228" i="4"/>
  <c r="O66" i="4"/>
  <c r="O98" i="4"/>
  <c r="O175" i="4"/>
  <c r="O232" i="4"/>
  <c r="O75" i="4"/>
  <c r="O151" i="4"/>
  <c r="O229" i="4"/>
  <c r="O39" i="4"/>
  <c r="O109" i="4"/>
  <c r="O141" i="4"/>
  <c r="O242" i="4"/>
  <c r="O36" i="4"/>
  <c r="O72" i="4"/>
  <c r="O148" i="4"/>
  <c r="O240" i="4"/>
  <c r="O60" i="4"/>
  <c r="O251" i="4"/>
  <c r="O191" i="4"/>
  <c r="O42" i="4"/>
  <c r="O118" i="4"/>
  <c r="O165" i="4"/>
  <c r="O136" i="4"/>
  <c r="O51" i="4"/>
  <c r="O94" i="4"/>
  <c r="O155" i="4"/>
  <c r="O190" i="4"/>
  <c r="O71" i="4"/>
  <c r="O135" i="4"/>
  <c r="O213" i="4"/>
  <c r="C16" i="4"/>
  <c r="D18" i="4" s="1"/>
  <c r="K258" i="4"/>
  <c r="O317" i="1"/>
  <c r="O301" i="1"/>
  <c r="O274" i="1"/>
  <c r="O283" i="1"/>
  <c r="O276" i="1"/>
  <c r="O312" i="1"/>
  <c r="O280" i="1"/>
  <c r="O316" i="1"/>
  <c r="O304" i="1"/>
  <c r="O290" i="1"/>
  <c r="O308" i="1"/>
  <c r="O278" i="1"/>
  <c r="O270" i="1"/>
  <c r="O302" i="1"/>
  <c r="O275" i="1"/>
  <c r="O297" i="1"/>
  <c r="O269" i="1"/>
  <c r="O271" i="1"/>
  <c r="O272" i="1"/>
  <c r="O296" i="1"/>
  <c r="O285" i="1"/>
  <c r="O315" i="1"/>
  <c r="O299" i="1"/>
  <c r="O298" i="1"/>
  <c r="O307" i="1"/>
  <c r="O294" i="1"/>
  <c r="O287" i="1"/>
  <c r="O314" i="1"/>
  <c r="O291" i="1"/>
  <c r="O289" i="1"/>
  <c r="O295" i="1"/>
  <c r="O313" i="1"/>
  <c r="O288" i="1"/>
  <c r="O281" i="1"/>
  <c r="O309" i="1"/>
  <c r="O282" i="1"/>
  <c r="O300" i="1"/>
  <c r="C15" i="1"/>
  <c r="C18" i="1" s="1"/>
  <c r="O279" i="1"/>
  <c r="O310" i="1"/>
  <c r="O284" i="1"/>
  <c r="O292" i="1"/>
  <c r="O303" i="1"/>
  <c r="O306" i="1"/>
  <c r="O277" i="1"/>
  <c r="O311" i="1"/>
  <c r="O273" i="1"/>
  <c r="O293" i="1"/>
  <c r="O305" i="1"/>
  <c r="O286" i="1"/>
  <c r="C16" i="1"/>
  <c r="D18" i="1" s="1"/>
  <c r="K317" i="1"/>
  <c r="S295" i="1"/>
  <c r="B295" i="1"/>
  <c r="B297" i="1"/>
  <c r="S297" i="1"/>
  <c r="S261" i="1"/>
  <c r="B261" i="1"/>
  <c r="B247" i="1"/>
  <c r="S247" i="1"/>
  <c r="B281" i="1"/>
  <c r="S281" i="1"/>
  <c r="B254" i="1"/>
  <c r="S254" i="1"/>
  <c r="B256" i="1"/>
  <c r="S256" i="1"/>
  <c r="S296" i="1"/>
  <c r="B296" i="1"/>
  <c r="S278" i="1"/>
  <c r="B278" i="1"/>
  <c r="S265" i="1"/>
  <c r="B265" i="1"/>
  <c r="B272" i="1"/>
  <c r="S272" i="1"/>
  <c r="B252" i="1"/>
  <c r="S252" i="1"/>
  <c r="S291" i="1"/>
  <c r="B291" i="1"/>
  <c r="B249" i="1"/>
  <c r="S249" i="1"/>
  <c r="S285" i="1"/>
  <c r="B285" i="1"/>
  <c r="S293" i="1"/>
  <c r="B293" i="1"/>
  <c r="B260" i="1"/>
  <c r="S260" i="1"/>
  <c r="B248" i="1"/>
  <c r="S248" i="1"/>
  <c r="B284" i="1"/>
  <c r="S284" i="1"/>
  <c r="S266" i="1"/>
  <c r="B266" i="1"/>
  <c r="B286" i="1"/>
  <c r="S286" i="1"/>
  <c r="S303" i="1"/>
  <c r="B303" i="1"/>
  <c r="B253" i="1"/>
  <c r="S253" i="1"/>
  <c r="S300" i="1"/>
  <c r="B300" i="1"/>
  <c r="S271" i="1"/>
  <c r="B271" i="1"/>
  <c r="S245" i="1"/>
  <c r="B245" i="1"/>
  <c r="B264" i="1"/>
  <c r="S264" i="1"/>
  <c r="S287" i="1"/>
  <c r="B287" i="1"/>
  <c r="S294" i="1"/>
  <c r="B294" i="1"/>
  <c r="S257" i="1"/>
  <c r="B257" i="1"/>
  <c r="B302" i="1"/>
  <c r="S302" i="1"/>
  <c r="S263" i="1"/>
  <c r="B263" i="1"/>
  <c r="S270" i="1"/>
  <c r="B270" i="1"/>
  <c r="S290" i="1"/>
  <c r="B290" i="1"/>
  <c r="S280" i="1"/>
  <c r="B280" i="1"/>
  <c r="S282" i="1"/>
  <c r="B282" i="1"/>
  <c r="S255" i="1"/>
  <c r="B255" i="1"/>
  <c r="E14" i="1"/>
  <c r="S258" i="1"/>
  <c r="B258" i="1"/>
  <c r="S304" i="1"/>
  <c r="B304" i="1"/>
  <c r="S299" i="1"/>
  <c r="B299" i="1"/>
  <c r="S283" i="1"/>
  <c r="B283" i="1"/>
  <c r="S269" i="1"/>
  <c r="B269" i="1"/>
  <c r="B273" i="1"/>
  <c r="S273" i="1"/>
  <c r="B298" i="1"/>
  <c r="S298" i="1"/>
  <c r="S301" i="1"/>
  <c r="B301" i="1"/>
  <c r="B268" i="1"/>
  <c r="S268" i="1"/>
  <c r="S259" i="1"/>
  <c r="B259" i="1"/>
  <c r="S289" i="1"/>
  <c r="B289" i="1"/>
  <c r="S51" i="1" l="1"/>
  <c r="F18" i="4"/>
  <c r="F19" i="4" s="1"/>
  <c r="F18" i="1"/>
  <c r="F19" i="1" s="1"/>
</calcChain>
</file>

<file path=xl/sharedStrings.xml><?xml version="1.0" encoding="utf-8"?>
<sst xmlns="http://schemas.openxmlformats.org/spreadsheetml/2006/main" count="3166" uniqueCount="881">
  <si>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</si>
  <si>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</si>
  <si>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</si>
  <si>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</si>
  <si>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</si>
  <si>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</si>
  <si>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</si>
  <si>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</si>
  <si>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</si>
  <si>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</si>
  <si>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</si>
  <si>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</si>
  <si>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</si>
  <si>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</si>
  <si>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</si>
  <si>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</si>
  <si>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</si>
  <si>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</si>
  <si>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</si>
  <si>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</si>
  <si>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</si>
  <si>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</si>
  <si>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</si>
  <si>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</si>
  <si>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</si>
  <si>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</si>
  <si>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</si>
  <si>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Locher K</t>
  </si>
  <si>
    <t>BBSAG Bull...32</t>
  </si>
  <si>
    <t>B</t>
  </si>
  <si>
    <t>Diethelm R</t>
  </si>
  <si>
    <t>BBSAG Bull.19</t>
  </si>
  <si>
    <t>S</t>
  </si>
  <si>
    <t>BBSAG Bull.57</t>
  </si>
  <si>
    <t>Mavrofridis G</t>
  </si>
  <si>
    <t>BBSAG Bull.89</t>
  </si>
  <si>
    <t>IBVS 3760</t>
  </si>
  <si>
    <t>IBVS 3355</t>
  </si>
  <si>
    <t>IBVS 2793</t>
  </si>
  <si>
    <t>IBVS 2385</t>
  </si>
  <si>
    <t># of data points:</t>
  </si>
  <si>
    <t>EB/RS/AR</t>
  </si>
  <si>
    <t>RT Lac / GSC 03210-01930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</si>
  <si>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</si>
  <si>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</si>
  <si>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</si>
  <si>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</si>
  <si>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</si>
  <si>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</si>
  <si>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</si>
  <si>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/>
  </si>
  <si>
    <t>IBVS 3078</t>
  </si>
  <si>
    <t>Add cycle</t>
  </si>
  <si>
    <t>Old Cycle</t>
  </si>
  <si>
    <t>IBVS 1924</t>
  </si>
  <si>
    <t>PE</t>
  </si>
  <si>
    <t>IBVS 2189</t>
  </si>
  <si>
    <t>II</t>
  </si>
  <si>
    <t>IBVS 6007</t>
  </si>
  <si>
    <t>JAVSO..41..122</t>
  </si>
  <si>
    <t>IBVS 6118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</si>
  <si>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</si>
  <si>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</si>
  <si>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</si>
  <si>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</si>
  <si>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</si>
  <si>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BAD?</t>
  </si>
  <si>
    <t>IBVS 5984</t>
  </si>
  <si>
    <t>IBVS 6149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</si>
  <si>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</si>
  <si>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</si>
  <si>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</si>
  <si>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</si>
  <si>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</si>
  <si>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</si>
  <si>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</si>
  <si>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</si>
  <si>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</si>
  <si>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</si>
  <si>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</si>
  <si>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</si>
  <si>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2411674.294 </t>
  </si>
  <si>
    <t> 02.11.1890 19:03 </t>
  </si>
  <si>
    <t> -0.219 </t>
  </si>
  <si>
    <t> K.P.Haslag </t>
  </si>
  <si>
    <t> AA 30.414 </t>
  </si>
  <si>
    <t>2411803.647 </t>
  </si>
  <si>
    <t> 12.03.1891 03:31 </t>
  </si>
  <si>
    <t> -0.251 </t>
  </si>
  <si>
    <t>2411922.920 </t>
  </si>
  <si>
    <t> 09.07.1891 10:04 </t>
  </si>
  <si>
    <t> -0.216 </t>
  </si>
  <si>
    <t>2413648.084 </t>
  </si>
  <si>
    <t> 29.03.1896 14:00 </t>
  </si>
  <si>
    <t> -0.195 </t>
  </si>
  <si>
    <t>2413650.621 </t>
  </si>
  <si>
    <t> 01.04.1896 02:54 </t>
  </si>
  <si>
    <t>2413906.839 </t>
  </si>
  <si>
    <t> 13.12.1896 08:08 </t>
  </si>
  <si>
    <t> -0.211 </t>
  </si>
  <si>
    <t>2413944.826 </t>
  </si>
  <si>
    <t> 20.01.1897 07:49 </t>
  </si>
  <si>
    <t> -0.279 </t>
  </si>
  <si>
    <t>2414155.410 </t>
  </si>
  <si>
    <t> 18.08.1897 21:50 </t>
  </si>
  <si>
    <t> -0.264 </t>
  </si>
  <si>
    <t>2414157.993 </t>
  </si>
  <si>
    <t> 21.08.1897 11:49 </t>
  </si>
  <si>
    <t> -0.218 </t>
  </si>
  <si>
    <t>2414429.414 </t>
  </si>
  <si>
    <t> 19.05.1898 21:56 </t>
  </si>
  <si>
    <t> -0.253 </t>
  </si>
  <si>
    <t>2414508.093 </t>
  </si>
  <si>
    <t> 06.08.1898 14:13 </t>
  </si>
  <si>
    <t> -0.220 </t>
  </si>
  <si>
    <t>2414520.770 </t>
  </si>
  <si>
    <t> 19.08.1898 06:28 </t>
  </si>
  <si>
    <t> -0.228 </t>
  </si>
  <si>
    <t>2414523.353 </t>
  </si>
  <si>
    <t> 21.08.1898 20:28 </t>
  </si>
  <si>
    <t> -0.182 </t>
  </si>
  <si>
    <t>2414986.094 </t>
  </si>
  <si>
    <t> 27.11.1899 14:15 </t>
  </si>
  <si>
    <t> -1.708 </t>
  </si>
  <si>
    <t>2415096.620 </t>
  </si>
  <si>
    <t> 18.03.1900 02:52 </t>
  </si>
  <si>
    <t> -0.272 </t>
  </si>
  <si>
    <t>2415134.671 </t>
  </si>
  <si>
    <t> 25.04.1900 04:06 </t>
  </si>
  <si>
    <t> -0.275 </t>
  </si>
  <si>
    <t>2415324.735 </t>
  </si>
  <si>
    <t> 01.11.1900 05:38 </t>
  </si>
  <si>
    <t> -0.484 </t>
  </si>
  <si>
    <t>2415345.242 </t>
  </si>
  <si>
    <t> 21.11.1900 17:48 </t>
  </si>
  <si>
    <t> -0.273 </t>
  </si>
  <si>
    <t>2415434.085 </t>
  </si>
  <si>
    <t> 18.02.1901 14:02 </t>
  </si>
  <si>
    <t> -0.224 </t>
  </si>
  <si>
    <t>2415713.137 </t>
  </si>
  <si>
    <t> 24.11.1901 15:17 </t>
  </si>
  <si>
    <t> -0.239 </t>
  </si>
  <si>
    <t>2415961.733 </t>
  </si>
  <si>
    <t> 31.07.1902 05:35 </t>
  </si>
  <si>
    <t> -0.267 </t>
  </si>
  <si>
    <t>2415997.255 </t>
  </si>
  <si>
    <t> 04.09.1902 18:07 </t>
  </si>
  <si>
    <t> -0.263 </t>
  </si>
  <si>
    <t>2416083.505 </t>
  </si>
  <si>
    <t> 30.11.1902 00:07 </t>
  </si>
  <si>
    <t> -0.270 </t>
  </si>
  <si>
    <t>2416086.058 </t>
  </si>
  <si>
    <t> 02.12.1902 13:23 </t>
  </si>
  <si>
    <t> -0.254 </t>
  </si>
  <si>
    <t>2416215.428 </t>
  </si>
  <si>
    <t> 10.04.1903 22:16 </t>
  </si>
  <si>
    <t> -0.269 </t>
  </si>
  <si>
    <t>2416289.005 </t>
  </si>
  <si>
    <t> 23.06.1903 12:07 </t>
  </si>
  <si>
    <t> -0.265 </t>
  </si>
  <si>
    <t>2416337.249 </t>
  </si>
  <si>
    <t> 10.08.1903 17:58 </t>
  </si>
  <si>
    <t> -0.223 </t>
  </si>
  <si>
    <t>2416583.272 </t>
  </si>
  <si>
    <t> 12.04.1904 18:31 </t>
  </si>
  <si>
    <t> -0.287 </t>
  </si>
  <si>
    <t>2416702.557 </t>
  </si>
  <si>
    <t> 10.08.1904 01:22 </t>
  </si>
  <si>
    <t> -0.240 </t>
  </si>
  <si>
    <t>2417067.839 </t>
  </si>
  <si>
    <t> 10.08.1905 08:08 </t>
  </si>
  <si>
    <t> -0.282 </t>
  </si>
  <si>
    <t>2417116.085 </t>
  </si>
  <si>
    <t> 27.09.1905 14:02 </t>
  </si>
  <si>
    <t>2417265.781 </t>
  </si>
  <si>
    <t> 24.02.1906 06:44 </t>
  </si>
  <si>
    <t>2417268.304 </t>
  </si>
  <si>
    <t> 26.02.1906 19:17 </t>
  </si>
  <si>
    <t> -0.238 </t>
  </si>
  <si>
    <t>2417463.617 </t>
  </si>
  <si>
    <t> 10.09.1906 02:48 </t>
  </si>
  <si>
    <t>2417466.190 </t>
  </si>
  <si>
    <t> 12.09.1906 16:33 </t>
  </si>
  <si>
    <t> -0.236 </t>
  </si>
  <si>
    <t>2417537.227 </t>
  </si>
  <si>
    <t> 22.11.1906 17:26 </t>
  </si>
  <si>
    <t> -0.234 </t>
  </si>
  <si>
    <t>2417641.225 </t>
  </si>
  <si>
    <t> 06.03.1907 17:24 </t>
  </si>
  <si>
    <t> -0.252 </t>
  </si>
  <si>
    <t>2418037.019 </t>
  </si>
  <si>
    <t> 05.04.1908 12:27 </t>
  </si>
  <si>
    <t> -0.226 </t>
  </si>
  <si>
    <t>2418039.516 </t>
  </si>
  <si>
    <t> 08.04.1908 00:23 </t>
  </si>
  <si>
    <t> -0.266 </t>
  </si>
  <si>
    <t>2418204.434 </t>
  </si>
  <si>
    <t> 19.09.1908 22:24 </t>
  </si>
  <si>
    <t>V </t>
  </si>
  <si>
    <t> M.Luizet </t>
  </si>
  <si>
    <t> AN 184.363 </t>
  </si>
  <si>
    <t>2418214.599 </t>
  </si>
  <si>
    <t> 30.09.1908 02:22 </t>
  </si>
  <si>
    <t> -0.235 </t>
  </si>
  <si>
    <t>2418237.395 </t>
  </si>
  <si>
    <t> 22.10.1908 21:28 </t>
  </si>
  <si>
    <t> -0.271 </t>
  </si>
  <si>
    <t>2418242.456 </t>
  </si>
  <si>
    <t> 27.10.1908 22:56 </t>
  </si>
  <si>
    <t> -0.284 </t>
  </si>
  <si>
    <t>2418249.432 </t>
  </si>
  <si>
    <t> 03.11.1908 22:22 </t>
  </si>
  <si>
    <t> -0.919 </t>
  </si>
  <si>
    <t>2418252.652 </t>
  </si>
  <si>
    <t> 07.11.1908 03:38 </t>
  </si>
  <si>
    <t>2418326.224 </t>
  </si>
  <si>
    <t> 19.01.1909 17:22 </t>
  </si>
  <si>
    <t>2418326.24 </t>
  </si>
  <si>
    <t> 19.01.1909 17:45 </t>
  </si>
  <si>
    <t> -0.22 </t>
  </si>
  <si>
    <t> S.Enebo </t>
  </si>
  <si>
    <t> AN 194.398 </t>
  </si>
  <si>
    <t>2418328.82 </t>
  </si>
  <si>
    <t> 22.01.1909 07:40 </t>
  </si>
  <si>
    <t> -0.18 </t>
  </si>
  <si>
    <t>2418336.394 </t>
  </si>
  <si>
    <t> 29.01.1909 21:27 </t>
  </si>
  <si>
    <t> -0.214 </t>
  </si>
  <si>
    <t>2418445.434 </t>
  </si>
  <si>
    <t> 18.05.1909 22:24 </t>
  </si>
  <si>
    <t>2418501.259 </t>
  </si>
  <si>
    <t> 13.07.1909 18:12 </t>
  </si>
  <si>
    <t>2418511.344 </t>
  </si>
  <si>
    <t> 23.07.1909 20:15 </t>
  </si>
  <si>
    <t> -0.316 </t>
  </si>
  <si>
    <t>2418577.319 </t>
  </si>
  <si>
    <t> 27.09.1909 19:39 </t>
  </si>
  <si>
    <t> -0.302 </t>
  </si>
  <si>
    <t>2418600.234 </t>
  </si>
  <si>
    <t> 20.10.1909 17:36 </t>
  </si>
  <si>
    <t>2418615.464 </t>
  </si>
  <si>
    <t> 04.11.1909 23:08 </t>
  </si>
  <si>
    <t> -0.212 </t>
  </si>
  <si>
    <t>2418671.237 </t>
  </si>
  <si>
    <t> 30.12.1909 17:41 </t>
  </si>
  <si>
    <t>2418914.809 </t>
  </si>
  <si>
    <t> 31.08.1910 07:24 </t>
  </si>
  <si>
    <t> -0.230 </t>
  </si>
  <si>
    <t>2418917.352 </t>
  </si>
  <si>
    <t> 02.09.1910 20:26 </t>
  </si>
  <si>
    <t>2418955.372 </t>
  </si>
  <si>
    <t> 10.10.1910 20:55 </t>
  </si>
  <si>
    <t> -0.258 </t>
  </si>
  <si>
    <t> BA 32.68 </t>
  </si>
  <si>
    <t>2419013.706 </t>
  </si>
  <si>
    <t> 08.12.1910 04:56 </t>
  </si>
  <si>
    <t>2419178.617 </t>
  </si>
  <si>
    <t> 22.05.1911 02:48 </t>
  </si>
  <si>
    <t>2419229.378 </t>
  </si>
  <si>
    <t> 11.07.1911 21:04 </t>
  </si>
  <si>
    <t> -0.246 </t>
  </si>
  <si>
    <t>2419711.378 </t>
  </si>
  <si>
    <t> 04.11.1912 21:04 </t>
  </si>
  <si>
    <t>2419716.448 </t>
  </si>
  <si>
    <t> 09.11.1912 22:45 </t>
  </si>
  <si>
    <t>2419767.201 </t>
  </si>
  <si>
    <t> 30.12.1912 16:49 </t>
  </si>
  <si>
    <t> -0.261 </t>
  </si>
  <si>
    <t>2419772.231 </t>
  </si>
  <si>
    <t> 04.01.1913 17:32 </t>
  </si>
  <si>
    <t> -0.305 </t>
  </si>
  <si>
    <t>2419777.373 </t>
  </si>
  <si>
    <t> 09.01.1913 20:57 </t>
  </si>
  <si>
    <t> -0.237 </t>
  </si>
  <si>
    <t>2420056.462 </t>
  </si>
  <si>
    <t> 15.10.1913 23:05 </t>
  </si>
  <si>
    <t> -0.215 </t>
  </si>
  <si>
    <t>2420117.330 </t>
  </si>
  <si>
    <t> 15.12.1913 19:55 </t>
  </si>
  <si>
    <t>2420183.285 </t>
  </si>
  <si>
    <t> 19.02.1914 18:50 </t>
  </si>
  <si>
    <t> -0.241 </t>
  </si>
  <si>
    <t>2420211.226 </t>
  </si>
  <si>
    <t> 19.03.1914 17:25 </t>
  </si>
  <si>
    <t> -0.207 </t>
  </si>
  <si>
    <t>2420736.306 </t>
  </si>
  <si>
    <t> 26.08.1915 19:20 </t>
  </si>
  <si>
    <t> -0.281 </t>
  </si>
  <si>
    <t> E.Hartwig </t>
  </si>
  <si>
    <t> GUL 1.II.346 </t>
  </si>
  <si>
    <t>2420741.375 </t>
  </si>
  <si>
    <t> 31.08.1915 21:00 </t>
  </si>
  <si>
    <t> -0.286 </t>
  </si>
  <si>
    <t>2421005.283 </t>
  </si>
  <si>
    <t> 21.05.1916 18:47 </t>
  </si>
  <si>
    <t> A.A.Nijland </t>
  </si>
  <si>
    <t> AN 211.361 </t>
  </si>
  <si>
    <t>2421048.344 </t>
  </si>
  <si>
    <t> 03.07.1916 20:15 </t>
  </si>
  <si>
    <t> -0.290 </t>
  </si>
  <si>
    <t>2421081.364 </t>
  </si>
  <si>
    <t> 05.08.1916 20:44 </t>
  </si>
  <si>
    <t>2421096.542 </t>
  </si>
  <si>
    <t> 21.08.1916 01:00 </t>
  </si>
  <si>
    <t> -0.295 </t>
  </si>
  <si>
    <t>2421157.487 </t>
  </si>
  <si>
    <t> 20.10.1916 23:41 </t>
  </si>
  <si>
    <t>2421167.624 </t>
  </si>
  <si>
    <t> 31.10.1916 02:58 </t>
  </si>
  <si>
    <t> -0.248 </t>
  </si>
  <si>
    <t>2421218.367 </t>
  </si>
  <si>
    <t> 20.12.1916 20:48 </t>
  </si>
  <si>
    <t> -0.245 </t>
  </si>
  <si>
    <t>2421350.314 </t>
  </si>
  <si>
    <t> 01.05.1917 19:32 </t>
  </si>
  <si>
    <t>2421355.348 </t>
  </si>
  <si>
    <t> 06.05.1917 20:21 </t>
  </si>
  <si>
    <t> -0.260 </t>
  </si>
  <si>
    <t>2421360.376 </t>
  </si>
  <si>
    <t> 11.05.1917 21:01 </t>
  </si>
  <si>
    <t> -0.306 </t>
  </si>
  <si>
    <t>2421385.837 </t>
  </si>
  <si>
    <t> 06.06.1917 08:05 </t>
  </si>
  <si>
    <t>2421421.271 </t>
  </si>
  <si>
    <t> 11.07.1917 18:30 </t>
  </si>
  <si>
    <t> -0.299 </t>
  </si>
  <si>
    <t>2421431.437 </t>
  </si>
  <si>
    <t> 21.07.1917 22:29 </t>
  </si>
  <si>
    <t>2421482.193 </t>
  </si>
  <si>
    <t> 10.09.1917 16:37 </t>
  </si>
  <si>
    <t>2421502.493 </t>
  </si>
  <si>
    <t> 30.09.1917 23:49 </t>
  </si>
  <si>
    <t>2421507.517 </t>
  </si>
  <si>
    <t> 06.10.1917 00:24 </t>
  </si>
  <si>
    <t> -0.310 </t>
  </si>
  <si>
    <t>2421705.480 </t>
  </si>
  <si>
    <t> 21.04.1918 23:31 </t>
  </si>
  <si>
    <t> -0.231 </t>
  </si>
  <si>
    <t>2421740.918 </t>
  </si>
  <si>
    <t> 27.05.1918 10:01 </t>
  </si>
  <si>
    <t> -0.311 </t>
  </si>
  <si>
    <t>2421913.486 </t>
  </si>
  <si>
    <t> 15.11.1918 23:39 </t>
  </si>
  <si>
    <t> -0.257 </t>
  </si>
  <si>
    <t>2422075.817 </t>
  </si>
  <si>
    <t> 27.04.1919 07:36 </t>
  </si>
  <si>
    <t> -0.292 </t>
  </si>
  <si>
    <t>2422238.240 </t>
  </si>
  <si>
    <t> 06.10.1919 17:45 </t>
  </si>
  <si>
    <t> BAN 2.130 </t>
  </si>
  <si>
    <t>2422385.359 </t>
  </si>
  <si>
    <t> 01.03.1920 20:36 </t>
  </si>
  <si>
    <t>2422461.486 </t>
  </si>
  <si>
    <t> 16.05.1920 23:39 </t>
  </si>
  <si>
    <t> -0.243 </t>
  </si>
  <si>
    <t>2422466.545 </t>
  </si>
  <si>
    <t> 22.05.1920 01:04 </t>
  </si>
  <si>
    <t>2422522.379 </t>
  </si>
  <si>
    <t> 16.07.1920 21:05 </t>
  </si>
  <si>
    <t>2422578.110 </t>
  </si>
  <si>
    <t> 10.09.1920 14:38 </t>
  </si>
  <si>
    <t> -0.320 </t>
  </si>
  <si>
    <t>2422603.551 </t>
  </si>
  <si>
    <t> 06.10.1920 01:13 </t>
  </si>
  <si>
    <t> -0.249 </t>
  </si>
  <si>
    <t>2422649.190 </t>
  </si>
  <si>
    <t> 20.11.1920 16:33 </t>
  </si>
  <si>
    <t> -0.276 </t>
  </si>
  <si>
    <t>2422915.661 </t>
  </si>
  <si>
    <t> 14.08.1921 03:51 </t>
  </si>
  <si>
    <t> -0.187 </t>
  </si>
  <si>
    <t>2422928.267 </t>
  </si>
  <si>
    <t> 26.08.1921 18:24 </t>
  </si>
  <si>
    <t>2422989.130 </t>
  </si>
  <si>
    <t> 26.10.1921 15:07 </t>
  </si>
  <si>
    <t>2423004.373 </t>
  </si>
  <si>
    <t> 10.11.1921 20:57 </t>
  </si>
  <si>
    <t>2423308.792 </t>
  </si>
  <si>
    <t> 11.09.1922 07:00 </t>
  </si>
  <si>
    <t>2423311.387 </t>
  </si>
  <si>
    <t> 13.09.1922 21:17 </t>
  </si>
  <si>
    <t> -0.229 </t>
  </si>
  <si>
    <t>2423656.396 </t>
  </si>
  <si>
    <t> 24.08.1923 21:30 </t>
  </si>
  <si>
    <t>2423719.898 </t>
  </si>
  <si>
    <t> 27.10.1923 09:33 </t>
  </si>
  <si>
    <t> -0.171 </t>
  </si>
  <si>
    <t>2424579.845 </t>
  </si>
  <si>
    <t> 05.03.1926 08:16 </t>
  </si>
  <si>
    <t>2424831.058 </t>
  </si>
  <si>
    <t> 11.11.1926 13:23 </t>
  </si>
  <si>
    <t> -0.206 </t>
  </si>
  <si>
    <t>2425861.080 </t>
  </si>
  <si>
    <t> 06.09.1929 13:55 </t>
  </si>
  <si>
    <t> -0.196 </t>
  </si>
  <si>
    <t> Wachmann [Haslag] </t>
  </si>
  <si>
    <t> AN 255.367 </t>
  </si>
  <si>
    <t>2425863.587 </t>
  </si>
  <si>
    <t> 09.09.1929 02:05 </t>
  </si>
  <si>
    <t>2425906.830 </t>
  </si>
  <si>
    <t> 22.10.1929 07:55 </t>
  </si>
  <si>
    <t> -0.111 </t>
  </si>
  <si>
    <t>2425914.414 </t>
  </si>
  <si>
    <t> 29.10.1929 21:56 </t>
  </si>
  <si>
    <t> -0.138 </t>
  </si>
  <si>
    <t>2425947.347 </t>
  </si>
  <si>
    <t> 01.12.1929 20:19 </t>
  </si>
  <si>
    <t> -0.186 </t>
  </si>
  <si>
    <t>2425949.883 </t>
  </si>
  <si>
    <t> 04.12.1929 09:11 </t>
  </si>
  <si>
    <t>2425967.630 </t>
  </si>
  <si>
    <t> 22.12.1929 03:07 </t>
  </si>
  <si>
    <t> -0.199 </t>
  </si>
  <si>
    <t> J.E.Merrill </t>
  </si>
  <si>
    <t> AA 30.415 </t>
  </si>
  <si>
    <t>2426195.961 </t>
  </si>
  <si>
    <t> 07.08.1930 11:03 </t>
  </si>
  <si>
    <t>2426198.532 </t>
  </si>
  <si>
    <t> 10.08.1930 00:46 </t>
  </si>
  <si>
    <t> -0.161 </t>
  </si>
  <si>
    <t>2426256.831 </t>
  </si>
  <si>
    <t> 07.10.1930 07:56 </t>
  </si>
  <si>
    <t> -0.213 </t>
  </si>
  <si>
    <t>2426373.525 </t>
  </si>
  <si>
    <t> 01.02.1931 00:36 </t>
  </si>
  <si>
    <t>2426398.895 </t>
  </si>
  <si>
    <t> 26.02.1931 09:28 </t>
  </si>
  <si>
    <t>2426419.227 </t>
  </si>
  <si>
    <t> 18.03.1931 17:26 </t>
  </si>
  <si>
    <t> -0.183 </t>
  </si>
  <si>
    <t> A.A.Wachmann </t>
  </si>
  <si>
    <t> AHSB 4.104 </t>
  </si>
  <si>
    <t>2426581.612 </t>
  </si>
  <si>
    <t> 28.08.1931 02:41 </t>
  </si>
  <si>
    <t> -0.164 </t>
  </si>
  <si>
    <t>2426584.169 </t>
  </si>
  <si>
    <t> 30.08.1931 16:03 </t>
  </si>
  <si>
    <t> -0.144 </t>
  </si>
  <si>
    <t>2426794.719 </t>
  </si>
  <si>
    <t> 28.03.1932 05:15 </t>
  </si>
  <si>
    <t> -0.163 </t>
  </si>
  <si>
    <t>2426797.275 </t>
  </si>
  <si>
    <t> 30.03.1932 18:36 </t>
  </si>
  <si>
    <t>2426865.730 </t>
  </si>
  <si>
    <t> 07.06.1932 05:31 </t>
  </si>
  <si>
    <t> -0.188 </t>
  </si>
  <si>
    <t>2426878.427 </t>
  </si>
  <si>
    <t> 19.06.1932 22:14 </t>
  </si>
  <si>
    <t> -0.176 </t>
  </si>
  <si>
    <t>2426916.485 </t>
  </si>
  <si>
    <t> 27.07.1932 23:38 </t>
  </si>
  <si>
    <t> -0.172 </t>
  </si>
  <si>
    <t>2426918.984 </t>
  </si>
  <si>
    <t> 30.07.1932 11:36 </t>
  </si>
  <si>
    <t> -0.210 </t>
  </si>
  <si>
    <t>2427979.418 </t>
  </si>
  <si>
    <t> 25.06.1935 22:01 </t>
  </si>
  <si>
    <t> -0.232 </t>
  </si>
  <si>
    <t> K.Himpel </t>
  </si>
  <si>
    <t> AN 261.256 </t>
  </si>
  <si>
    <t>2428022.572 </t>
  </si>
  <si>
    <t> 08.08.1935 01:43 </t>
  </si>
  <si>
    <t>2428068.288 </t>
  </si>
  <si>
    <t> 22.09.1935 18:54 </t>
  </si>
  <si>
    <t> -0.156 </t>
  </si>
  <si>
    <t> J.Piegza </t>
  </si>
  <si>
    <t> COVS </t>
  </si>
  <si>
    <t>2428834.381 </t>
  </si>
  <si>
    <t> 27.10.1937 21:08 </t>
  </si>
  <si>
    <t> S.Gaposchkin </t>
  </si>
  <si>
    <t> HA 113.74 </t>
  </si>
  <si>
    <t>2429265.733 </t>
  </si>
  <si>
    <t> 02.01.1939 05:35 </t>
  </si>
  <si>
    <t> I.M.Istchenko </t>
  </si>
  <si>
    <t> TTAO 9.34 </t>
  </si>
  <si>
    <t>2429334.242 </t>
  </si>
  <si>
    <t> 11.03.1939 17:48 </t>
  </si>
  <si>
    <t> -0.152 </t>
  </si>
  <si>
    <t>2429846.701 </t>
  </si>
  <si>
    <t> 05.08.1940 04:49 </t>
  </si>
  <si>
    <t> -0.162 </t>
  </si>
  <si>
    <t>2431744.365 </t>
  </si>
  <si>
    <t> 15.10.1945 20:45 </t>
  </si>
  <si>
    <t> -0.155 </t>
  </si>
  <si>
    <t>2431802.739 </t>
  </si>
  <si>
    <t> 13.12.1945 05:44 </t>
  </si>
  <si>
    <t> -0.132 </t>
  </si>
  <si>
    <t>2433319.889 </t>
  </si>
  <si>
    <t> 07.02.1950 09:20 </t>
  </si>
  <si>
    <t> -0.093 </t>
  </si>
  <si>
    <t>2433383.295 </t>
  </si>
  <si>
    <t> 11.04.1950 19:04 </t>
  </si>
  <si>
    <t>2434007.373 </t>
  </si>
  <si>
    <t> 26.12.1951 20:57 </t>
  </si>
  <si>
    <t> -0.129 </t>
  </si>
  <si>
    <t>2434167.202 </t>
  </si>
  <si>
    <t> 03.06.1952 16:50 </t>
  </si>
  <si>
    <t>2435298.695 </t>
  </si>
  <si>
    <t> 10.07.1955 04:40 </t>
  </si>
  <si>
    <t> -0.127 </t>
  </si>
  <si>
    <t> V.Vyskupaitis </t>
  </si>
  <si>
    <t> BAOV 3.25 </t>
  </si>
  <si>
    <t>2436470.831 </t>
  </si>
  <si>
    <t> 24.09.1958 07:56 </t>
  </si>
  <si>
    <t> -0.073 </t>
  </si>
  <si>
    <t>E </t>
  </si>
  <si>
    <t>?</t>
  </si>
  <si>
    <t> EBC 1-32 </t>
  </si>
  <si>
    <t>2437668.256 </t>
  </si>
  <si>
    <t> 03.01.1962 18:08 </t>
  </si>
  <si>
    <t> -0.100 </t>
  </si>
  <si>
    <t> P.Ahnert </t>
  </si>
  <si>
    <t> MVS 713 </t>
  </si>
  <si>
    <t>2437670.823 </t>
  </si>
  <si>
    <t> 06.01.1962 07:45 </t>
  </si>
  <si>
    <t> -0.070 </t>
  </si>
  <si>
    <t>2439035.737 </t>
  </si>
  <si>
    <t> 02.10.1965 05:41 </t>
  </si>
  <si>
    <t> -0.049 </t>
  </si>
  <si>
    <t> D.S.Hall </t>
  </si>
  <si>
    <t>IBVS 259 </t>
  </si>
  <si>
    <t>2439058.588 </t>
  </si>
  <si>
    <t> 25.10.1965 02:06 </t>
  </si>
  <si>
    <t> -0.031 </t>
  </si>
  <si>
    <t>2439063.657 </t>
  </si>
  <si>
    <t> 30.10.1965 03:46 </t>
  </si>
  <si>
    <t> -0.036 </t>
  </si>
  <si>
    <t> E.F.Milone </t>
  </si>
  <si>
    <t> AJ 73.708 </t>
  </si>
  <si>
    <t>2439068.732 </t>
  </si>
  <si>
    <t> 04.11.1965 05:34 </t>
  </si>
  <si>
    <t> -0.034 </t>
  </si>
  <si>
    <t>2439073.802 </t>
  </si>
  <si>
    <t> 09.11.1965 07:14 </t>
  </si>
  <si>
    <t> -0.038 </t>
  </si>
  <si>
    <t>2440141.870 </t>
  </si>
  <si>
    <t> 12.10.1968 08:52 </t>
  </si>
  <si>
    <t> -0.037 </t>
  </si>
  <si>
    <t> Milone [Haslag] </t>
  </si>
  <si>
    <t> AJ 82.998 </t>
  </si>
  <si>
    <t>2440382.886 </t>
  </si>
  <si>
    <t> 10.06.1969 09:15 </t>
  </si>
  <si>
    <t> -0.033 </t>
  </si>
  <si>
    <t>2440824.350 </t>
  </si>
  <si>
    <t> 25.08.1970 20:24 </t>
  </si>
  <si>
    <t>P </t>
  </si>
  <si>
    <t> G.Romano </t>
  </si>
  <si>
    <t> MSAI 43.321 </t>
  </si>
  <si>
    <t>2440918.224 </t>
  </si>
  <si>
    <t> 27.11.1970 17:22 </t>
  </si>
  <si>
    <t> 0.003 </t>
  </si>
  <si>
    <t>2442402.332 </t>
  </si>
  <si>
    <t> 20.12.1974 19:58 </t>
  </si>
  <si>
    <t> -0.019 </t>
  </si>
  <si>
    <t> R.Diethelm </t>
  </si>
  <si>
    <t> BBS 19 </t>
  </si>
  <si>
    <t>2443772.3161 </t>
  </si>
  <si>
    <t> 20.09.1978 19:35 </t>
  </si>
  <si>
    <t> -0.0016 </t>
  </si>
  <si>
    <t> A.Y.Ertan </t>
  </si>
  <si>
    <t>IBVS 1924 </t>
  </si>
  <si>
    <t>2443782.4647 </t>
  </si>
  <si>
    <t> 30.09.1978 23:09 </t>
  </si>
  <si>
    <t> -0.0009 </t>
  </si>
  <si>
    <t>2444188.3849 </t>
  </si>
  <si>
    <t> 10.11.1979 21:14 </t>
  </si>
  <si>
    <t> 0.0033 </t>
  </si>
  <si>
    <t>G</t>
  </si>
  <si>
    <t> Tunca et al </t>
  </si>
  <si>
    <t> ASS 91.431 </t>
  </si>
  <si>
    <t>2444472.5240 </t>
  </si>
  <si>
    <t> 21.08.1980 00:34 </t>
  </si>
  <si>
    <t> 0.0012 </t>
  </si>
  <si>
    <t> O.Tümer </t>
  </si>
  <si>
    <t>IBVS 2189 </t>
  </si>
  <si>
    <t>2444472.5261 </t>
  </si>
  <si>
    <t> 21.08.1980 00:37 </t>
  </si>
  <si>
    <t>2444500.4249 </t>
  </si>
  <si>
    <t> 17.09.1980 22:11 </t>
  </si>
  <si>
    <t> -0.0046 </t>
  </si>
  <si>
    <t> S.Evren </t>
  </si>
  <si>
    <t>2444500.4287 </t>
  </si>
  <si>
    <t> 17.09.1980 22:17 </t>
  </si>
  <si>
    <t> -0.0008 </t>
  </si>
  <si>
    <t>2444845.4617 </t>
  </si>
  <si>
    <t> 28.08.1981 23:04 </t>
  </si>
  <si>
    <t> 0.0036 </t>
  </si>
  <si>
    <t>2444850.5348 </t>
  </si>
  <si>
    <t> 03.09.1981 00:50 </t>
  </si>
  <si>
    <t> 0.0028 </t>
  </si>
  <si>
    <t>2444850.5368 </t>
  </si>
  <si>
    <t> 03.09.1981 00:52 </t>
  </si>
  <si>
    <t> 0.0048 </t>
  </si>
  <si>
    <t>2444873.3668 </t>
  </si>
  <si>
    <t> 25.09.1981 20:48 </t>
  </si>
  <si>
    <t> 0.0020 </t>
  </si>
  <si>
    <t> Tunca et al. </t>
  </si>
  <si>
    <t>2444911.393 </t>
  </si>
  <si>
    <t> 02.11.1981 21:25 </t>
  </si>
  <si>
    <t> -0.026 </t>
  </si>
  <si>
    <t> BBS 57 </t>
  </si>
  <si>
    <t>2444911.4165 </t>
  </si>
  <si>
    <t> 02.11.1981 21:59 </t>
  </si>
  <si>
    <t> -0.0029 </t>
  </si>
  <si>
    <t>2445223.4654 </t>
  </si>
  <si>
    <t> 10.09.1982 23:10 </t>
  </si>
  <si>
    <t> -0.0019 </t>
  </si>
  <si>
    <t> Ibanoglu &amp; Tümer </t>
  </si>
  <si>
    <t>IBVS 2385 </t>
  </si>
  <si>
    <t>2445223.4661 </t>
  </si>
  <si>
    <t> 10.09.1982 23:11 </t>
  </si>
  <si>
    <t> -0.0012 </t>
  </si>
  <si>
    <t>2445228.5384 </t>
  </si>
  <si>
    <t> 16.09.1982 00:55 </t>
  </si>
  <si>
    <t>2445228.5404 </t>
  </si>
  <si>
    <t> 16.09.1982 00:58 </t>
  </si>
  <si>
    <t>2445284.3529 </t>
  </si>
  <si>
    <t> 10.11.1982 20:28 </t>
  </si>
  <si>
    <t> -0.0018 </t>
  </si>
  <si>
    <t> Ertan &amp; Ibanoglu </t>
  </si>
  <si>
    <t>2445284.3532 </t>
  </si>
  <si>
    <t> -0.0015 </t>
  </si>
  <si>
    <t>2445312.2595 </t>
  </si>
  <si>
    <t> 08.12.1982 18:13 </t>
  </si>
  <si>
    <t> Evren &amp; Tümer </t>
  </si>
  <si>
    <t>2445312.2610 </t>
  </si>
  <si>
    <t> 08.12.1982 18:15 </t>
  </si>
  <si>
    <t> -0.0004 </t>
  </si>
  <si>
    <t>2445629.3843 </t>
  </si>
  <si>
    <t> 21.10.1983 21:13 </t>
  </si>
  <si>
    <t> 0.0010 </t>
  </si>
  <si>
    <t> Evren &amp; Akan </t>
  </si>
  <si>
    <t>IBVS 2793 </t>
  </si>
  <si>
    <t>2445629.3850 </t>
  </si>
  <si>
    <t> 21.10.1983 21:14 </t>
  </si>
  <si>
    <t> 0.0017 </t>
  </si>
  <si>
    <t>2445903.3674 </t>
  </si>
  <si>
    <t> 21.07.1984 20:49 </t>
  </si>
  <si>
    <t> -0.0092 </t>
  </si>
  <si>
    <t>2445903.3688 </t>
  </si>
  <si>
    <t> 21.07.1984 20:51 </t>
  </si>
  <si>
    <t> -0.0078 </t>
  </si>
  <si>
    <t>2445908.4422 </t>
  </si>
  <si>
    <t> 26.07.1984 22:36 </t>
  </si>
  <si>
    <t> -0.0083 </t>
  </si>
  <si>
    <t> C.Ibanoglu </t>
  </si>
  <si>
    <t>2445908.4438 </t>
  </si>
  <si>
    <t> 26.07.1984 22:39 </t>
  </si>
  <si>
    <t> -0.0067 </t>
  </si>
  <si>
    <t>2445969.3265 </t>
  </si>
  <si>
    <t> 25.09.1984 19:50 </t>
  </si>
  <si>
    <t> -0.0114 </t>
  </si>
  <si>
    <t>2445969.3286 </t>
  </si>
  <si>
    <t> 25.09.1984 19:53 </t>
  </si>
  <si>
    <t> -0.0093 </t>
  </si>
  <si>
    <t>2446253.4651 </t>
  </si>
  <si>
    <t> 06.07.1985 23:09 </t>
  </si>
  <si>
    <t> -0.0140 </t>
  </si>
  <si>
    <t>IBVS 3078 </t>
  </si>
  <si>
    <t>2446253.4665 </t>
  </si>
  <si>
    <t> 06.07.1985 23:11 </t>
  </si>
  <si>
    <t> -0.0126 </t>
  </si>
  <si>
    <t>2446281.3828 </t>
  </si>
  <si>
    <t> 03.08.1985 21:11 </t>
  </si>
  <si>
    <t> -0.0030 </t>
  </si>
  <si>
    <t> S.Evren et al. </t>
  </si>
  <si>
    <t>2446286.4422 </t>
  </si>
  <si>
    <t> 08.08.1985 22:36 </t>
  </si>
  <si>
    <t> -0.0176 </t>
  </si>
  <si>
    <t> Ibanoglu &amp; Akan </t>
  </si>
  <si>
    <t>2446286.4429 </t>
  </si>
  <si>
    <t> 08.08.1985 22:37 </t>
  </si>
  <si>
    <t> -0.0169 </t>
  </si>
  <si>
    <t>2446664.4484 </t>
  </si>
  <si>
    <t> 21.08.1986 22:45 </t>
  </si>
  <si>
    <t> -0.0206 </t>
  </si>
  <si>
    <t>2446664.4505 </t>
  </si>
  <si>
    <t> 21.08.1986 22:48 </t>
  </si>
  <si>
    <t> -0.0185 </t>
  </si>
  <si>
    <t>2447004.3813 </t>
  </si>
  <si>
    <t> 27.07.1987 21:09 </t>
  </si>
  <si>
    <t> -0.0423 </t>
  </si>
  <si>
    <t> Evren &amp; Keskin </t>
  </si>
  <si>
    <t>IBVS 3355 </t>
  </si>
  <si>
    <t>2447004.4026 </t>
  </si>
  <si>
    <t> 27.07.1987 21:39 </t>
  </si>
  <si>
    <t> -0.0210 </t>
  </si>
  <si>
    <t>2447065.2911 </t>
  </si>
  <si>
    <t> 26.09.1987 18:59 </t>
  </si>
  <si>
    <t> -0.0199 </t>
  </si>
  <si>
    <t>2447065.2953 </t>
  </si>
  <si>
    <t> 26.09.1987 19:05 </t>
  </si>
  <si>
    <t> -0.0157 </t>
  </si>
  <si>
    <t>2447354.4988 </t>
  </si>
  <si>
    <t> 11.07.1988 23:58 </t>
  </si>
  <si>
    <t> -0.0274 </t>
  </si>
  <si>
    <t> Akan &amp; Evren </t>
  </si>
  <si>
    <t>2447377.371 </t>
  </si>
  <si>
    <t> 03.08.1988 20:54 </t>
  </si>
  <si>
    <t> 0.012 </t>
  </si>
  <si>
    <t> G.Mavrofridis </t>
  </si>
  <si>
    <t> BBS 89 </t>
  </si>
  <si>
    <t>2447387.4720 </t>
  </si>
  <si>
    <t> 13.08.1988 23:19 </t>
  </si>
  <si>
    <t> -0.0348 </t>
  </si>
  <si>
    <t>2447425.5276 </t>
  </si>
  <si>
    <t> 21.09.1988 00:39 </t>
  </si>
  <si>
    <t> -0.0338 </t>
  </si>
  <si>
    <t> Akan &amp; Tunca </t>
  </si>
  <si>
    <t>2448072.4453 </t>
  </si>
  <si>
    <t> 29.06.1990 22:41 </t>
  </si>
  <si>
    <t> -0.0447 </t>
  </si>
  <si>
    <t> Tunca &amp; Evren </t>
  </si>
  <si>
    <t>IBVS 3760 </t>
  </si>
  <si>
    <t>2448072.4470 </t>
  </si>
  <si>
    <t> 29.06.1990 22:43 </t>
  </si>
  <si>
    <t> -0.0430 </t>
  </si>
  <si>
    <t>2448105.4321 </t>
  </si>
  <si>
    <t> 01.08.1990 22:22 </t>
  </si>
  <si>
    <t> -0.0386 </t>
  </si>
  <si>
    <t>2448105.4322 </t>
  </si>
  <si>
    <t> -0.0385 </t>
  </si>
  <si>
    <t>2448110.5059 </t>
  </si>
  <si>
    <t> 07.08.1990 00:08 </t>
  </si>
  <si>
    <t> -0.0387 </t>
  </si>
  <si>
    <t> Evren et al. </t>
  </si>
  <si>
    <t>2448110.5076 </t>
  </si>
  <si>
    <t> 07.08.1990 00:10 </t>
  </si>
  <si>
    <t> -0.0370 </t>
  </si>
  <si>
    <t>2448166.3147 </t>
  </si>
  <si>
    <t> 01.10.1990 19:33 </t>
  </si>
  <si>
    <t> -0.0434 </t>
  </si>
  <si>
    <t> Tunca &amp; Akan </t>
  </si>
  <si>
    <t>2448166.3185 </t>
  </si>
  <si>
    <t> 01.10.1990 19:38 </t>
  </si>
  <si>
    <t> -0.0396 </t>
  </si>
  <si>
    <t>2448171.3916 </t>
  </si>
  <si>
    <t> 06.10.1990 21:23 </t>
  </si>
  <si>
    <t> -0.0404 </t>
  </si>
  <si>
    <t> Ibanoglu et al. </t>
  </si>
  <si>
    <t>2448171.3974 </t>
  </si>
  <si>
    <t> 06.10.1990 21:32 </t>
  </si>
  <si>
    <t> -0.0346 </t>
  </si>
  <si>
    <t>2448450.4529 </t>
  </si>
  <si>
    <t> 12.07.1991 22:52 </t>
  </si>
  <si>
    <t> -0.0464 </t>
  </si>
  <si>
    <t> Z.Tunca </t>
  </si>
  <si>
    <t>2448450.4552 </t>
  </si>
  <si>
    <t> 12.07.1991 22:55 </t>
  </si>
  <si>
    <t> -0.0441 </t>
  </si>
  <si>
    <t>2448483.4239 </t>
  </si>
  <si>
    <t> 14.08.1991 22:10 </t>
  </si>
  <si>
    <t> -0.0560 </t>
  </si>
  <si>
    <t>2448544.3165 </t>
  </si>
  <si>
    <t> 14.10.1991 19:35 </t>
  </si>
  <si>
    <t> -0.0508 </t>
  </si>
  <si>
    <t> Akan &amp; Keskin </t>
  </si>
  <si>
    <t>2448544.3186 </t>
  </si>
  <si>
    <t> 14.10.1991 19:38 </t>
  </si>
  <si>
    <t> -0.0487 </t>
  </si>
  <si>
    <t>2450348.078 </t>
  </si>
  <si>
    <t> 21.09.1996 13:52 </t>
  </si>
  <si>
    <t> -0.078 </t>
  </si>
  <si>
    <t> S.Cook </t>
  </si>
  <si>
    <t> JAAVSO 41;122 </t>
  </si>
  <si>
    <t>2452093.49 </t>
  </si>
  <si>
    <t> 02.07.2001 23:45 </t>
  </si>
  <si>
    <t> -0.11 </t>
  </si>
  <si>
    <t> R.Meyer </t>
  </si>
  <si>
    <t>BAVM 154 </t>
  </si>
  <si>
    <t>2452096.107 </t>
  </si>
  <si>
    <t> 05.07.2001 14:34 </t>
  </si>
  <si>
    <t> -0.025 </t>
  </si>
  <si>
    <t>2452834.337 </t>
  </si>
  <si>
    <t> 13.07.2003 20:05 </t>
  </si>
  <si>
    <t> -0.055 </t>
  </si>
  <si>
    <t>BAVM 171 </t>
  </si>
  <si>
    <t>2452836.839 </t>
  </si>
  <si>
    <t> 16.07.2003 08:08 </t>
  </si>
  <si>
    <t> -0.090 </t>
  </si>
  <si>
    <t>2453993.57 </t>
  </si>
  <si>
    <t> 15.09.2006 01:40 </t>
  </si>
  <si>
    <t> W.Kriebel </t>
  </si>
  <si>
    <t>BAVM 187 </t>
  </si>
  <si>
    <t>2455051.4892 </t>
  </si>
  <si>
    <t> 07.08.2009 23:44 </t>
  </si>
  <si>
    <t> -0.2185 </t>
  </si>
  <si>
    <t>C </t>
  </si>
  <si>
    <t>-I</t>
  </si>
  <si>
    <t> F.Agerer </t>
  </si>
  <si>
    <t>BAVM 212 </t>
  </si>
  <si>
    <t>2455391.4286 </t>
  </si>
  <si>
    <t> 13.07.2010 22:17 </t>
  </si>
  <si>
    <t>2073</t>
  </si>
  <si>
    <t> -0.2337 </t>
  </si>
  <si>
    <t>BAVM 215 </t>
  </si>
  <si>
    <t>2455802.39433 </t>
  </si>
  <si>
    <t> 28.08.2011 21:27 </t>
  </si>
  <si>
    <t>2154</t>
  </si>
  <si>
    <t> -0.25791 </t>
  </si>
  <si>
    <t> R.Uhlar </t>
  </si>
  <si>
    <t>IBVS 6007 </t>
  </si>
  <si>
    <t>2456596.4248 </t>
  </si>
  <si>
    <t> 30.10.2013 22:11 </t>
  </si>
  <si>
    <t>2310.5</t>
  </si>
  <si>
    <t> -0.3006 </t>
  </si>
  <si>
    <t>BAVM 234 </t>
  </si>
  <si>
    <t>2456842.5056 </t>
  </si>
  <si>
    <t> 04.07.2014 00:08 </t>
  </si>
  <si>
    <t>2359</t>
  </si>
  <si>
    <t> -0.3063 </t>
  </si>
  <si>
    <t>BAVM 238 </t>
  </si>
  <si>
    <t>2456913.5379 </t>
  </si>
  <si>
    <t> 13.09.2014 00:54 </t>
  </si>
  <si>
    <t>2373</t>
  </si>
  <si>
    <t> -0.3093 </t>
  </si>
  <si>
    <t> L.Corp </t>
  </si>
  <si>
    <t> JAAVSO 43-1 </t>
  </si>
  <si>
    <t>IBVS 0259</t>
  </si>
  <si>
    <t>JAVSO 43, 77</t>
  </si>
  <si>
    <t xml:space="preserve">Data from Ibanoglu et al 2001 A+A, </t>
  </si>
  <si>
    <t>−0.0185</t>
  </si>
  <si>
    <t>−0.0276</t>
  </si>
  <si>
    <t>−0.0230</t>
  </si>
  <si>
    <t>−0.0239</t>
  </si>
  <si>
    <t>−0.0268</t>
  </si>
  <si>
    <t>−0.0223</t>
  </si>
  <si>
    <t>R</t>
  </si>
  <si>
    <t>−0.0194</t>
  </si>
  <si>
    <t>−0.0265</t>
  </si>
  <si>
    <t>−0.0382</t>
  </si>
  <si>
    <t>−0.0227</t>
  </si>
  <si>
    <t>−0.0205</t>
  </si>
  <si>
    <t>−0.0372</t>
  </si>
  <si>
    <t>−0.0213</t>
  </si>
  <si>
    <t>−0.0188</t>
  </si>
  <si>
    <t>−0.0373</t>
  </si>
  <si>
    <t>−0.0289</t>
  </si>
  <si>
    <t>−0.0192</t>
  </si>
  <si>
    <t>−0.0393</t>
  </si>
  <si>
    <t>−0.0269</t>
  </si>
  <si>
    <t>−0.0160</t>
  </si>
  <si>
    <t>−0.0353</t>
  </si>
  <si>
    <t>−0.0272</t>
  </si>
  <si>
    <t>−0.0208</t>
  </si>
  <si>
    <t>−0.0333</t>
  </si>
  <si>
    <t>−0.0201</t>
  </si>
  <si>
    <t>−0.0405</t>
  </si>
  <si>
    <t>−0.0237</t>
  </si>
  <si>
    <t>−0.0245</t>
  </si>
  <si>
    <t>−0.0397</t>
  </si>
  <si>
    <t>−0.0234</t>
  </si>
  <si>
    <t>−0.0200</t>
  </si>
  <si>
    <t>−0.0255</t>
  </si>
  <si>
    <t>−0.0098</t>
  </si>
  <si>
    <t>−0.0296</t>
  </si>
  <si>
    <t>−0.0248</t>
  </si>
  <si>
    <t>−0.0070</t>
  </si>
  <si>
    <t>−0.0271</t>
  </si>
  <si>
    <t>−0.0263</t>
  </si>
  <si>
    <t>−0.0136</t>
  </si>
  <si>
    <t>−0.0254</t>
  </si>
  <si>
    <t>−0.0256</t>
  </si>
  <si>
    <t>−0.0130</t>
  </si>
  <si>
    <t>−0.0453</t>
  </si>
  <si>
    <t>−0.0418</t>
  </si>
  <si>
    <t>−0.0266</t>
  </si>
  <si>
    <t>−0.0380</t>
  </si>
  <si>
    <t>−0.0337</t>
  </si>
  <si>
    <t>−0.0135</t>
  </si>
  <si>
    <t>−0.0429</t>
  </si>
  <si>
    <t>−0.0240</t>
  </si>
  <si>
    <t>−0.0413</t>
  </si>
  <si>
    <t>−0.0308</t>
  </si>
  <si>
    <t>−0.0247</t>
  </si>
  <si>
    <t>Ibanoglu 2001A+A…371..626</t>
  </si>
  <si>
    <t>RT Lac</t>
  </si>
  <si>
    <t>RT Lac / GSC 3210-1930</t>
  </si>
  <si>
    <t>JBAV, 60</t>
  </si>
  <si>
    <t>JAAVSO 51, 134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</si>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</sst>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  <xf numFmtId="43" fontId="27" fillId="0" borderId="0" applyFont="0" applyFill="0" applyBorder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11" fontId="0" fillId="0" borderId="0" xfId="0" applyNumberFormat="1" applyAlignment="1"/>
    <xf numFmtId="0" fontId="0" fillId="0" borderId="10" xfId="0" applyBorder="1" applyAlignment="1"/>
    <xf numFmtId="0" fontId="11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3" fillId="0" borderId="0" xfId="0" applyFont="1" applyAlignment="1"/>
    <xf numFmtId="14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" borderId="17" xfId="0" applyFont="1" applyFill="1" applyBorder="1" applyAlignment="1">
      <alignment horizontal="left" vertical="top" wrapText="1" indent="1"/>
    </xf>
    <xf numFmtId="0" fontId="5" fillId="2" borderId="17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right" vertical="top" wrapText="1"/>
    </xf>
    <xf numFmtId="0" fontId="19" fillId="2" borderId="17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6" fillId="0" borderId="18" xfId="0" applyFont="1" applyBorder="1" applyAlignment="1"/>
    <xf numFmtId="0" fontId="6" fillId="0" borderId="19" xfId="0" applyFont="1" applyBorder="1" applyAlignment="1"/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4" fillId="0" borderId="0" xfId="0" applyFont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10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165" fontId="26" fillId="0" borderId="0" xfId="0" applyNumberFormat="1" applyFont="1" applyAlignment="1">
      <alignment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/>
    </xf>
    <xf numFmtId="43" fontId="26" fillId="0" borderId="0" xfId="9" applyFont="1" applyBorder="1"/>
    <xf numFmtId="165" fontId="26" fillId="0" borderId="0" xfId="0" applyNumberFormat="1" applyFont="1" applyAlignment="1" applyProtection="1">
      <alignment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Lac - O-C Diagr.</a:t>
            </a:r>
          </a:p>
        </c:rich>
      </c:tx>
      <c:layout>
        <c:manualLayout>
          <c:xMode val="edge"/>
          <c:yMode val="edge"/>
          <c:x val="0.39918829065285755"/>
          <c:y val="3.4055651580137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14439777660082"/>
          <c:y val="0.10569126669538137"/>
          <c:w val="0.801803212632342"/>
          <c:h val="0.766261683541514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Active!$H$21:$H$936</c:f>
              <c:numCache>
                <c:formatCode>General</c:formatCode>
                <c:ptCount val="916"/>
                <c:pt idx="0">
                  <c:v>-0.21856720000687346</c:v>
                </c:pt>
                <c:pt idx="1">
                  <c:v>-0.25128200000108336</c:v>
                </c:pt>
                <c:pt idx="2">
                  <c:v>-0.21609760000683309</c:v>
                </c:pt>
                <c:pt idx="3">
                  <c:v>-0.19496160000380769</c:v>
                </c:pt>
                <c:pt idx="4">
                  <c:v>-0.19493640000655432</c:v>
                </c:pt>
                <c:pt idx="5">
                  <c:v>-0.21139120000589173</c:v>
                </c:pt>
                <c:pt idx="6">
                  <c:v>-0.27901320000637497</c:v>
                </c:pt>
                <c:pt idx="7">
                  <c:v>-0.2639216000061424</c:v>
                </c:pt>
                <c:pt idx="8">
                  <c:v>-0.21789640000315558</c:v>
                </c:pt>
                <c:pt idx="9">
                  <c:v>-0.25320000000283471</c:v>
                </c:pt>
                <c:pt idx="10">
                  <c:v>-0.22041880000324454</c:v>
                </c:pt>
                <c:pt idx="11">
                  <c:v>-0.2282928000058746</c:v>
                </c:pt>
                <c:pt idx="12">
                  <c:v>-0.18226760000470676</c:v>
                </c:pt>
                <c:pt idx="14">
                  <c:v>-0.27157240000269667</c:v>
                </c:pt>
                <c:pt idx="15">
                  <c:v>-0.27519440000287432</c:v>
                </c:pt>
                <c:pt idx="17">
                  <c:v>-0.2731028000034712</c:v>
                </c:pt>
                <c:pt idx="18">
                  <c:v>-0.22422080000615097</c:v>
                </c:pt>
                <c:pt idx="19">
                  <c:v>-0.2394488000045385</c:v>
                </c:pt>
                <c:pt idx="20">
                  <c:v>-0.26697920000515296</c:v>
                </c:pt>
                <c:pt idx="21">
                  <c:v>-0.26262640000459214</c:v>
                </c:pt>
                <c:pt idx="22">
                  <c:v>-0.26976960000502004</c:v>
                </c:pt>
                <c:pt idx="23">
                  <c:v>-0.25374440000450704</c:v>
                </c:pt>
                <c:pt idx="24">
                  <c:v>-0.26945920000434853</c:v>
                </c:pt>
                <c:pt idx="25">
                  <c:v>-0.26472840000678843</c:v>
                </c:pt>
                <c:pt idx="26">
                  <c:v>-0.22324960000332794</c:v>
                </c:pt>
                <c:pt idx="27">
                  <c:v>-0.28680520000489196</c:v>
                </c:pt>
                <c:pt idx="28">
                  <c:v>-0.23962080000274</c:v>
                </c:pt>
                <c:pt idx="29">
                  <c:v>-0.28199200000381097</c:v>
                </c:pt>
                <c:pt idx="30">
                  <c:v>-0.23851320000539999</c:v>
                </c:pt>
                <c:pt idx="31">
                  <c:v>-0.22402640000655083</c:v>
                </c:pt>
                <c:pt idx="32">
                  <c:v>-0.23800120000305469</c:v>
                </c:pt>
                <c:pt idx="33">
                  <c:v>-0.27206080000541988</c:v>
                </c:pt>
                <c:pt idx="34">
                  <c:v>-0.23603560000628931</c:v>
                </c:pt>
                <c:pt idx="35">
                  <c:v>-0.23433000000659376</c:v>
                </c:pt>
                <c:pt idx="36">
                  <c:v>-0.25229680000484223</c:v>
                </c:pt>
                <c:pt idx="37">
                  <c:v>-0.2263656000031915</c:v>
                </c:pt>
                <c:pt idx="38">
                  <c:v>-0.26634040000499226</c:v>
                </c:pt>
                <c:pt idx="39">
                  <c:v>-0.251702400004433</c:v>
                </c:pt>
                <c:pt idx="40">
                  <c:v>-0.23460160000468022</c:v>
                </c:pt>
                <c:pt idx="41">
                  <c:v>-0.27137480000237701</c:v>
                </c:pt>
                <c:pt idx="42">
                  <c:v>-0.28432440000688075</c:v>
                </c:pt>
                <c:pt idx="44">
                  <c:v>-0.23622360000445042</c:v>
                </c:pt>
                <c:pt idx="45">
                  <c:v>-0.23649280000608996</c:v>
                </c:pt>
                <c:pt idx="46">
                  <c:v>-0.22049280000283034</c:v>
                </c:pt>
                <c:pt idx="47">
                  <c:v>-0.17746760000591166</c:v>
                </c:pt>
                <c:pt idx="48">
                  <c:v>-0.21439200000531855</c:v>
                </c:pt>
                <c:pt idx="49">
                  <c:v>-0.2643084000046656</c:v>
                </c:pt>
                <c:pt idx="50">
                  <c:v>-0.25275400000464288</c:v>
                </c:pt>
                <c:pt idx="51">
                  <c:v>-0.31565320000299835</c:v>
                </c:pt>
                <c:pt idx="52">
                  <c:v>-0.30199800000627874</c:v>
                </c:pt>
                <c:pt idx="53">
                  <c:v>-0.2197712000051979</c:v>
                </c:pt>
                <c:pt idx="54">
                  <c:v>-0.21162000000549597</c:v>
                </c:pt>
                <c:pt idx="55">
                  <c:v>-0.2520656000051531</c:v>
                </c:pt>
                <c:pt idx="56">
                  <c:v>-0.22964640000282088</c:v>
                </c:pt>
                <c:pt idx="57">
                  <c:v>-0.22362120000616414</c:v>
                </c:pt>
                <c:pt idx="59">
                  <c:v>-0.27466360000471468</c:v>
                </c:pt>
                <c:pt idx="60">
                  <c:v>-0.26702560000558151</c:v>
                </c:pt>
                <c:pt idx="67">
                  <c:v>-0.21530640000491985</c:v>
                </c:pt>
                <c:pt idx="69">
                  <c:v>-0.24104640000587096</c:v>
                </c:pt>
                <c:pt idx="70">
                  <c:v>-0.20676920000551036</c:v>
                </c:pt>
                <c:pt idx="73">
                  <c:v>-0.22288160000607604</c:v>
                </c:pt>
                <c:pt idx="74">
                  <c:v>-0.2904532000029576</c:v>
                </c:pt>
                <c:pt idx="75">
                  <c:v>-0.25112560000343365</c:v>
                </c:pt>
                <c:pt idx="76">
                  <c:v>-0.29497440000341157</c:v>
                </c:pt>
                <c:pt idx="77">
                  <c:v>-0.23736960000314866</c:v>
                </c:pt>
                <c:pt idx="78">
                  <c:v>-0.24826880000546225</c:v>
                </c:pt>
                <c:pt idx="79">
                  <c:v>-0.24476480000521406</c:v>
                </c:pt>
                <c:pt idx="80">
                  <c:v>-0.22045440000511007</c:v>
                </c:pt>
                <c:pt idx="81">
                  <c:v>-0.2604040000042005</c:v>
                </c:pt>
                <c:pt idx="82">
                  <c:v>-0.30635360000451328</c:v>
                </c:pt>
                <c:pt idx="83">
                  <c:v>-0.21510160000616452</c:v>
                </c:pt>
                <c:pt idx="84">
                  <c:v>-0.29874880000352277</c:v>
                </c:pt>
                <c:pt idx="85">
                  <c:v>-0.28064800000356627</c:v>
                </c:pt>
                <c:pt idx="86">
                  <c:v>-0.2641440000043076</c:v>
                </c:pt>
                <c:pt idx="87">
                  <c:v>-0.25994240000727586</c:v>
                </c:pt>
                <c:pt idx="88">
                  <c:v>-0.30989200000476558</c:v>
                </c:pt>
                <c:pt idx="89">
                  <c:v>-0.23092640000322717</c:v>
                </c:pt>
                <c:pt idx="90">
                  <c:v>-0.3105736000034085</c:v>
                </c:pt>
                <c:pt idx="91">
                  <c:v>-0.25686000000496279</c:v>
                </c:pt>
                <c:pt idx="92">
                  <c:v>-0.29224720000638627</c:v>
                </c:pt>
                <c:pt idx="101">
                  <c:v>-0.18690600000263657</c:v>
                </c:pt>
                <c:pt idx="103">
                  <c:v>-0.29017520000343211</c:v>
                </c:pt>
                <c:pt idx="105">
                  <c:v>-0.28700000000389991</c:v>
                </c:pt>
                <c:pt idx="106">
                  <c:v>-0.22897480000392534</c:v>
                </c:pt>
                <c:pt idx="107">
                  <c:v>-0.24854760000380338</c:v>
                </c:pt>
                <c:pt idx="108">
                  <c:v>-0.17091760000403156</c:v>
                </c:pt>
                <c:pt idx="109">
                  <c:v>-0.25837480000336654</c:v>
                </c:pt>
                <c:pt idx="110">
                  <c:v>-0.20588000000498141</c:v>
                </c:pt>
                <c:pt idx="111">
                  <c:v>-0.19564880000325502</c:v>
                </c:pt>
                <c:pt idx="112">
                  <c:v>-0.22562360000301851</c:v>
                </c:pt>
                <c:pt idx="113">
                  <c:v>-0.11119520000283956</c:v>
                </c:pt>
                <c:pt idx="114">
                  <c:v>-0.13811960000384715</c:v>
                </c:pt>
                <c:pt idx="115">
                  <c:v>-0.18579200000385754</c:v>
                </c:pt>
                <c:pt idx="116">
                  <c:v>-0.18676680000135093</c:v>
                </c:pt>
                <c:pt idx="117">
                  <c:v>-0.1985904000030132</c:v>
                </c:pt>
                <c:pt idx="118">
                  <c:v>-0.19532240000626189</c:v>
                </c:pt>
                <c:pt idx="119">
                  <c:v>-0.1612972000039008</c:v>
                </c:pt>
                <c:pt idx="120">
                  <c:v>-0.21271760000672657</c:v>
                </c:pt>
                <c:pt idx="121">
                  <c:v>-0.21955840000373428</c:v>
                </c:pt>
                <c:pt idx="122">
                  <c:v>-0.21930640000209678</c:v>
                </c:pt>
                <c:pt idx="123">
                  <c:v>-0.18310480000582174</c:v>
                </c:pt>
                <c:pt idx="124">
                  <c:v>-0.16449200000351993</c:v>
                </c:pt>
                <c:pt idx="125">
                  <c:v>-0.14446680000401102</c:v>
                </c:pt>
                <c:pt idx="126">
                  <c:v>-0.16337520000161021</c:v>
                </c:pt>
                <c:pt idx="127">
                  <c:v>-0.14435000000230502</c:v>
                </c:pt>
                <c:pt idx="128">
                  <c:v>-0.18766960000357358</c:v>
                </c:pt>
                <c:pt idx="129">
                  <c:v>-0.17554360000576708</c:v>
                </c:pt>
                <c:pt idx="130">
                  <c:v>-0.17216560000451864</c:v>
                </c:pt>
                <c:pt idx="131">
                  <c:v>-0.21014040000227396</c:v>
                </c:pt>
                <c:pt idx="132">
                  <c:v>-0.23160680000364664</c:v>
                </c:pt>
                <c:pt idx="133">
                  <c:v>-0.20617840000340948</c:v>
                </c:pt>
                <c:pt idx="138">
                  <c:v>-0.16205960000297637</c:v>
                </c:pt>
                <c:pt idx="151">
                  <c:v>-3.5508000008121599E-2</c:v>
                </c:pt>
                <c:pt idx="152">
                  <c:v>-3.4457599998859223E-2</c:v>
                </c:pt>
                <c:pt idx="153">
                  <c:v>-3.8407200001529418E-2</c:v>
                </c:pt>
                <c:pt idx="154">
                  <c:v>-3.6798000000999309E-2</c:v>
                </c:pt>
                <c:pt idx="155">
                  <c:v>-3.3404000001610257E-2</c:v>
                </c:pt>
                <c:pt idx="17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56-4828-AFE9-901B79557E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Active!$D$22:$D$38</c:f>
                <c:numCache>
                  <c:formatCode>General</c:formatCode>
                  <c:ptCount val="17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Active!$I$21:$I$936</c:f>
              <c:numCache>
                <c:formatCode>General</c:formatCode>
                <c:ptCount val="916"/>
                <c:pt idx="58">
                  <c:v>-0.25824320000538137</c:v>
                </c:pt>
                <c:pt idx="61">
                  <c:v>-0.24552160000530421</c:v>
                </c:pt>
                <c:pt idx="62">
                  <c:v>-0.27073360000213142</c:v>
                </c:pt>
                <c:pt idx="63">
                  <c:v>-0.27468320000480162</c:v>
                </c:pt>
                <c:pt idx="64">
                  <c:v>-0.26117920000251615</c:v>
                </c:pt>
                <c:pt idx="65">
                  <c:v>-0.30512880000605946</c:v>
                </c:pt>
                <c:pt idx="66">
                  <c:v>-0.23707840000497526</c:v>
                </c:pt>
                <c:pt idx="68">
                  <c:v>-0.23470160000215401</c:v>
                </c:pt>
                <c:pt idx="71">
                  <c:v>-0.28055280000262428</c:v>
                </c:pt>
                <c:pt idx="72">
                  <c:v>-0.2855024000054982</c:v>
                </c:pt>
                <c:pt idx="93">
                  <c:v>-0.23563440000361879</c:v>
                </c:pt>
                <c:pt idx="94">
                  <c:v>-0.2611728000047151</c:v>
                </c:pt>
                <c:pt idx="95">
                  <c:v>-0.24341680000361521</c:v>
                </c:pt>
                <c:pt idx="96">
                  <c:v>-0.25836640000488842</c:v>
                </c:pt>
                <c:pt idx="97">
                  <c:v>-0.23781200000303215</c:v>
                </c:pt>
                <c:pt idx="98">
                  <c:v>-0.32025760000396986</c:v>
                </c:pt>
                <c:pt idx="99">
                  <c:v>-0.24900560000605765</c:v>
                </c:pt>
                <c:pt idx="100">
                  <c:v>-0.27555200000642799</c:v>
                </c:pt>
                <c:pt idx="102">
                  <c:v>-0.26578000000517932</c:v>
                </c:pt>
                <c:pt idx="104">
                  <c:v>-0.26902400000471971</c:v>
                </c:pt>
                <c:pt idx="134">
                  <c:v>-0.15572480000264477</c:v>
                </c:pt>
                <c:pt idx="135">
                  <c:v>-0.2291144000046188</c:v>
                </c:pt>
                <c:pt idx="136">
                  <c:v>-0.16283040000416804</c:v>
                </c:pt>
                <c:pt idx="137">
                  <c:v>-0.15215000000534928</c:v>
                </c:pt>
                <c:pt idx="139">
                  <c:v>-0.15521000000080676</c:v>
                </c:pt>
                <c:pt idx="140">
                  <c:v>-0.13163040000290493</c:v>
                </c:pt>
                <c:pt idx="141">
                  <c:v>-9.2560800003411714E-2</c:v>
                </c:pt>
                <c:pt idx="142">
                  <c:v>-0.11093080000136979</c:v>
                </c:pt>
                <c:pt idx="143">
                  <c:v>-0.12873160000162898</c:v>
                </c:pt>
                <c:pt idx="144">
                  <c:v>-0.12914400000590831</c:v>
                </c:pt>
                <c:pt idx="145">
                  <c:v>-0.12690480000310345</c:v>
                </c:pt>
                <c:pt idx="146">
                  <c:v>-7.3262400001112837E-2</c:v>
                </c:pt>
                <c:pt idx="147">
                  <c:v>-0.10036799999943469</c:v>
                </c:pt>
                <c:pt idx="148">
                  <c:v>-7.0342800005164463E-2</c:v>
                </c:pt>
                <c:pt idx="156">
                  <c:v>-3.0192000049282797E-3</c:v>
                </c:pt>
                <c:pt idx="157">
                  <c:v>2.91319999814732E-3</c:v>
                </c:pt>
                <c:pt idx="159">
                  <c:v>-1.9344799999089446E-2</c:v>
                </c:pt>
                <c:pt idx="174">
                  <c:v>-2.6422000009915791E-2</c:v>
                </c:pt>
                <c:pt idx="204">
                  <c:v>1.2072399993485305E-2</c:v>
                </c:pt>
                <c:pt idx="284">
                  <c:v>-0.10508080000727205</c:v>
                </c:pt>
                <c:pt idx="285">
                  <c:v>-2.5055599995539524E-2</c:v>
                </c:pt>
                <c:pt idx="286">
                  <c:v>-5.4722400003811345E-2</c:v>
                </c:pt>
                <c:pt idx="287">
                  <c:v>-8.9697200004593469E-2</c:v>
                </c:pt>
                <c:pt idx="288">
                  <c:v>-0.21920600000157719</c:v>
                </c:pt>
                <c:pt idx="289">
                  <c:v>-0.21849759999895468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56-4828-AFE9-901B79557E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Active!$J$21:$J$936</c:f>
              <c:numCache>
                <c:formatCode>General</c:formatCode>
                <c:ptCount val="916"/>
                <c:pt idx="149">
                  <c:v>-4.8785200000565965E-2</c:v>
                </c:pt>
                <c:pt idx="150">
                  <c:v>-3.0558400001609698E-2</c:v>
                </c:pt>
                <c:pt idx="160">
                  <c:v>-1.6368000069633126E-3</c:v>
                </c:pt>
                <c:pt idx="161">
                  <c:v>-9.3680000281892717E-4</c:v>
                </c:pt>
                <c:pt idx="162">
                  <c:v>-9.3600000400329009E-4</c:v>
                </c:pt>
                <c:pt idx="163">
                  <c:v>-2.3599999985890463E-4</c:v>
                </c:pt>
                <c:pt idx="164">
                  <c:v>3.2959999953163788E-3</c:v>
                </c:pt>
                <c:pt idx="165">
                  <c:v>1.2183999933768064E-3</c:v>
                </c:pt>
                <c:pt idx="166">
                  <c:v>3.3183999985340051E-3</c:v>
                </c:pt>
                <c:pt idx="167">
                  <c:v>-8.0440000601811334E-4</c:v>
                </c:pt>
                <c:pt idx="168">
                  <c:v>5.3955999974277802E-3</c:v>
                </c:pt>
                <c:pt idx="169">
                  <c:v>3.6227999953553081E-3</c:v>
                </c:pt>
                <c:pt idx="170">
                  <c:v>2.7732000016840175E-3</c:v>
                </c:pt>
                <c:pt idx="171">
                  <c:v>4.7732000020914711E-3</c:v>
                </c:pt>
                <c:pt idx="173">
                  <c:v>2.0000000004074536E-3</c:v>
                </c:pt>
                <c:pt idx="175">
                  <c:v>-2.9220000069472007E-3</c:v>
                </c:pt>
                <c:pt idx="176">
                  <c:v>-1.9223999988753349E-3</c:v>
                </c:pt>
                <c:pt idx="177">
                  <c:v>-1.222400002006907E-3</c:v>
                </c:pt>
                <c:pt idx="178">
                  <c:v>-2.8720000045723282E-3</c:v>
                </c:pt>
                <c:pt idx="179">
                  <c:v>-1.8176000085077249E-3</c:v>
                </c:pt>
                <c:pt idx="180">
                  <c:v>-1.5176000088104047E-3</c:v>
                </c:pt>
                <c:pt idx="181">
                  <c:v>-1.9404000049689785E-3</c:v>
                </c:pt>
                <c:pt idx="182">
                  <c:v>-4.4040000648237765E-4</c:v>
                </c:pt>
                <c:pt idx="183">
                  <c:v>1.0095999969053082E-3</c:v>
                </c:pt>
                <c:pt idx="184">
                  <c:v>1.7096000010496937E-3</c:v>
                </c:pt>
                <c:pt idx="185">
                  <c:v>-9.1688000029535033E-3</c:v>
                </c:pt>
                <c:pt idx="186">
                  <c:v>-7.7688000092166476E-3</c:v>
                </c:pt>
                <c:pt idx="187">
                  <c:v>-8.318400003190618E-3</c:v>
                </c:pt>
                <c:pt idx="188">
                  <c:v>-6.7183999999542721E-3</c:v>
                </c:pt>
                <c:pt idx="189">
                  <c:v>-1.1413599997467827E-2</c:v>
                </c:pt>
                <c:pt idx="190">
                  <c:v>-9.3135999995865859E-3</c:v>
                </c:pt>
                <c:pt idx="191">
                  <c:v>-1.3991200001328252E-2</c:v>
                </c:pt>
                <c:pt idx="192">
                  <c:v>-1.2591200000315439E-2</c:v>
                </c:pt>
                <c:pt idx="193">
                  <c:v>-3.0140000017127022E-3</c:v>
                </c:pt>
                <c:pt idx="194">
                  <c:v>-1.7563600005814806E-2</c:v>
                </c:pt>
                <c:pt idx="195">
                  <c:v>-1.686360000167042E-2</c:v>
                </c:pt>
                <c:pt idx="196">
                  <c:v>-2.06088000049931E-2</c:v>
                </c:pt>
                <c:pt idx="197">
                  <c:v>-1.8508800007111859E-2</c:v>
                </c:pt>
                <c:pt idx="198">
                  <c:v>-4.2332000004535075E-2</c:v>
                </c:pt>
                <c:pt idx="199">
                  <c:v>-2.1032000004197471E-2</c:v>
                </c:pt>
                <c:pt idx="200">
                  <c:v>-1.9927200002712198E-2</c:v>
                </c:pt>
                <c:pt idx="201">
                  <c:v>-1.5727200006949715E-2</c:v>
                </c:pt>
                <c:pt idx="202">
                  <c:v>-2.8154400002676994E-2</c:v>
                </c:pt>
                <c:pt idx="203">
                  <c:v>-2.6554399999440648E-2</c:v>
                </c:pt>
                <c:pt idx="205">
                  <c:v>-3.8226800003030803E-2</c:v>
                </c:pt>
                <c:pt idx="206">
                  <c:v>-3.1326800002716482E-2</c:v>
                </c:pt>
                <c:pt idx="207">
                  <c:v>-3.4048800000164192E-2</c:v>
                </c:pt>
                <c:pt idx="208">
                  <c:v>-3.3548799998243339E-2</c:v>
                </c:pt>
                <c:pt idx="209">
                  <c:v>-4.4722800004819874E-2</c:v>
                </c:pt>
                <c:pt idx="210">
                  <c:v>-4.302280000410974E-2</c:v>
                </c:pt>
                <c:pt idx="211">
                  <c:v>-3.8595200006966479E-2</c:v>
                </c:pt>
                <c:pt idx="212">
                  <c:v>-3.8495200002216734E-2</c:v>
                </c:pt>
                <c:pt idx="213">
                  <c:v>-3.8744799996493384E-2</c:v>
                </c:pt>
                <c:pt idx="214">
                  <c:v>-3.7044800003059208E-2</c:v>
                </c:pt>
                <c:pt idx="215">
                  <c:v>-4.3390400001953822E-2</c:v>
                </c:pt>
                <c:pt idx="216">
                  <c:v>-3.9590400003362447E-2</c:v>
                </c:pt>
                <c:pt idx="217">
                  <c:v>-4.0439999997033738E-2</c:v>
                </c:pt>
                <c:pt idx="218">
                  <c:v>-3.4639999998034909E-2</c:v>
                </c:pt>
                <c:pt idx="219">
                  <c:v>-4.6367999995709397E-2</c:v>
                </c:pt>
                <c:pt idx="220">
                  <c:v>-4.4068000002880581E-2</c:v>
                </c:pt>
                <c:pt idx="221">
                  <c:v>-5.6040399998892099E-2</c:v>
                </c:pt>
                <c:pt idx="222">
                  <c:v>-5.0835599999118131E-2</c:v>
                </c:pt>
                <c:pt idx="223">
                  <c:v>-4.873560000123689E-2</c:v>
                </c:pt>
                <c:pt idx="225">
                  <c:v>-6.2908800005970988E-2</c:v>
                </c:pt>
                <c:pt idx="226">
                  <c:v>-5.8408800003235228E-2</c:v>
                </c:pt>
                <c:pt idx="227">
                  <c:v>-6.1658400001761038E-2</c:v>
                </c:pt>
                <c:pt idx="228">
                  <c:v>-6.0258400008024182E-2</c:v>
                </c:pt>
                <c:pt idx="229">
                  <c:v>-6.7730800008575898E-2</c:v>
                </c:pt>
                <c:pt idx="230">
                  <c:v>-6.5730800008168444E-2</c:v>
                </c:pt>
                <c:pt idx="231">
                  <c:v>-6.5980400002445094E-2</c:v>
                </c:pt>
                <c:pt idx="232">
                  <c:v>-6.5280399998300709E-2</c:v>
                </c:pt>
                <c:pt idx="233">
                  <c:v>-6.0781600004702341E-2</c:v>
                </c:pt>
                <c:pt idx="234">
                  <c:v>-6.0481600005005021E-2</c:v>
                </c:pt>
                <c:pt idx="235">
                  <c:v>-6.2631200009491295E-2</c:v>
                </c:pt>
                <c:pt idx="236">
                  <c:v>-6.1931200005346909E-2</c:v>
                </c:pt>
                <c:pt idx="237">
                  <c:v>-6.3254000007873401E-2</c:v>
                </c:pt>
                <c:pt idx="238">
                  <c:v>-6.2554000003729016E-2</c:v>
                </c:pt>
                <c:pt idx="239">
                  <c:v>-6.6503599999123253E-2</c:v>
                </c:pt>
                <c:pt idx="240">
                  <c:v>-6.0303600002953317E-2</c:v>
                </c:pt>
                <c:pt idx="241">
                  <c:v>-7.0426400008727796E-2</c:v>
                </c:pt>
                <c:pt idx="242">
                  <c:v>-6.0726400006387848E-2</c:v>
                </c:pt>
                <c:pt idx="243">
                  <c:v>-6.5926800001761876E-2</c:v>
                </c:pt>
                <c:pt idx="244">
                  <c:v>-6.2726800002565142E-2</c:v>
                </c:pt>
                <c:pt idx="245">
                  <c:v>-6.1876400002802256E-2</c:v>
                </c:pt>
                <c:pt idx="246">
                  <c:v>-6.1576400003104936E-2</c:v>
                </c:pt>
                <c:pt idx="247">
                  <c:v>-5.5399199998646509E-2</c:v>
                </c:pt>
                <c:pt idx="248">
                  <c:v>-5.3699199997936375E-2</c:v>
                </c:pt>
                <c:pt idx="249">
                  <c:v>-5.2399600004719105E-2</c:v>
                </c:pt>
                <c:pt idx="250">
                  <c:v>-4.9199599998246413E-2</c:v>
                </c:pt>
                <c:pt idx="251">
                  <c:v>-5.3922400002193172E-2</c:v>
                </c:pt>
                <c:pt idx="252">
                  <c:v>-5.3222399998048786E-2</c:v>
                </c:pt>
                <c:pt idx="253">
                  <c:v>-5.7572000005166046E-2</c:v>
                </c:pt>
                <c:pt idx="254">
                  <c:v>-5.3072000002430286E-2</c:v>
                </c:pt>
                <c:pt idx="256">
                  <c:v>-4.0867600000638049E-2</c:v>
                </c:pt>
                <c:pt idx="257">
                  <c:v>-3.806760000588838E-2</c:v>
                </c:pt>
                <c:pt idx="258">
                  <c:v>-4.2790000006789342E-2</c:v>
                </c:pt>
                <c:pt idx="259">
                  <c:v>-4.2190000007394701E-2</c:v>
                </c:pt>
                <c:pt idx="260">
                  <c:v>-5.7912800002668519E-2</c:v>
                </c:pt>
                <c:pt idx="261">
                  <c:v>-5.5612800002563745E-2</c:v>
                </c:pt>
                <c:pt idx="262">
                  <c:v>-4.9334800001815893E-2</c:v>
                </c:pt>
                <c:pt idx="263">
                  <c:v>-4.2334800004027784E-2</c:v>
                </c:pt>
                <c:pt idx="264">
                  <c:v>-5.20132000092417E-2</c:v>
                </c:pt>
                <c:pt idx="265">
                  <c:v>-5.0313200008531567E-2</c:v>
                </c:pt>
                <c:pt idx="266">
                  <c:v>-4.9613200004387181E-2</c:v>
                </c:pt>
                <c:pt idx="267">
                  <c:v>-6.5030400000978261E-2</c:v>
                </c:pt>
                <c:pt idx="268">
                  <c:v>-6.4130400001886301E-2</c:v>
                </c:pt>
                <c:pt idx="269">
                  <c:v>-6.4030400004412513E-2</c:v>
                </c:pt>
                <c:pt idx="270">
                  <c:v>-6.4608799999405164E-2</c:v>
                </c:pt>
                <c:pt idx="271">
                  <c:v>-6.0608799998590257E-2</c:v>
                </c:pt>
                <c:pt idx="272">
                  <c:v>-5.8608799998182803E-2</c:v>
                </c:pt>
                <c:pt idx="273">
                  <c:v>-6.585839999752352E-2</c:v>
                </c:pt>
                <c:pt idx="274">
                  <c:v>-6.5058400003181305E-2</c:v>
                </c:pt>
                <c:pt idx="275">
                  <c:v>-6.5058400003181305E-2</c:v>
                </c:pt>
                <c:pt idx="276">
                  <c:v>-5.4680400004144758E-2</c:v>
                </c:pt>
                <c:pt idx="277">
                  <c:v>-5.2180400001816452E-2</c:v>
                </c:pt>
                <c:pt idx="278">
                  <c:v>-5.0480400001106318E-2</c:v>
                </c:pt>
                <c:pt idx="279">
                  <c:v>-7.0252800003800076E-2</c:v>
                </c:pt>
                <c:pt idx="280">
                  <c:v>-6.6752800004906021E-2</c:v>
                </c:pt>
                <c:pt idx="281">
                  <c:v>-6.2952800006314646E-2</c:v>
                </c:pt>
                <c:pt idx="282">
                  <c:v>-6.7498399999749381E-2</c:v>
                </c:pt>
                <c:pt idx="283">
                  <c:v>-6.5898400003788993E-2</c:v>
                </c:pt>
                <c:pt idx="290">
                  <c:v>-0.2337208000026294</c:v>
                </c:pt>
                <c:pt idx="292">
                  <c:v>-0.30055079999874579</c:v>
                </c:pt>
                <c:pt idx="293">
                  <c:v>-0.30630640000890708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56-4828-AFE9-901B79557E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Active!$K$21:$K$936</c:f>
              <c:numCache>
                <c:formatCode>General</c:formatCode>
                <c:ptCount val="916"/>
                <c:pt idx="291">
                  <c:v>-0.2579083999953582</c:v>
                </c:pt>
                <c:pt idx="294">
                  <c:v>-0.3093007999996189</c:v>
                </c:pt>
                <c:pt idx="295">
                  <c:v>-0.30920080000214512</c:v>
                </c:pt>
                <c:pt idx="296">
                  <c:v>-0.4853000000002794</c:v>
                </c:pt>
                <c:pt idx="297">
                  <c:v>-0.50847279977460857</c:v>
                </c:pt>
                <c:pt idx="298">
                  <c:v>-0.5169127999979537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56-4828-AFE9-901B79557E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Active!$L$21:$L$936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56-4828-AFE9-901B79557E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Active!$M$21:$M$936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56-4828-AFE9-901B79557E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Active!$N$21:$N$936</c:f>
              <c:numCache>
                <c:formatCode>General</c:formatCode>
                <c:ptCount val="916"/>
                <c:pt idx="255">
                  <c:v>-7.8418400000373367E-2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56-4828-AFE9-901B79557E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Active!$O$21:$O$936</c:f>
              <c:numCache>
                <c:formatCode>General</c:formatCode>
                <c:ptCount val="916"/>
                <c:pt idx="248">
                  <c:v>2.8708213839119812E-2</c:v>
                </c:pt>
                <c:pt idx="249">
                  <c:v>1.2617498815418515E-2</c:v>
                </c:pt>
                <c:pt idx="250">
                  <c:v>1.2617498815418515E-2</c:v>
                </c:pt>
                <c:pt idx="251">
                  <c:v>1.1178491780778566E-2</c:v>
                </c:pt>
                <c:pt idx="252">
                  <c:v>1.1178491780778566E-2</c:v>
                </c:pt>
                <c:pt idx="253">
                  <c:v>1.0916854138116772E-2</c:v>
                </c:pt>
                <c:pt idx="254">
                  <c:v>1.0916854138116772E-2</c:v>
                </c:pt>
                <c:pt idx="255">
                  <c:v>8.56211535416046E-3</c:v>
                </c:pt>
                <c:pt idx="256">
                  <c:v>-8.3135125975262736E-3</c:v>
                </c:pt>
                <c:pt idx="257">
                  <c:v>-8.3135125975262736E-3</c:v>
                </c:pt>
                <c:pt idx="258">
                  <c:v>-2.6366509941191163E-2</c:v>
                </c:pt>
                <c:pt idx="259">
                  <c:v>-2.6366509941191163E-2</c:v>
                </c:pt>
                <c:pt idx="260">
                  <c:v>-2.7805516975831113E-2</c:v>
                </c:pt>
                <c:pt idx="261">
                  <c:v>-2.7805516975831113E-2</c:v>
                </c:pt>
                <c:pt idx="262">
                  <c:v>-2.976779929579465E-2</c:v>
                </c:pt>
                <c:pt idx="263">
                  <c:v>-2.976779929579465E-2</c:v>
                </c:pt>
                <c:pt idx="264">
                  <c:v>-4.3896231999532409E-2</c:v>
                </c:pt>
                <c:pt idx="265">
                  <c:v>-4.3896231999532409E-2</c:v>
                </c:pt>
                <c:pt idx="266">
                  <c:v>-4.3896231999532409E-2</c:v>
                </c:pt>
                <c:pt idx="267">
                  <c:v>-4.8998166031437695E-2</c:v>
                </c:pt>
                <c:pt idx="268">
                  <c:v>-4.8998166031437695E-2</c:v>
                </c:pt>
                <c:pt idx="269">
                  <c:v>-4.8998166031437695E-2</c:v>
                </c:pt>
                <c:pt idx="270">
                  <c:v>-6.3126598735175399E-2</c:v>
                </c:pt>
                <c:pt idx="271">
                  <c:v>-6.3126598735175399E-2</c:v>
                </c:pt>
                <c:pt idx="272">
                  <c:v>-6.3126598735175399E-2</c:v>
                </c:pt>
                <c:pt idx="273">
                  <c:v>-6.3388236377837248E-2</c:v>
                </c:pt>
                <c:pt idx="274">
                  <c:v>-6.3388236377837248E-2</c:v>
                </c:pt>
                <c:pt idx="275">
                  <c:v>-6.3388236377837248E-2</c:v>
                </c:pt>
                <c:pt idx="276">
                  <c:v>-6.5350518697800786E-2</c:v>
                </c:pt>
                <c:pt idx="277">
                  <c:v>-6.5350518697800786E-2</c:v>
                </c:pt>
                <c:pt idx="278">
                  <c:v>-6.5350518697800786E-2</c:v>
                </c:pt>
                <c:pt idx="279">
                  <c:v>-6.7051163375102585E-2</c:v>
                </c:pt>
                <c:pt idx="280">
                  <c:v>-6.7051163375102585E-2</c:v>
                </c:pt>
                <c:pt idx="281">
                  <c:v>-6.7051163375102585E-2</c:v>
                </c:pt>
                <c:pt idx="282">
                  <c:v>-6.9929177444382484E-2</c:v>
                </c:pt>
                <c:pt idx="283">
                  <c:v>-6.9929177444382484E-2</c:v>
                </c:pt>
                <c:pt idx="284">
                  <c:v>-8.1441233721502138E-2</c:v>
                </c:pt>
                <c:pt idx="285">
                  <c:v>-8.1572052542833007E-2</c:v>
                </c:pt>
                <c:pt idx="286">
                  <c:v>-0.11964032955012632</c:v>
                </c:pt>
                <c:pt idx="287">
                  <c:v>-0.11977114837145725</c:v>
                </c:pt>
                <c:pt idx="288">
                  <c:v>-0.17942453089834992</c:v>
                </c:pt>
                <c:pt idx="289">
                  <c:v>-0.23397597939333725</c:v>
                </c:pt>
                <c:pt idx="290">
                  <c:v>-0.2515057014516785</c:v>
                </c:pt>
                <c:pt idx="291">
                  <c:v>-0.27269835050728508</c:v>
                </c:pt>
                <c:pt idx="292">
                  <c:v>-0.3136446415838583</c:v>
                </c:pt>
                <c:pt idx="293">
                  <c:v>-0.32633406725295611</c:v>
                </c:pt>
                <c:pt idx="294">
                  <c:v>-0.32999699425022144</c:v>
                </c:pt>
                <c:pt idx="295">
                  <c:v>-0.32999699425022144</c:v>
                </c:pt>
                <c:pt idx="296">
                  <c:v>-0.46133909086644997</c:v>
                </c:pt>
                <c:pt idx="297">
                  <c:v>-0.47913045056745307</c:v>
                </c:pt>
                <c:pt idx="298">
                  <c:v>-0.48567139163399831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56-4828-AFE9-901B79557E5E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Active!$V$21:$V$936</c:f>
              <c:numCache>
                <c:formatCode>General</c:formatCode>
                <c:ptCount val="916"/>
                <c:pt idx="13">
                  <c:v>0.82931879999341618</c:v>
                </c:pt>
                <c:pt idx="16">
                  <c:v>-0.48430440000447561</c:v>
                </c:pt>
                <c:pt idx="43">
                  <c:v>-0.91924880000442499</c:v>
                </c:pt>
                <c:pt idx="158">
                  <c:v>-1.0390628000022843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56-4828-AFE9-901B79557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460224"/>
        <c:axId val="1"/>
      </c:scatterChart>
      <c:valAx>
        <c:axId val="424460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7458088009274"/>
              <c:y val="0.86687301282461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61377125156652E-2"/>
              <c:y val="0.38390094530866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460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11730628266061"/>
          <c:y val="0.94715639203636126"/>
          <c:w val="0.85045196377479837"/>
          <c:h val="4.065040650406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Lac - O-C Diagr.</a:t>
            </a:r>
          </a:p>
        </c:rich>
      </c:tx>
      <c:layout>
        <c:manualLayout>
          <c:xMode val="edge"/>
          <c:yMode val="edge"/>
          <c:x val="0.3986486486486486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6486486486487"/>
          <c:y val="0.14814859468012961"/>
          <c:w val="0.84459459459459463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Active!$H$21:$H$936</c:f>
              <c:numCache>
                <c:formatCode>General</c:formatCode>
                <c:ptCount val="916"/>
                <c:pt idx="0">
                  <c:v>-0.21856720000687346</c:v>
                </c:pt>
                <c:pt idx="1">
                  <c:v>-0.25128200000108336</c:v>
                </c:pt>
                <c:pt idx="2">
                  <c:v>-0.21609760000683309</c:v>
                </c:pt>
                <c:pt idx="3">
                  <c:v>-0.19496160000380769</c:v>
                </c:pt>
                <c:pt idx="4">
                  <c:v>-0.19493640000655432</c:v>
                </c:pt>
                <c:pt idx="5">
                  <c:v>-0.21139120000589173</c:v>
                </c:pt>
                <c:pt idx="6">
                  <c:v>-0.27901320000637497</c:v>
                </c:pt>
                <c:pt idx="7">
                  <c:v>-0.2639216000061424</c:v>
                </c:pt>
                <c:pt idx="8">
                  <c:v>-0.21789640000315558</c:v>
                </c:pt>
                <c:pt idx="9">
                  <c:v>-0.25320000000283471</c:v>
                </c:pt>
                <c:pt idx="10">
                  <c:v>-0.22041880000324454</c:v>
                </c:pt>
                <c:pt idx="11">
                  <c:v>-0.2282928000058746</c:v>
                </c:pt>
                <c:pt idx="12">
                  <c:v>-0.18226760000470676</c:v>
                </c:pt>
                <c:pt idx="14">
                  <c:v>-0.27157240000269667</c:v>
                </c:pt>
                <c:pt idx="15">
                  <c:v>-0.27519440000287432</c:v>
                </c:pt>
                <c:pt idx="17">
                  <c:v>-0.2731028000034712</c:v>
                </c:pt>
                <c:pt idx="18">
                  <c:v>-0.22422080000615097</c:v>
                </c:pt>
                <c:pt idx="19">
                  <c:v>-0.2394488000045385</c:v>
                </c:pt>
                <c:pt idx="20">
                  <c:v>-0.26697920000515296</c:v>
                </c:pt>
                <c:pt idx="21">
                  <c:v>-0.26262640000459214</c:v>
                </c:pt>
                <c:pt idx="22">
                  <c:v>-0.26976960000502004</c:v>
                </c:pt>
                <c:pt idx="23">
                  <c:v>-0.25374440000450704</c:v>
                </c:pt>
                <c:pt idx="24">
                  <c:v>-0.26945920000434853</c:v>
                </c:pt>
                <c:pt idx="25">
                  <c:v>-0.26472840000678843</c:v>
                </c:pt>
                <c:pt idx="26">
                  <c:v>-0.22324960000332794</c:v>
                </c:pt>
                <c:pt idx="27">
                  <c:v>-0.28680520000489196</c:v>
                </c:pt>
                <c:pt idx="28">
                  <c:v>-0.23962080000274</c:v>
                </c:pt>
                <c:pt idx="29">
                  <c:v>-0.28199200000381097</c:v>
                </c:pt>
                <c:pt idx="30">
                  <c:v>-0.23851320000539999</c:v>
                </c:pt>
                <c:pt idx="31">
                  <c:v>-0.22402640000655083</c:v>
                </c:pt>
                <c:pt idx="32">
                  <c:v>-0.23800120000305469</c:v>
                </c:pt>
                <c:pt idx="33">
                  <c:v>-0.27206080000541988</c:v>
                </c:pt>
                <c:pt idx="34">
                  <c:v>-0.23603560000628931</c:v>
                </c:pt>
                <c:pt idx="35">
                  <c:v>-0.23433000000659376</c:v>
                </c:pt>
                <c:pt idx="36">
                  <c:v>-0.25229680000484223</c:v>
                </c:pt>
                <c:pt idx="37">
                  <c:v>-0.2263656000031915</c:v>
                </c:pt>
                <c:pt idx="38">
                  <c:v>-0.26634040000499226</c:v>
                </c:pt>
                <c:pt idx="39">
                  <c:v>-0.251702400004433</c:v>
                </c:pt>
                <c:pt idx="40">
                  <c:v>-0.23460160000468022</c:v>
                </c:pt>
                <c:pt idx="41">
                  <c:v>-0.27137480000237701</c:v>
                </c:pt>
                <c:pt idx="42">
                  <c:v>-0.28432440000688075</c:v>
                </c:pt>
                <c:pt idx="44">
                  <c:v>-0.23622360000445042</c:v>
                </c:pt>
                <c:pt idx="45">
                  <c:v>-0.23649280000608996</c:v>
                </c:pt>
                <c:pt idx="46">
                  <c:v>-0.22049280000283034</c:v>
                </c:pt>
                <c:pt idx="47">
                  <c:v>-0.17746760000591166</c:v>
                </c:pt>
                <c:pt idx="48">
                  <c:v>-0.21439200000531855</c:v>
                </c:pt>
                <c:pt idx="49">
                  <c:v>-0.2643084000046656</c:v>
                </c:pt>
                <c:pt idx="50">
                  <c:v>-0.25275400000464288</c:v>
                </c:pt>
                <c:pt idx="51">
                  <c:v>-0.31565320000299835</c:v>
                </c:pt>
                <c:pt idx="52">
                  <c:v>-0.30199800000627874</c:v>
                </c:pt>
                <c:pt idx="53">
                  <c:v>-0.2197712000051979</c:v>
                </c:pt>
                <c:pt idx="54">
                  <c:v>-0.21162000000549597</c:v>
                </c:pt>
                <c:pt idx="55">
                  <c:v>-0.2520656000051531</c:v>
                </c:pt>
                <c:pt idx="56">
                  <c:v>-0.22964640000282088</c:v>
                </c:pt>
                <c:pt idx="57">
                  <c:v>-0.22362120000616414</c:v>
                </c:pt>
                <c:pt idx="59">
                  <c:v>-0.27466360000471468</c:v>
                </c:pt>
                <c:pt idx="60">
                  <c:v>-0.26702560000558151</c:v>
                </c:pt>
                <c:pt idx="67">
                  <c:v>-0.21530640000491985</c:v>
                </c:pt>
                <c:pt idx="69">
                  <c:v>-0.24104640000587096</c:v>
                </c:pt>
                <c:pt idx="70">
                  <c:v>-0.20676920000551036</c:v>
                </c:pt>
                <c:pt idx="73">
                  <c:v>-0.22288160000607604</c:v>
                </c:pt>
                <c:pt idx="74">
                  <c:v>-0.2904532000029576</c:v>
                </c:pt>
                <c:pt idx="75">
                  <c:v>-0.25112560000343365</c:v>
                </c:pt>
                <c:pt idx="76">
                  <c:v>-0.29497440000341157</c:v>
                </c:pt>
                <c:pt idx="77">
                  <c:v>-0.23736960000314866</c:v>
                </c:pt>
                <c:pt idx="78">
                  <c:v>-0.24826880000546225</c:v>
                </c:pt>
                <c:pt idx="79">
                  <c:v>-0.24476480000521406</c:v>
                </c:pt>
                <c:pt idx="80">
                  <c:v>-0.22045440000511007</c:v>
                </c:pt>
                <c:pt idx="81">
                  <c:v>-0.2604040000042005</c:v>
                </c:pt>
                <c:pt idx="82">
                  <c:v>-0.30635360000451328</c:v>
                </c:pt>
                <c:pt idx="83">
                  <c:v>-0.21510160000616452</c:v>
                </c:pt>
                <c:pt idx="84">
                  <c:v>-0.29874880000352277</c:v>
                </c:pt>
                <c:pt idx="85">
                  <c:v>-0.28064800000356627</c:v>
                </c:pt>
                <c:pt idx="86">
                  <c:v>-0.2641440000043076</c:v>
                </c:pt>
                <c:pt idx="87">
                  <c:v>-0.25994240000727586</c:v>
                </c:pt>
                <c:pt idx="88">
                  <c:v>-0.30989200000476558</c:v>
                </c:pt>
                <c:pt idx="89">
                  <c:v>-0.23092640000322717</c:v>
                </c:pt>
                <c:pt idx="90">
                  <c:v>-0.3105736000034085</c:v>
                </c:pt>
                <c:pt idx="91">
                  <c:v>-0.25686000000496279</c:v>
                </c:pt>
                <c:pt idx="92">
                  <c:v>-0.29224720000638627</c:v>
                </c:pt>
                <c:pt idx="101">
                  <c:v>-0.18690600000263657</c:v>
                </c:pt>
                <c:pt idx="103">
                  <c:v>-0.29017520000343211</c:v>
                </c:pt>
                <c:pt idx="105">
                  <c:v>-0.28700000000389991</c:v>
                </c:pt>
                <c:pt idx="106">
                  <c:v>-0.22897480000392534</c:v>
                </c:pt>
                <c:pt idx="107">
                  <c:v>-0.24854760000380338</c:v>
                </c:pt>
                <c:pt idx="108">
                  <c:v>-0.17091760000403156</c:v>
                </c:pt>
                <c:pt idx="109">
                  <c:v>-0.25837480000336654</c:v>
                </c:pt>
                <c:pt idx="110">
                  <c:v>-0.20588000000498141</c:v>
                </c:pt>
                <c:pt idx="111">
                  <c:v>-0.19564880000325502</c:v>
                </c:pt>
                <c:pt idx="112">
                  <c:v>-0.22562360000301851</c:v>
                </c:pt>
                <c:pt idx="113">
                  <c:v>-0.11119520000283956</c:v>
                </c:pt>
                <c:pt idx="114">
                  <c:v>-0.13811960000384715</c:v>
                </c:pt>
                <c:pt idx="115">
                  <c:v>-0.18579200000385754</c:v>
                </c:pt>
                <c:pt idx="116">
                  <c:v>-0.18676680000135093</c:v>
                </c:pt>
                <c:pt idx="117">
                  <c:v>-0.1985904000030132</c:v>
                </c:pt>
                <c:pt idx="118">
                  <c:v>-0.19532240000626189</c:v>
                </c:pt>
                <c:pt idx="119">
                  <c:v>-0.1612972000039008</c:v>
                </c:pt>
                <c:pt idx="120">
                  <c:v>-0.21271760000672657</c:v>
                </c:pt>
                <c:pt idx="121">
                  <c:v>-0.21955840000373428</c:v>
                </c:pt>
                <c:pt idx="122">
                  <c:v>-0.21930640000209678</c:v>
                </c:pt>
                <c:pt idx="123">
                  <c:v>-0.18310480000582174</c:v>
                </c:pt>
                <c:pt idx="124">
                  <c:v>-0.16449200000351993</c:v>
                </c:pt>
                <c:pt idx="125">
                  <c:v>-0.14446680000401102</c:v>
                </c:pt>
                <c:pt idx="126">
                  <c:v>-0.16337520000161021</c:v>
                </c:pt>
                <c:pt idx="127">
                  <c:v>-0.14435000000230502</c:v>
                </c:pt>
                <c:pt idx="128">
                  <c:v>-0.18766960000357358</c:v>
                </c:pt>
                <c:pt idx="129">
                  <c:v>-0.17554360000576708</c:v>
                </c:pt>
                <c:pt idx="130">
                  <c:v>-0.17216560000451864</c:v>
                </c:pt>
                <c:pt idx="131">
                  <c:v>-0.21014040000227396</c:v>
                </c:pt>
                <c:pt idx="132">
                  <c:v>-0.23160680000364664</c:v>
                </c:pt>
                <c:pt idx="133">
                  <c:v>-0.20617840000340948</c:v>
                </c:pt>
                <c:pt idx="138">
                  <c:v>-0.16205960000297637</c:v>
                </c:pt>
                <c:pt idx="151">
                  <c:v>-3.5508000008121599E-2</c:v>
                </c:pt>
                <c:pt idx="152">
                  <c:v>-3.4457599998859223E-2</c:v>
                </c:pt>
                <c:pt idx="153">
                  <c:v>-3.8407200001529418E-2</c:v>
                </c:pt>
                <c:pt idx="154">
                  <c:v>-3.6798000000999309E-2</c:v>
                </c:pt>
                <c:pt idx="155">
                  <c:v>-3.3404000001610257E-2</c:v>
                </c:pt>
                <c:pt idx="17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84-4EE1-9231-51798FC490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Active!$D$22:$D$38</c:f>
                <c:numCache>
                  <c:formatCode>General</c:formatCode>
                  <c:ptCount val="17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Active!$I$21:$I$936</c:f>
              <c:numCache>
                <c:formatCode>General</c:formatCode>
                <c:ptCount val="916"/>
                <c:pt idx="58">
                  <c:v>-0.25824320000538137</c:v>
                </c:pt>
                <c:pt idx="61">
                  <c:v>-0.24552160000530421</c:v>
                </c:pt>
                <c:pt idx="62">
                  <c:v>-0.27073360000213142</c:v>
                </c:pt>
                <c:pt idx="63">
                  <c:v>-0.27468320000480162</c:v>
                </c:pt>
                <c:pt idx="64">
                  <c:v>-0.26117920000251615</c:v>
                </c:pt>
                <c:pt idx="65">
                  <c:v>-0.30512880000605946</c:v>
                </c:pt>
                <c:pt idx="66">
                  <c:v>-0.23707840000497526</c:v>
                </c:pt>
                <c:pt idx="68">
                  <c:v>-0.23470160000215401</c:v>
                </c:pt>
                <c:pt idx="71">
                  <c:v>-0.28055280000262428</c:v>
                </c:pt>
                <c:pt idx="72">
                  <c:v>-0.2855024000054982</c:v>
                </c:pt>
                <c:pt idx="93">
                  <c:v>-0.23563440000361879</c:v>
                </c:pt>
                <c:pt idx="94">
                  <c:v>-0.2611728000047151</c:v>
                </c:pt>
                <c:pt idx="95">
                  <c:v>-0.24341680000361521</c:v>
                </c:pt>
                <c:pt idx="96">
                  <c:v>-0.25836640000488842</c:v>
                </c:pt>
                <c:pt idx="97">
                  <c:v>-0.23781200000303215</c:v>
                </c:pt>
                <c:pt idx="98">
                  <c:v>-0.32025760000396986</c:v>
                </c:pt>
                <c:pt idx="99">
                  <c:v>-0.24900560000605765</c:v>
                </c:pt>
                <c:pt idx="100">
                  <c:v>-0.27555200000642799</c:v>
                </c:pt>
                <c:pt idx="102">
                  <c:v>-0.26578000000517932</c:v>
                </c:pt>
                <c:pt idx="104">
                  <c:v>-0.26902400000471971</c:v>
                </c:pt>
                <c:pt idx="134">
                  <c:v>-0.15572480000264477</c:v>
                </c:pt>
                <c:pt idx="135">
                  <c:v>-0.2291144000046188</c:v>
                </c:pt>
                <c:pt idx="136">
                  <c:v>-0.16283040000416804</c:v>
                </c:pt>
                <c:pt idx="137">
                  <c:v>-0.15215000000534928</c:v>
                </c:pt>
                <c:pt idx="139">
                  <c:v>-0.15521000000080676</c:v>
                </c:pt>
                <c:pt idx="140">
                  <c:v>-0.13163040000290493</c:v>
                </c:pt>
                <c:pt idx="141">
                  <c:v>-9.2560800003411714E-2</c:v>
                </c:pt>
                <c:pt idx="142">
                  <c:v>-0.11093080000136979</c:v>
                </c:pt>
                <c:pt idx="143">
                  <c:v>-0.12873160000162898</c:v>
                </c:pt>
                <c:pt idx="144">
                  <c:v>-0.12914400000590831</c:v>
                </c:pt>
                <c:pt idx="145">
                  <c:v>-0.12690480000310345</c:v>
                </c:pt>
                <c:pt idx="146">
                  <c:v>-7.3262400001112837E-2</c:v>
                </c:pt>
                <c:pt idx="147">
                  <c:v>-0.10036799999943469</c:v>
                </c:pt>
                <c:pt idx="148">
                  <c:v>-7.0342800005164463E-2</c:v>
                </c:pt>
                <c:pt idx="156">
                  <c:v>-3.0192000049282797E-3</c:v>
                </c:pt>
                <c:pt idx="157">
                  <c:v>2.91319999814732E-3</c:v>
                </c:pt>
                <c:pt idx="159">
                  <c:v>-1.9344799999089446E-2</c:v>
                </c:pt>
                <c:pt idx="174">
                  <c:v>-2.6422000009915791E-2</c:v>
                </c:pt>
                <c:pt idx="204">
                  <c:v>1.2072399993485305E-2</c:v>
                </c:pt>
                <c:pt idx="284">
                  <c:v>-0.10508080000727205</c:v>
                </c:pt>
                <c:pt idx="285">
                  <c:v>-2.5055599995539524E-2</c:v>
                </c:pt>
                <c:pt idx="286">
                  <c:v>-5.4722400003811345E-2</c:v>
                </c:pt>
                <c:pt idx="287">
                  <c:v>-8.9697200004593469E-2</c:v>
                </c:pt>
                <c:pt idx="288">
                  <c:v>-0.21920600000157719</c:v>
                </c:pt>
                <c:pt idx="289">
                  <c:v>-0.21849759999895468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84-4EE1-9231-51798FC490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Active!$J$21:$J$936</c:f>
              <c:numCache>
                <c:formatCode>General</c:formatCode>
                <c:ptCount val="916"/>
                <c:pt idx="149">
                  <c:v>-4.8785200000565965E-2</c:v>
                </c:pt>
                <c:pt idx="150">
                  <c:v>-3.0558400001609698E-2</c:v>
                </c:pt>
                <c:pt idx="160">
                  <c:v>-1.6368000069633126E-3</c:v>
                </c:pt>
                <c:pt idx="161">
                  <c:v>-9.3680000281892717E-4</c:v>
                </c:pt>
                <c:pt idx="162">
                  <c:v>-9.3600000400329009E-4</c:v>
                </c:pt>
                <c:pt idx="163">
                  <c:v>-2.3599999985890463E-4</c:v>
                </c:pt>
                <c:pt idx="164">
                  <c:v>3.2959999953163788E-3</c:v>
                </c:pt>
                <c:pt idx="165">
                  <c:v>1.2183999933768064E-3</c:v>
                </c:pt>
                <c:pt idx="166">
                  <c:v>3.3183999985340051E-3</c:v>
                </c:pt>
                <c:pt idx="167">
                  <c:v>-8.0440000601811334E-4</c:v>
                </c:pt>
                <c:pt idx="168">
                  <c:v>5.3955999974277802E-3</c:v>
                </c:pt>
                <c:pt idx="169">
                  <c:v>3.6227999953553081E-3</c:v>
                </c:pt>
                <c:pt idx="170">
                  <c:v>2.7732000016840175E-3</c:v>
                </c:pt>
                <c:pt idx="171">
                  <c:v>4.7732000020914711E-3</c:v>
                </c:pt>
                <c:pt idx="173">
                  <c:v>2.0000000004074536E-3</c:v>
                </c:pt>
                <c:pt idx="175">
                  <c:v>-2.9220000069472007E-3</c:v>
                </c:pt>
                <c:pt idx="176">
                  <c:v>-1.9223999988753349E-3</c:v>
                </c:pt>
                <c:pt idx="177">
                  <c:v>-1.222400002006907E-3</c:v>
                </c:pt>
                <c:pt idx="178">
                  <c:v>-2.8720000045723282E-3</c:v>
                </c:pt>
                <c:pt idx="179">
                  <c:v>-1.8176000085077249E-3</c:v>
                </c:pt>
                <c:pt idx="180">
                  <c:v>-1.5176000088104047E-3</c:v>
                </c:pt>
                <c:pt idx="181">
                  <c:v>-1.9404000049689785E-3</c:v>
                </c:pt>
                <c:pt idx="182">
                  <c:v>-4.4040000648237765E-4</c:v>
                </c:pt>
                <c:pt idx="183">
                  <c:v>1.0095999969053082E-3</c:v>
                </c:pt>
                <c:pt idx="184">
                  <c:v>1.7096000010496937E-3</c:v>
                </c:pt>
                <c:pt idx="185">
                  <c:v>-9.1688000029535033E-3</c:v>
                </c:pt>
                <c:pt idx="186">
                  <c:v>-7.7688000092166476E-3</c:v>
                </c:pt>
                <c:pt idx="187">
                  <c:v>-8.318400003190618E-3</c:v>
                </c:pt>
                <c:pt idx="188">
                  <c:v>-6.7183999999542721E-3</c:v>
                </c:pt>
                <c:pt idx="189">
                  <c:v>-1.1413599997467827E-2</c:v>
                </c:pt>
                <c:pt idx="190">
                  <c:v>-9.3135999995865859E-3</c:v>
                </c:pt>
                <c:pt idx="191">
                  <c:v>-1.3991200001328252E-2</c:v>
                </c:pt>
                <c:pt idx="192">
                  <c:v>-1.2591200000315439E-2</c:v>
                </c:pt>
                <c:pt idx="193">
                  <c:v>-3.0140000017127022E-3</c:v>
                </c:pt>
                <c:pt idx="194">
                  <c:v>-1.7563600005814806E-2</c:v>
                </c:pt>
                <c:pt idx="195">
                  <c:v>-1.686360000167042E-2</c:v>
                </c:pt>
                <c:pt idx="196">
                  <c:v>-2.06088000049931E-2</c:v>
                </c:pt>
                <c:pt idx="197">
                  <c:v>-1.8508800007111859E-2</c:v>
                </c:pt>
                <c:pt idx="198">
                  <c:v>-4.2332000004535075E-2</c:v>
                </c:pt>
                <c:pt idx="199">
                  <c:v>-2.1032000004197471E-2</c:v>
                </c:pt>
                <c:pt idx="200">
                  <c:v>-1.9927200002712198E-2</c:v>
                </c:pt>
                <c:pt idx="201">
                  <c:v>-1.5727200006949715E-2</c:v>
                </c:pt>
                <c:pt idx="202">
                  <c:v>-2.8154400002676994E-2</c:v>
                </c:pt>
                <c:pt idx="203">
                  <c:v>-2.6554399999440648E-2</c:v>
                </c:pt>
                <c:pt idx="205">
                  <c:v>-3.8226800003030803E-2</c:v>
                </c:pt>
                <c:pt idx="206">
                  <c:v>-3.1326800002716482E-2</c:v>
                </c:pt>
                <c:pt idx="207">
                  <c:v>-3.4048800000164192E-2</c:v>
                </c:pt>
                <c:pt idx="208">
                  <c:v>-3.3548799998243339E-2</c:v>
                </c:pt>
                <c:pt idx="209">
                  <c:v>-4.4722800004819874E-2</c:v>
                </c:pt>
                <c:pt idx="210">
                  <c:v>-4.302280000410974E-2</c:v>
                </c:pt>
                <c:pt idx="211">
                  <c:v>-3.8595200006966479E-2</c:v>
                </c:pt>
                <c:pt idx="212">
                  <c:v>-3.8495200002216734E-2</c:v>
                </c:pt>
                <c:pt idx="213">
                  <c:v>-3.8744799996493384E-2</c:v>
                </c:pt>
                <c:pt idx="214">
                  <c:v>-3.7044800003059208E-2</c:v>
                </c:pt>
                <c:pt idx="215">
                  <c:v>-4.3390400001953822E-2</c:v>
                </c:pt>
                <c:pt idx="216">
                  <c:v>-3.9590400003362447E-2</c:v>
                </c:pt>
                <c:pt idx="217">
                  <c:v>-4.0439999997033738E-2</c:v>
                </c:pt>
                <c:pt idx="218">
                  <c:v>-3.4639999998034909E-2</c:v>
                </c:pt>
                <c:pt idx="219">
                  <c:v>-4.6367999995709397E-2</c:v>
                </c:pt>
                <c:pt idx="220">
                  <c:v>-4.4068000002880581E-2</c:v>
                </c:pt>
                <c:pt idx="221">
                  <c:v>-5.6040399998892099E-2</c:v>
                </c:pt>
                <c:pt idx="222">
                  <c:v>-5.0835599999118131E-2</c:v>
                </c:pt>
                <c:pt idx="223">
                  <c:v>-4.873560000123689E-2</c:v>
                </c:pt>
                <c:pt idx="225">
                  <c:v>-6.2908800005970988E-2</c:v>
                </c:pt>
                <c:pt idx="226">
                  <c:v>-5.8408800003235228E-2</c:v>
                </c:pt>
                <c:pt idx="227">
                  <c:v>-6.1658400001761038E-2</c:v>
                </c:pt>
                <c:pt idx="228">
                  <c:v>-6.0258400008024182E-2</c:v>
                </c:pt>
                <c:pt idx="229">
                  <c:v>-6.7730800008575898E-2</c:v>
                </c:pt>
                <c:pt idx="230">
                  <c:v>-6.5730800008168444E-2</c:v>
                </c:pt>
                <c:pt idx="231">
                  <c:v>-6.5980400002445094E-2</c:v>
                </c:pt>
                <c:pt idx="232">
                  <c:v>-6.5280399998300709E-2</c:v>
                </c:pt>
                <c:pt idx="233">
                  <c:v>-6.0781600004702341E-2</c:v>
                </c:pt>
                <c:pt idx="234">
                  <c:v>-6.0481600005005021E-2</c:v>
                </c:pt>
                <c:pt idx="235">
                  <c:v>-6.2631200009491295E-2</c:v>
                </c:pt>
                <c:pt idx="236">
                  <c:v>-6.1931200005346909E-2</c:v>
                </c:pt>
                <c:pt idx="237">
                  <c:v>-6.3254000007873401E-2</c:v>
                </c:pt>
                <c:pt idx="238">
                  <c:v>-6.2554000003729016E-2</c:v>
                </c:pt>
                <c:pt idx="239">
                  <c:v>-6.6503599999123253E-2</c:v>
                </c:pt>
                <c:pt idx="240">
                  <c:v>-6.0303600002953317E-2</c:v>
                </c:pt>
                <c:pt idx="241">
                  <c:v>-7.0426400008727796E-2</c:v>
                </c:pt>
                <c:pt idx="242">
                  <c:v>-6.0726400006387848E-2</c:v>
                </c:pt>
                <c:pt idx="243">
                  <c:v>-6.5926800001761876E-2</c:v>
                </c:pt>
                <c:pt idx="244">
                  <c:v>-6.2726800002565142E-2</c:v>
                </c:pt>
                <c:pt idx="245">
                  <c:v>-6.1876400002802256E-2</c:v>
                </c:pt>
                <c:pt idx="246">
                  <c:v>-6.1576400003104936E-2</c:v>
                </c:pt>
                <c:pt idx="247">
                  <c:v>-5.5399199998646509E-2</c:v>
                </c:pt>
                <c:pt idx="248">
                  <c:v>-5.3699199997936375E-2</c:v>
                </c:pt>
                <c:pt idx="249">
                  <c:v>-5.2399600004719105E-2</c:v>
                </c:pt>
                <c:pt idx="250">
                  <c:v>-4.9199599998246413E-2</c:v>
                </c:pt>
                <c:pt idx="251">
                  <c:v>-5.3922400002193172E-2</c:v>
                </c:pt>
                <c:pt idx="252">
                  <c:v>-5.3222399998048786E-2</c:v>
                </c:pt>
                <c:pt idx="253">
                  <c:v>-5.7572000005166046E-2</c:v>
                </c:pt>
                <c:pt idx="254">
                  <c:v>-5.3072000002430286E-2</c:v>
                </c:pt>
                <c:pt idx="256">
                  <c:v>-4.0867600000638049E-2</c:v>
                </c:pt>
                <c:pt idx="257">
                  <c:v>-3.806760000588838E-2</c:v>
                </c:pt>
                <c:pt idx="258">
                  <c:v>-4.2790000006789342E-2</c:v>
                </c:pt>
                <c:pt idx="259">
                  <c:v>-4.2190000007394701E-2</c:v>
                </c:pt>
                <c:pt idx="260">
                  <c:v>-5.7912800002668519E-2</c:v>
                </c:pt>
                <c:pt idx="261">
                  <c:v>-5.5612800002563745E-2</c:v>
                </c:pt>
                <c:pt idx="262">
                  <c:v>-4.9334800001815893E-2</c:v>
                </c:pt>
                <c:pt idx="263">
                  <c:v>-4.2334800004027784E-2</c:v>
                </c:pt>
                <c:pt idx="264">
                  <c:v>-5.20132000092417E-2</c:v>
                </c:pt>
                <c:pt idx="265">
                  <c:v>-5.0313200008531567E-2</c:v>
                </c:pt>
                <c:pt idx="266">
                  <c:v>-4.9613200004387181E-2</c:v>
                </c:pt>
                <c:pt idx="267">
                  <c:v>-6.5030400000978261E-2</c:v>
                </c:pt>
                <c:pt idx="268">
                  <c:v>-6.4130400001886301E-2</c:v>
                </c:pt>
                <c:pt idx="269">
                  <c:v>-6.4030400004412513E-2</c:v>
                </c:pt>
                <c:pt idx="270">
                  <c:v>-6.4608799999405164E-2</c:v>
                </c:pt>
                <c:pt idx="271">
                  <c:v>-6.0608799998590257E-2</c:v>
                </c:pt>
                <c:pt idx="272">
                  <c:v>-5.8608799998182803E-2</c:v>
                </c:pt>
                <c:pt idx="273">
                  <c:v>-6.585839999752352E-2</c:v>
                </c:pt>
                <c:pt idx="274">
                  <c:v>-6.5058400003181305E-2</c:v>
                </c:pt>
                <c:pt idx="275">
                  <c:v>-6.5058400003181305E-2</c:v>
                </c:pt>
                <c:pt idx="276">
                  <c:v>-5.4680400004144758E-2</c:v>
                </c:pt>
                <c:pt idx="277">
                  <c:v>-5.2180400001816452E-2</c:v>
                </c:pt>
                <c:pt idx="278">
                  <c:v>-5.0480400001106318E-2</c:v>
                </c:pt>
                <c:pt idx="279">
                  <c:v>-7.0252800003800076E-2</c:v>
                </c:pt>
                <c:pt idx="280">
                  <c:v>-6.6752800004906021E-2</c:v>
                </c:pt>
                <c:pt idx="281">
                  <c:v>-6.2952800006314646E-2</c:v>
                </c:pt>
                <c:pt idx="282">
                  <c:v>-6.7498399999749381E-2</c:v>
                </c:pt>
                <c:pt idx="283">
                  <c:v>-6.5898400003788993E-2</c:v>
                </c:pt>
                <c:pt idx="290">
                  <c:v>-0.2337208000026294</c:v>
                </c:pt>
                <c:pt idx="292">
                  <c:v>-0.30055079999874579</c:v>
                </c:pt>
                <c:pt idx="293">
                  <c:v>-0.30630640000890708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84-4EE1-9231-51798FC490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Active!$K$21:$K$936</c:f>
              <c:numCache>
                <c:formatCode>General</c:formatCode>
                <c:ptCount val="916"/>
                <c:pt idx="291">
                  <c:v>-0.2579083999953582</c:v>
                </c:pt>
                <c:pt idx="294">
                  <c:v>-0.3093007999996189</c:v>
                </c:pt>
                <c:pt idx="295">
                  <c:v>-0.30920080000214512</c:v>
                </c:pt>
                <c:pt idx="296">
                  <c:v>-0.4853000000002794</c:v>
                </c:pt>
                <c:pt idx="297">
                  <c:v>-0.50847279977460857</c:v>
                </c:pt>
                <c:pt idx="298">
                  <c:v>-0.5169127999979537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84-4EE1-9231-51798FC490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Active!$L$21:$L$936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84-4EE1-9231-51798FC490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Active!$M$21:$M$936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84-4EE1-9231-51798FC490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Active!$N$21:$N$936</c:f>
              <c:numCache>
                <c:formatCode>General</c:formatCode>
                <c:ptCount val="916"/>
                <c:pt idx="255">
                  <c:v>-7.8418400000373367E-2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84-4EE1-9231-51798FC490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Active!$O$21:$O$936</c:f>
              <c:numCache>
                <c:formatCode>General</c:formatCode>
                <c:ptCount val="916"/>
                <c:pt idx="248">
                  <c:v>2.8708213839119812E-2</c:v>
                </c:pt>
                <c:pt idx="249">
                  <c:v>1.2617498815418515E-2</c:v>
                </c:pt>
                <c:pt idx="250">
                  <c:v>1.2617498815418515E-2</c:v>
                </c:pt>
                <c:pt idx="251">
                  <c:v>1.1178491780778566E-2</c:v>
                </c:pt>
                <c:pt idx="252">
                  <c:v>1.1178491780778566E-2</c:v>
                </c:pt>
                <c:pt idx="253">
                  <c:v>1.0916854138116772E-2</c:v>
                </c:pt>
                <c:pt idx="254">
                  <c:v>1.0916854138116772E-2</c:v>
                </c:pt>
                <c:pt idx="255">
                  <c:v>8.56211535416046E-3</c:v>
                </c:pt>
                <c:pt idx="256">
                  <c:v>-8.3135125975262736E-3</c:v>
                </c:pt>
                <c:pt idx="257">
                  <c:v>-8.3135125975262736E-3</c:v>
                </c:pt>
                <c:pt idx="258">
                  <c:v>-2.6366509941191163E-2</c:v>
                </c:pt>
                <c:pt idx="259">
                  <c:v>-2.6366509941191163E-2</c:v>
                </c:pt>
                <c:pt idx="260">
                  <c:v>-2.7805516975831113E-2</c:v>
                </c:pt>
                <c:pt idx="261">
                  <c:v>-2.7805516975831113E-2</c:v>
                </c:pt>
                <c:pt idx="262">
                  <c:v>-2.976779929579465E-2</c:v>
                </c:pt>
                <c:pt idx="263">
                  <c:v>-2.976779929579465E-2</c:v>
                </c:pt>
                <c:pt idx="264">
                  <c:v>-4.3896231999532409E-2</c:v>
                </c:pt>
                <c:pt idx="265">
                  <c:v>-4.3896231999532409E-2</c:v>
                </c:pt>
                <c:pt idx="266">
                  <c:v>-4.3896231999532409E-2</c:v>
                </c:pt>
                <c:pt idx="267">
                  <c:v>-4.8998166031437695E-2</c:v>
                </c:pt>
                <c:pt idx="268">
                  <c:v>-4.8998166031437695E-2</c:v>
                </c:pt>
                <c:pt idx="269">
                  <c:v>-4.8998166031437695E-2</c:v>
                </c:pt>
                <c:pt idx="270">
                  <c:v>-6.3126598735175399E-2</c:v>
                </c:pt>
                <c:pt idx="271">
                  <c:v>-6.3126598735175399E-2</c:v>
                </c:pt>
                <c:pt idx="272">
                  <c:v>-6.3126598735175399E-2</c:v>
                </c:pt>
                <c:pt idx="273">
                  <c:v>-6.3388236377837248E-2</c:v>
                </c:pt>
                <c:pt idx="274">
                  <c:v>-6.3388236377837248E-2</c:v>
                </c:pt>
                <c:pt idx="275">
                  <c:v>-6.3388236377837248E-2</c:v>
                </c:pt>
                <c:pt idx="276">
                  <c:v>-6.5350518697800786E-2</c:v>
                </c:pt>
                <c:pt idx="277">
                  <c:v>-6.5350518697800786E-2</c:v>
                </c:pt>
                <c:pt idx="278">
                  <c:v>-6.5350518697800786E-2</c:v>
                </c:pt>
                <c:pt idx="279">
                  <c:v>-6.7051163375102585E-2</c:v>
                </c:pt>
                <c:pt idx="280">
                  <c:v>-6.7051163375102585E-2</c:v>
                </c:pt>
                <c:pt idx="281">
                  <c:v>-6.7051163375102585E-2</c:v>
                </c:pt>
                <c:pt idx="282">
                  <c:v>-6.9929177444382484E-2</c:v>
                </c:pt>
                <c:pt idx="283">
                  <c:v>-6.9929177444382484E-2</c:v>
                </c:pt>
                <c:pt idx="284">
                  <c:v>-8.1441233721502138E-2</c:v>
                </c:pt>
                <c:pt idx="285">
                  <c:v>-8.1572052542833007E-2</c:v>
                </c:pt>
                <c:pt idx="286">
                  <c:v>-0.11964032955012632</c:v>
                </c:pt>
                <c:pt idx="287">
                  <c:v>-0.11977114837145725</c:v>
                </c:pt>
                <c:pt idx="288">
                  <c:v>-0.17942453089834992</c:v>
                </c:pt>
                <c:pt idx="289">
                  <c:v>-0.23397597939333725</c:v>
                </c:pt>
                <c:pt idx="290">
                  <c:v>-0.2515057014516785</c:v>
                </c:pt>
                <c:pt idx="291">
                  <c:v>-0.27269835050728508</c:v>
                </c:pt>
                <c:pt idx="292">
                  <c:v>-0.3136446415838583</c:v>
                </c:pt>
                <c:pt idx="293">
                  <c:v>-0.32633406725295611</c:v>
                </c:pt>
                <c:pt idx="294">
                  <c:v>-0.32999699425022144</c:v>
                </c:pt>
                <c:pt idx="295">
                  <c:v>-0.32999699425022144</c:v>
                </c:pt>
                <c:pt idx="296">
                  <c:v>-0.46133909086644997</c:v>
                </c:pt>
                <c:pt idx="297">
                  <c:v>-0.47913045056745307</c:v>
                </c:pt>
                <c:pt idx="298">
                  <c:v>-0.48567139163399831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84-4EE1-9231-51798FC49054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Active!$V$21:$V$936</c:f>
              <c:numCache>
                <c:formatCode>General</c:formatCode>
                <c:ptCount val="916"/>
                <c:pt idx="13">
                  <c:v>0.82931879999341618</c:v>
                </c:pt>
                <c:pt idx="16">
                  <c:v>-0.48430440000447561</c:v>
                </c:pt>
                <c:pt idx="43">
                  <c:v>-0.91924880000442499</c:v>
                </c:pt>
                <c:pt idx="158">
                  <c:v>-1.0390628000022843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84-4EE1-9231-51798FC49054}"/>
            </c:ext>
          </c:extLst>
        </c:ser>
        <c:ser>
          <c:idx val="9"/>
          <c:order val="9"/>
          <c:tx>
            <c:strRef>
              <c:f>Active!$Y$1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Active!$X$2:$X$19</c:f>
              <c:numCache>
                <c:formatCode>General</c:formatCode>
                <c:ptCount val="18"/>
                <c:pt idx="0">
                  <c:v>-600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200</c:v>
                </c:pt>
                <c:pt idx="5">
                  <c:v>400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</c:numCache>
            </c:numRef>
          </c:xVal>
          <c:yVal>
            <c:numRef>
              <c:f>Active!$Y$2:$Y$19</c:f>
              <c:numCache>
                <c:formatCode>General</c:formatCode>
                <c:ptCount val="18"/>
                <c:pt idx="0">
                  <c:v>-7.9267450494438334E-4</c:v>
                </c:pt>
                <c:pt idx="1">
                  <c:v>2.1659630886089335E-3</c:v>
                </c:pt>
                <c:pt idx="2">
                  <c:v>1.68987935261055E-3</c:v>
                </c:pt>
                <c:pt idx="3">
                  <c:v>-2.2209257129395354E-3</c:v>
                </c:pt>
                <c:pt idx="4">
                  <c:v>-9.566452108041322E-3</c:v>
                </c:pt>
                <c:pt idx="5">
                  <c:v>-2.0346699832694812E-2</c:v>
                </c:pt>
                <c:pt idx="6">
                  <c:v>-3.4561668886900002E-2</c:v>
                </c:pt>
                <c:pt idx="7">
                  <c:v>-5.2211359270656892E-2</c:v>
                </c:pt>
                <c:pt idx="8">
                  <c:v>-7.3295770983965489E-2</c:v>
                </c:pt>
                <c:pt idx="9">
                  <c:v>-9.7814904026825772E-2</c:v>
                </c:pt>
                <c:pt idx="10">
                  <c:v>-0.12576875839923779</c:v>
                </c:pt>
                <c:pt idx="11">
                  <c:v>-0.15715733410120147</c:v>
                </c:pt>
                <c:pt idx="12">
                  <c:v>-0.19198063113271685</c:v>
                </c:pt>
                <c:pt idx="13">
                  <c:v>-0.23023864949378398</c:v>
                </c:pt>
                <c:pt idx="14">
                  <c:v>-0.27193138918440274</c:v>
                </c:pt>
                <c:pt idx="15">
                  <c:v>-0.31705885020457325</c:v>
                </c:pt>
                <c:pt idx="16">
                  <c:v>-0.36562103255429551</c:v>
                </c:pt>
                <c:pt idx="17">
                  <c:v>-0.41761793623356941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284-4EE1-9231-51798FC49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024208"/>
        <c:axId val="1"/>
      </c:scatterChart>
      <c:valAx>
        <c:axId val="741024208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7027027027029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2972972972973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024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02702702702702"/>
          <c:y val="0.91975600272188196"/>
          <c:w val="0.7189189189189189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Lac - O-C Diagr.</a:t>
            </a:r>
          </a:p>
        </c:rich>
      </c:tx>
      <c:layout>
        <c:manualLayout>
          <c:xMode val="edge"/>
          <c:yMode val="edge"/>
          <c:x val="0.39918833794424347"/>
          <c:y val="3.4055604160591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0203736972826"/>
          <c:y val="0.14860681114551083"/>
          <c:w val="0.84438486102475696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Active!$H$21:$H$936</c:f>
              <c:numCache>
                <c:formatCode>General</c:formatCode>
                <c:ptCount val="916"/>
                <c:pt idx="0">
                  <c:v>-0.21856720000687346</c:v>
                </c:pt>
                <c:pt idx="1">
                  <c:v>-0.25128200000108336</c:v>
                </c:pt>
                <c:pt idx="2">
                  <c:v>-0.21609760000683309</c:v>
                </c:pt>
                <c:pt idx="3">
                  <c:v>-0.19496160000380769</c:v>
                </c:pt>
                <c:pt idx="4">
                  <c:v>-0.19493640000655432</c:v>
                </c:pt>
                <c:pt idx="5">
                  <c:v>-0.21139120000589173</c:v>
                </c:pt>
                <c:pt idx="6">
                  <c:v>-0.27901320000637497</c:v>
                </c:pt>
                <c:pt idx="7">
                  <c:v>-0.2639216000061424</c:v>
                </c:pt>
                <c:pt idx="8">
                  <c:v>-0.21789640000315558</c:v>
                </c:pt>
                <c:pt idx="9">
                  <c:v>-0.25320000000283471</c:v>
                </c:pt>
                <c:pt idx="10">
                  <c:v>-0.22041880000324454</c:v>
                </c:pt>
                <c:pt idx="11">
                  <c:v>-0.2282928000058746</c:v>
                </c:pt>
                <c:pt idx="12">
                  <c:v>-0.18226760000470676</c:v>
                </c:pt>
                <c:pt idx="14">
                  <c:v>-0.27157240000269667</c:v>
                </c:pt>
                <c:pt idx="15">
                  <c:v>-0.27519440000287432</c:v>
                </c:pt>
                <c:pt idx="17">
                  <c:v>-0.2731028000034712</c:v>
                </c:pt>
                <c:pt idx="18">
                  <c:v>-0.22422080000615097</c:v>
                </c:pt>
                <c:pt idx="19">
                  <c:v>-0.2394488000045385</c:v>
                </c:pt>
                <c:pt idx="20">
                  <c:v>-0.26697920000515296</c:v>
                </c:pt>
                <c:pt idx="21">
                  <c:v>-0.26262640000459214</c:v>
                </c:pt>
                <c:pt idx="22">
                  <c:v>-0.26976960000502004</c:v>
                </c:pt>
                <c:pt idx="23">
                  <c:v>-0.25374440000450704</c:v>
                </c:pt>
                <c:pt idx="24">
                  <c:v>-0.26945920000434853</c:v>
                </c:pt>
                <c:pt idx="25">
                  <c:v>-0.26472840000678843</c:v>
                </c:pt>
                <c:pt idx="26">
                  <c:v>-0.22324960000332794</c:v>
                </c:pt>
                <c:pt idx="27">
                  <c:v>-0.28680520000489196</c:v>
                </c:pt>
                <c:pt idx="28">
                  <c:v>-0.23962080000274</c:v>
                </c:pt>
                <c:pt idx="29">
                  <c:v>-0.28199200000381097</c:v>
                </c:pt>
                <c:pt idx="30">
                  <c:v>-0.23851320000539999</c:v>
                </c:pt>
                <c:pt idx="31">
                  <c:v>-0.22402640000655083</c:v>
                </c:pt>
                <c:pt idx="32">
                  <c:v>-0.23800120000305469</c:v>
                </c:pt>
                <c:pt idx="33">
                  <c:v>-0.27206080000541988</c:v>
                </c:pt>
                <c:pt idx="34">
                  <c:v>-0.23603560000628931</c:v>
                </c:pt>
                <c:pt idx="35">
                  <c:v>-0.23433000000659376</c:v>
                </c:pt>
                <c:pt idx="36">
                  <c:v>-0.25229680000484223</c:v>
                </c:pt>
                <c:pt idx="37">
                  <c:v>-0.2263656000031915</c:v>
                </c:pt>
                <c:pt idx="38">
                  <c:v>-0.26634040000499226</c:v>
                </c:pt>
                <c:pt idx="39">
                  <c:v>-0.251702400004433</c:v>
                </c:pt>
                <c:pt idx="40">
                  <c:v>-0.23460160000468022</c:v>
                </c:pt>
                <c:pt idx="41">
                  <c:v>-0.27137480000237701</c:v>
                </c:pt>
                <c:pt idx="42">
                  <c:v>-0.28432440000688075</c:v>
                </c:pt>
                <c:pt idx="44">
                  <c:v>-0.23622360000445042</c:v>
                </c:pt>
                <c:pt idx="45">
                  <c:v>-0.23649280000608996</c:v>
                </c:pt>
                <c:pt idx="46">
                  <c:v>-0.22049280000283034</c:v>
                </c:pt>
                <c:pt idx="47">
                  <c:v>-0.17746760000591166</c:v>
                </c:pt>
                <c:pt idx="48">
                  <c:v>-0.21439200000531855</c:v>
                </c:pt>
                <c:pt idx="49">
                  <c:v>-0.2643084000046656</c:v>
                </c:pt>
                <c:pt idx="50">
                  <c:v>-0.25275400000464288</c:v>
                </c:pt>
                <c:pt idx="51">
                  <c:v>-0.31565320000299835</c:v>
                </c:pt>
                <c:pt idx="52">
                  <c:v>-0.30199800000627874</c:v>
                </c:pt>
                <c:pt idx="53">
                  <c:v>-0.2197712000051979</c:v>
                </c:pt>
                <c:pt idx="54">
                  <c:v>-0.21162000000549597</c:v>
                </c:pt>
                <c:pt idx="55">
                  <c:v>-0.2520656000051531</c:v>
                </c:pt>
                <c:pt idx="56">
                  <c:v>-0.22964640000282088</c:v>
                </c:pt>
                <c:pt idx="57">
                  <c:v>-0.22362120000616414</c:v>
                </c:pt>
                <c:pt idx="59">
                  <c:v>-0.27466360000471468</c:v>
                </c:pt>
                <c:pt idx="60">
                  <c:v>-0.26702560000558151</c:v>
                </c:pt>
                <c:pt idx="67">
                  <c:v>-0.21530640000491985</c:v>
                </c:pt>
                <c:pt idx="69">
                  <c:v>-0.24104640000587096</c:v>
                </c:pt>
                <c:pt idx="70">
                  <c:v>-0.20676920000551036</c:v>
                </c:pt>
                <c:pt idx="73">
                  <c:v>-0.22288160000607604</c:v>
                </c:pt>
                <c:pt idx="74">
                  <c:v>-0.2904532000029576</c:v>
                </c:pt>
                <c:pt idx="75">
                  <c:v>-0.25112560000343365</c:v>
                </c:pt>
                <c:pt idx="76">
                  <c:v>-0.29497440000341157</c:v>
                </c:pt>
                <c:pt idx="77">
                  <c:v>-0.23736960000314866</c:v>
                </c:pt>
                <c:pt idx="78">
                  <c:v>-0.24826880000546225</c:v>
                </c:pt>
                <c:pt idx="79">
                  <c:v>-0.24476480000521406</c:v>
                </c:pt>
                <c:pt idx="80">
                  <c:v>-0.22045440000511007</c:v>
                </c:pt>
                <c:pt idx="81">
                  <c:v>-0.2604040000042005</c:v>
                </c:pt>
                <c:pt idx="82">
                  <c:v>-0.30635360000451328</c:v>
                </c:pt>
                <c:pt idx="83">
                  <c:v>-0.21510160000616452</c:v>
                </c:pt>
                <c:pt idx="84">
                  <c:v>-0.29874880000352277</c:v>
                </c:pt>
                <c:pt idx="85">
                  <c:v>-0.28064800000356627</c:v>
                </c:pt>
                <c:pt idx="86">
                  <c:v>-0.2641440000043076</c:v>
                </c:pt>
                <c:pt idx="87">
                  <c:v>-0.25994240000727586</c:v>
                </c:pt>
                <c:pt idx="88">
                  <c:v>-0.30989200000476558</c:v>
                </c:pt>
                <c:pt idx="89">
                  <c:v>-0.23092640000322717</c:v>
                </c:pt>
                <c:pt idx="90">
                  <c:v>-0.3105736000034085</c:v>
                </c:pt>
                <c:pt idx="91">
                  <c:v>-0.25686000000496279</c:v>
                </c:pt>
                <c:pt idx="92">
                  <c:v>-0.29224720000638627</c:v>
                </c:pt>
                <c:pt idx="101">
                  <c:v>-0.18690600000263657</c:v>
                </c:pt>
                <c:pt idx="103">
                  <c:v>-0.29017520000343211</c:v>
                </c:pt>
                <c:pt idx="105">
                  <c:v>-0.28700000000389991</c:v>
                </c:pt>
                <c:pt idx="106">
                  <c:v>-0.22897480000392534</c:v>
                </c:pt>
                <c:pt idx="107">
                  <c:v>-0.24854760000380338</c:v>
                </c:pt>
                <c:pt idx="108">
                  <c:v>-0.17091760000403156</c:v>
                </c:pt>
                <c:pt idx="109">
                  <c:v>-0.25837480000336654</c:v>
                </c:pt>
                <c:pt idx="110">
                  <c:v>-0.20588000000498141</c:v>
                </c:pt>
                <c:pt idx="111">
                  <c:v>-0.19564880000325502</c:v>
                </c:pt>
                <c:pt idx="112">
                  <c:v>-0.22562360000301851</c:v>
                </c:pt>
                <c:pt idx="113">
                  <c:v>-0.11119520000283956</c:v>
                </c:pt>
                <c:pt idx="114">
                  <c:v>-0.13811960000384715</c:v>
                </c:pt>
                <c:pt idx="115">
                  <c:v>-0.18579200000385754</c:v>
                </c:pt>
                <c:pt idx="116">
                  <c:v>-0.18676680000135093</c:v>
                </c:pt>
                <c:pt idx="117">
                  <c:v>-0.1985904000030132</c:v>
                </c:pt>
                <c:pt idx="118">
                  <c:v>-0.19532240000626189</c:v>
                </c:pt>
                <c:pt idx="119">
                  <c:v>-0.1612972000039008</c:v>
                </c:pt>
                <c:pt idx="120">
                  <c:v>-0.21271760000672657</c:v>
                </c:pt>
                <c:pt idx="121">
                  <c:v>-0.21955840000373428</c:v>
                </c:pt>
                <c:pt idx="122">
                  <c:v>-0.21930640000209678</c:v>
                </c:pt>
                <c:pt idx="123">
                  <c:v>-0.18310480000582174</c:v>
                </c:pt>
                <c:pt idx="124">
                  <c:v>-0.16449200000351993</c:v>
                </c:pt>
                <c:pt idx="125">
                  <c:v>-0.14446680000401102</c:v>
                </c:pt>
                <c:pt idx="126">
                  <c:v>-0.16337520000161021</c:v>
                </c:pt>
                <c:pt idx="127">
                  <c:v>-0.14435000000230502</c:v>
                </c:pt>
                <c:pt idx="128">
                  <c:v>-0.18766960000357358</c:v>
                </c:pt>
                <c:pt idx="129">
                  <c:v>-0.17554360000576708</c:v>
                </c:pt>
                <c:pt idx="130">
                  <c:v>-0.17216560000451864</c:v>
                </c:pt>
                <c:pt idx="131">
                  <c:v>-0.21014040000227396</c:v>
                </c:pt>
                <c:pt idx="132">
                  <c:v>-0.23160680000364664</c:v>
                </c:pt>
                <c:pt idx="133">
                  <c:v>-0.20617840000340948</c:v>
                </c:pt>
                <c:pt idx="138">
                  <c:v>-0.16205960000297637</c:v>
                </c:pt>
                <c:pt idx="151">
                  <c:v>-3.5508000008121599E-2</c:v>
                </c:pt>
                <c:pt idx="152">
                  <c:v>-3.4457599998859223E-2</c:v>
                </c:pt>
                <c:pt idx="153">
                  <c:v>-3.8407200001529418E-2</c:v>
                </c:pt>
                <c:pt idx="154">
                  <c:v>-3.6798000000999309E-2</c:v>
                </c:pt>
                <c:pt idx="155">
                  <c:v>-3.3404000001610257E-2</c:v>
                </c:pt>
                <c:pt idx="17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63-495B-8A34-FA9137FF63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Active!$D$22:$D$38</c:f>
                <c:numCache>
                  <c:formatCode>General</c:formatCode>
                  <c:ptCount val="17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Active!$I$21:$I$936</c:f>
              <c:numCache>
                <c:formatCode>General</c:formatCode>
                <c:ptCount val="916"/>
                <c:pt idx="58">
                  <c:v>-0.25824320000538137</c:v>
                </c:pt>
                <c:pt idx="61">
                  <c:v>-0.24552160000530421</c:v>
                </c:pt>
                <c:pt idx="62">
                  <c:v>-0.27073360000213142</c:v>
                </c:pt>
                <c:pt idx="63">
                  <c:v>-0.27468320000480162</c:v>
                </c:pt>
                <c:pt idx="64">
                  <c:v>-0.26117920000251615</c:v>
                </c:pt>
                <c:pt idx="65">
                  <c:v>-0.30512880000605946</c:v>
                </c:pt>
                <c:pt idx="66">
                  <c:v>-0.23707840000497526</c:v>
                </c:pt>
                <c:pt idx="68">
                  <c:v>-0.23470160000215401</c:v>
                </c:pt>
                <c:pt idx="71">
                  <c:v>-0.28055280000262428</c:v>
                </c:pt>
                <c:pt idx="72">
                  <c:v>-0.2855024000054982</c:v>
                </c:pt>
                <c:pt idx="93">
                  <c:v>-0.23563440000361879</c:v>
                </c:pt>
                <c:pt idx="94">
                  <c:v>-0.2611728000047151</c:v>
                </c:pt>
                <c:pt idx="95">
                  <c:v>-0.24341680000361521</c:v>
                </c:pt>
                <c:pt idx="96">
                  <c:v>-0.25836640000488842</c:v>
                </c:pt>
                <c:pt idx="97">
                  <c:v>-0.23781200000303215</c:v>
                </c:pt>
                <c:pt idx="98">
                  <c:v>-0.32025760000396986</c:v>
                </c:pt>
                <c:pt idx="99">
                  <c:v>-0.24900560000605765</c:v>
                </c:pt>
                <c:pt idx="100">
                  <c:v>-0.27555200000642799</c:v>
                </c:pt>
                <c:pt idx="102">
                  <c:v>-0.26578000000517932</c:v>
                </c:pt>
                <c:pt idx="104">
                  <c:v>-0.26902400000471971</c:v>
                </c:pt>
                <c:pt idx="134">
                  <c:v>-0.15572480000264477</c:v>
                </c:pt>
                <c:pt idx="135">
                  <c:v>-0.2291144000046188</c:v>
                </c:pt>
                <c:pt idx="136">
                  <c:v>-0.16283040000416804</c:v>
                </c:pt>
                <c:pt idx="137">
                  <c:v>-0.15215000000534928</c:v>
                </c:pt>
                <c:pt idx="139">
                  <c:v>-0.15521000000080676</c:v>
                </c:pt>
                <c:pt idx="140">
                  <c:v>-0.13163040000290493</c:v>
                </c:pt>
                <c:pt idx="141">
                  <c:v>-9.2560800003411714E-2</c:v>
                </c:pt>
                <c:pt idx="142">
                  <c:v>-0.11093080000136979</c:v>
                </c:pt>
                <c:pt idx="143">
                  <c:v>-0.12873160000162898</c:v>
                </c:pt>
                <c:pt idx="144">
                  <c:v>-0.12914400000590831</c:v>
                </c:pt>
                <c:pt idx="145">
                  <c:v>-0.12690480000310345</c:v>
                </c:pt>
                <c:pt idx="146">
                  <c:v>-7.3262400001112837E-2</c:v>
                </c:pt>
                <c:pt idx="147">
                  <c:v>-0.10036799999943469</c:v>
                </c:pt>
                <c:pt idx="148">
                  <c:v>-7.0342800005164463E-2</c:v>
                </c:pt>
                <c:pt idx="156">
                  <c:v>-3.0192000049282797E-3</c:v>
                </c:pt>
                <c:pt idx="157">
                  <c:v>2.91319999814732E-3</c:v>
                </c:pt>
                <c:pt idx="159">
                  <c:v>-1.9344799999089446E-2</c:v>
                </c:pt>
                <c:pt idx="174">
                  <c:v>-2.6422000009915791E-2</c:v>
                </c:pt>
                <c:pt idx="204">
                  <c:v>1.2072399993485305E-2</c:v>
                </c:pt>
                <c:pt idx="284">
                  <c:v>-0.10508080000727205</c:v>
                </c:pt>
                <c:pt idx="285">
                  <c:v>-2.5055599995539524E-2</c:v>
                </c:pt>
                <c:pt idx="286">
                  <c:v>-5.4722400003811345E-2</c:v>
                </c:pt>
                <c:pt idx="287">
                  <c:v>-8.9697200004593469E-2</c:v>
                </c:pt>
                <c:pt idx="288">
                  <c:v>-0.21920600000157719</c:v>
                </c:pt>
                <c:pt idx="289">
                  <c:v>-0.21849759999895468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63-495B-8A34-FA9137FF63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Active!$J$21:$J$936</c:f>
              <c:numCache>
                <c:formatCode>General</c:formatCode>
                <c:ptCount val="916"/>
                <c:pt idx="149">
                  <c:v>-4.8785200000565965E-2</c:v>
                </c:pt>
                <c:pt idx="150">
                  <c:v>-3.0558400001609698E-2</c:v>
                </c:pt>
                <c:pt idx="160">
                  <c:v>-1.6368000069633126E-3</c:v>
                </c:pt>
                <c:pt idx="161">
                  <c:v>-9.3680000281892717E-4</c:v>
                </c:pt>
                <c:pt idx="162">
                  <c:v>-9.3600000400329009E-4</c:v>
                </c:pt>
                <c:pt idx="163">
                  <c:v>-2.3599999985890463E-4</c:v>
                </c:pt>
                <c:pt idx="164">
                  <c:v>3.2959999953163788E-3</c:v>
                </c:pt>
                <c:pt idx="165">
                  <c:v>1.2183999933768064E-3</c:v>
                </c:pt>
                <c:pt idx="166">
                  <c:v>3.3183999985340051E-3</c:v>
                </c:pt>
                <c:pt idx="167">
                  <c:v>-8.0440000601811334E-4</c:v>
                </c:pt>
                <c:pt idx="168">
                  <c:v>5.3955999974277802E-3</c:v>
                </c:pt>
                <c:pt idx="169">
                  <c:v>3.6227999953553081E-3</c:v>
                </c:pt>
                <c:pt idx="170">
                  <c:v>2.7732000016840175E-3</c:v>
                </c:pt>
                <c:pt idx="171">
                  <c:v>4.7732000020914711E-3</c:v>
                </c:pt>
                <c:pt idx="173">
                  <c:v>2.0000000004074536E-3</c:v>
                </c:pt>
                <c:pt idx="175">
                  <c:v>-2.9220000069472007E-3</c:v>
                </c:pt>
                <c:pt idx="176">
                  <c:v>-1.9223999988753349E-3</c:v>
                </c:pt>
                <c:pt idx="177">
                  <c:v>-1.222400002006907E-3</c:v>
                </c:pt>
                <c:pt idx="178">
                  <c:v>-2.8720000045723282E-3</c:v>
                </c:pt>
                <c:pt idx="179">
                  <c:v>-1.8176000085077249E-3</c:v>
                </c:pt>
                <c:pt idx="180">
                  <c:v>-1.5176000088104047E-3</c:v>
                </c:pt>
                <c:pt idx="181">
                  <c:v>-1.9404000049689785E-3</c:v>
                </c:pt>
                <c:pt idx="182">
                  <c:v>-4.4040000648237765E-4</c:v>
                </c:pt>
                <c:pt idx="183">
                  <c:v>1.0095999969053082E-3</c:v>
                </c:pt>
                <c:pt idx="184">
                  <c:v>1.7096000010496937E-3</c:v>
                </c:pt>
                <c:pt idx="185">
                  <c:v>-9.1688000029535033E-3</c:v>
                </c:pt>
                <c:pt idx="186">
                  <c:v>-7.7688000092166476E-3</c:v>
                </c:pt>
                <c:pt idx="187">
                  <c:v>-8.318400003190618E-3</c:v>
                </c:pt>
                <c:pt idx="188">
                  <c:v>-6.7183999999542721E-3</c:v>
                </c:pt>
                <c:pt idx="189">
                  <c:v>-1.1413599997467827E-2</c:v>
                </c:pt>
                <c:pt idx="190">
                  <c:v>-9.3135999995865859E-3</c:v>
                </c:pt>
                <c:pt idx="191">
                  <c:v>-1.3991200001328252E-2</c:v>
                </c:pt>
                <c:pt idx="192">
                  <c:v>-1.2591200000315439E-2</c:v>
                </c:pt>
                <c:pt idx="193">
                  <c:v>-3.0140000017127022E-3</c:v>
                </c:pt>
                <c:pt idx="194">
                  <c:v>-1.7563600005814806E-2</c:v>
                </c:pt>
                <c:pt idx="195">
                  <c:v>-1.686360000167042E-2</c:v>
                </c:pt>
                <c:pt idx="196">
                  <c:v>-2.06088000049931E-2</c:v>
                </c:pt>
                <c:pt idx="197">
                  <c:v>-1.8508800007111859E-2</c:v>
                </c:pt>
                <c:pt idx="198">
                  <c:v>-4.2332000004535075E-2</c:v>
                </c:pt>
                <c:pt idx="199">
                  <c:v>-2.1032000004197471E-2</c:v>
                </c:pt>
                <c:pt idx="200">
                  <c:v>-1.9927200002712198E-2</c:v>
                </c:pt>
                <c:pt idx="201">
                  <c:v>-1.5727200006949715E-2</c:v>
                </c:pt>
                <c:pt idx="202">
                  <c:v>-2.8154400002676994E-2</c:v>
                </c:pt>
                <c:pt idx="203">
                  <c:v>-2.6554399999440648E-2</c:v>
                </c:pt>
                <c:pt idx="205">
                  <c:v>-3.8226800003030803E-2</c:v>
                </c:pt>
                <c:pt idx="206">
                  <c:v>-3.1326800002716482E-2</c:v>
                </c:pt>
                <c:pt idx="207">
                  <c:v>-3.4048800000164192E-2</c:v>
                </c:pt>
                <c:pt idx="208">
                  <c:v>-3.3548799998243339E-2</c:v>
                </c:pt>
                <c:pt idx="209">
                  <c:v>-4.4722800004819874E-2</c:v>
                </c:pt>
                <c:pt idx="210">
                  <c:v>-4.302280000410974E-2</c:v>
                </c:pt>
                <c:pt idx="211">
                  <c:v>-3.8595200006966479E-2</c:v>
                </c:pt>
                <c:pt idx="212">
                  <c:v>-3.8495200002216734E-2</c:v>
                </c:pt>
                <c:pt idx="213">
                  <c:v>-3.8744799996493384E-2</c:v>
                </c:pt>
                <c:pt idx="214">
                  <c:v>-3.7044800003059208E-2</c:v>
                </c:pt>
                <c:pt idx="215">
                  <c:v>-4.3390400001953822E-2</c:v>
                </c:pt>
                <c:pt idx="216">
                  <c:v>-3.9590400003362447E-2</c:v>
                </c:pt>
                <c:pt idx="217">
                  <c:v>-4.0439999997033738E-2</c:v>
                </c:pt>
                <c:pt idx="218">
                  <c:v>-3.4639999998034909E-2</c:v>
                </c:pt>
                <c:pt idx="219">
                  <c:v>-4.6367999995709397E-2</c:v>
                </c:pt>
                <c:pt idx="220">
                  <c:v>-4.4068000002880581E-2</c:v>
                </c:pt>
                <c:pt idx="221">
                  <c:v>-5.6040399998892099E-2</c:v>
                </c:pt>
                <c:pt idx="222">
                  <c:v>-5.0835599999118131E-2</c:v>
                </c:pt>
                <c:pt idx="223">
                  <c:v>-4.873560000123689E-2</c:v>
                </c:pt>
                <c:pt idx="225">
                  <c:v>-6.2908800005970988E-2</c:v>
                </c:pt>
                <c:pt idx="226">
                  <c:v>-5.8408800003235228E-2</c:v>
                </c:pt>
                <c:pt idx="227">
                  <c:v>-6.1658400001761038E-2</c:v>
                </c:pt>
                <c:pt idx="228">
                  <c:v>-6.0258400008024182E-2</c:v>
                </c:pt>
                <c:pt idx="229">
                  <c:v>-6.7730800008575898E-2</c:v>
                </c:pt>
                <c:pt idx="230">
                  <c:v>-6.5730800008168444E-2</c:v>
                </c:pt>
                <c:pt idx="231">
                  <c:v>-6.5980400002445094E-2</c:v>
                </c:pt>
                <c:pt idx="232">
                  <c:v>-6.5280399998300709E-2</c:v>
                </c:pt>
                <c:pt idx="233">
                  <c:v>-6.0781600004702341E-2</c:v>
                </c:pt>
                <c:pt idx="234">
                  <c:v>-6.0481600005005021E-2</c:v>
                </c:pt>
                <c:pt idx="235">
                  <c:v>-6.2631200009491295E-2</c:v>
                </c:pt>
                <c:pt idx="236">
                  <c:v>-6.1931200005346909E-2</c:v>
                </c:pt>
                <c:pt idx="237">
                  <c:v>-6.3254000007873401E-2</c:v>
                </c:pt>
                <c:pt idx="238">
                  <c:v>-6.2554000003729016E-2</c:v>
                </c:pt>
                <c:pt idx="239">
                  <c:v>-6.6503599999123253E-2</c:v>
                </c:pt>
                <c:pt idx="240">
                  <c:v>-6.0303600002953317E-2</c:v>
                </c:pt>
                <c:pt idx="241">
                  <c:v>-7.0426400008727796E-2</c:v>
                </c:pt>
                <c:pt idx="242">
                  <c:v>-6.0726400006387848E-2</c:v>
                </c:pt>
                <c:pt idx="243">
                  <c:v>-6.5926800001761876E-2</c:v>
                </c:pt>
                <c:pt idx="244">
                  <c:v>-6.2726800002565142E-2</c:v>
                </c:pt>
                <c:pt idx="245">
                  <c:v>-6.1876400002802256E-2</c:v>
                </c:pt>
                <c:pt idx="246">
                  <c:v>-6.1576400003104936E-2</c:v>
                </c:pt>
                <c:pt idx="247">
                  <c:v>-5.5399199998646509E-2</c:v>
                </c:pt>
                <c:pt idx="248">
                  <c:v>-5.3699199997936375E-2</c:v>
                </c:pt>
                <c:pt idx="249">
                  <c:v>-5.2399600004719105E-2</c:v>
                </c:pt>
                <c:pt idx="250">
                  <c:v>-4.9199599998246413E-2</c:v>
                </c:pt>
                <c:pt idx="251">
                  <c:v>-5.3922400002193172E-2</c:v>
                </c:pt>
                <c:pt idx="252">
                  <c:v>-5.3222399998048786E-2</c:v>
                </c:pt>
                <c:pt idx="253">
                  <c:v>-5.7572000005166046E-2</c:v>
                </c:pt>
                <c:pt idx="254">
                  <c:v>-5.3072000002430286E-2</c:v>
                </c:pt>
                <c:pt idx="256">
                  <c:v>-4.0867600000638049E-2</c:v>
                </c:pt>
                <c:pt idx="257">
                  <c:v>-3.806760000588838E-2</c:v>
                </c:pt>
                <c:pt idx="258">
                  <c:v>-4.2790000006789342E-2</c:v>
                </c:pt>
                <c:pt idx="259">
                  <c:v>-4.2190000007394701E-2</c:v>
                </c:pt>
                <c:pt idx="260">
                  <c:v>-5.7912800002668519E-2</c:v>
                </c:pt>
                <c:pt idx="261">
                  <c:v>-5.5612800002563745E-2</c:v>
                </c:pt>
                <c:pt idx="262">
                  <c:v>-4.9334800001815893E-2</c:v>
                </c:pt>
                <c:pt idx="263">
                  <c:v>-4.2334800004027784E-2</c:v>
                </c:pt>
                <c:pt idx="264">
                  <c:v>-5.20132000092417E-2</c:v>
                </c:pt>
                <c:pt idx="265">
                  <c:v>-5.0313200008531567E-2</c:v>
                </c:pt>
                <c:pt idx="266">
                  <c:v>-4.9613200004387181E-2</c:v>
                </c:pt>
                <c:pt idx="267">
                  <c:v>-6.5030400000978261E-2</c:v>
                </c:pt>
                <c:pt idx="268">
                  <c:v>-6.4130400001886301E-2</c:v>
                </c:pt>
                <c:pt idx="269">
                  <c:v>-6.4030400004412513E-2</c:v>
                </c:pt>
                <c:pt idx="270">
                  <c:v>-6.4608799999405164E-2</c:v>
                </c:pt>
                <c:pt idx="271">
                  <c:v>-6.0608799998590257E-2</c:v>
                </c:pt>
                <c:pt idx="272">
                  <c:v>-5.8608799998182803E-2</c:v>
                </c:pt>
                <c:pt idx="273">
                  <c:v>-6.585839999752352E-2</c:v>
                </c:pt>
                <c:pt idx="274">
                  <c:v>-6.5058400003181305E-2</c:v>
                </c:pt>
                <c:pt idx="275">
                  <c:v>-6.5058400003181305E-2</c:v>
                </c:pt>
                <c:pt idx="276">
                  <c:v>-5.4680400004144758E-2</c:v>
                </c:pt>
                <c:pt idx="277">
                  <c:v>-5.2180400001816452E-2</c:v>
                </c:pt>
                <c:pt idx="278">
                  <c:v>-5.0480400001106318E-2</c:v>
                </c:pt>
                <c:pt idx="279">
                  <c:v>-7.0252800003800076E-2</c:v>
                </c:pt>
                <c:pt idx="280">
                  <c:v>-6.6752800004906021E-2</c:v>
                </c:pt>
                <c:pt idx="281">
                  <c:v>-6.2952800006314646E-2</c:v>
                </c:pt>
                <c:pt idx="282">
                  <c:v>-6.7498399999749381E-2</c:v>
                </c:pt>
                <c:pt idx="283">
                  <c:v>-6.5898400003788993E-2</c:v>
                </c:pt>
                <c:pt idx="290">
                  <c:v>-0.2337208000026294</c:v>
                </c:pt>
                <c:pt idx="292">
                  <c:v>-0.30055079999874579</c:v>
                </c:pt>
                <c:pt idx="293">
                  <c:v>-0.30630640000890708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63-495B-8A34-FA9137FF63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Active!$K$21:$K$936</c:f>
              <c:numCache>
                <c:formatCode>General</c:formatCode>
                <c:ptCount val="916"/>
                <c:pt idx="291">
                  <c:v>-0.2579083999953582</c:v>
                </c:pt>
                <c:pt idx="294">
                  <c:v>-0.3093007999996189</c:v>
                </c:pt>
                <c:pt idx="295">
                  <c:v>-0.30920080000214512</c:v>
                </c:pt>
                <c:pt idx="296">
                  <c:v>-0.4853000000002794</c:v>
                </c:pt>
                <c:pt idx="297">
                  <c:v>-0.50847279977460857</c:v>
                </c:pt>
                <c:pt idx="298">
                  <c:v>-0.5169127999979537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63-495B-8A34-FA9137FF63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Active!$L$21:$L$936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63-495B-8A34-FA9137FF63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Active!$M$21:$M$936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63-495B-8A34-FA9137FF63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Active!$N$21:$N$936</c:f>
              <c:numCache>
                <c:formatCode>General</c:formatCode>
                <c:ptCount val="916"/>
                <c:pt idx="255">
                  <c:v>-7.8418400000373367E-2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63-495B-8A34-FA9137FF63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Active!$O$21:$O$936</c:f>
              <c:numCache>
                <c:formatCode>General</c:formatCode>
                <c:ptCount val="916"/>
                <c:pt idx="248">
                  <c:v>2.8708213839119812E-2</c:v>
                </c:pt>
                <c:pt idx="249">
                  <c:v>1.2617498815418515E-2</c:v>
                </c:pt>
                <c:pt idx="250">
                  <c:v>1.2617498815418515E-2</c:v>
                </c:pt>
                <c:pt idx="251">
                  <c:v>1.1178491780778566E-2</c:v>
                </c:pt>
                <c:pt idx="252">
                  <c:v>1.1178491780778566E-2</c:v>
                </c:pt>
                <c:pt idx="253">
                  <c:v>1.0916854138116772E-2</c:v>
                </c:pt>
                <c:pt idx="254">
                  <c:v>1.0916854138116772E-2</c:v>
                </c:pt>
                <c:pt idx="255">
                  <c:v>8.56211535416046E-3</c:v>
                </c:pt>
                <c:pt idx="256">
                  <c:v>-8.3135125975262736E-3</c:v>
                </c:pt>
                <c:pt idx="257">
                  <c:v>-8.3135125975262736E-3</c:v>
                </c:pt>
                <c:pt idx="258">
                  <c:v>-2.6366509941191163E-2</c:v>
                </c:pt>
                <c:pt idx="259">
                  <c:v>-2.6366509941191163E-2</c:v>
                </c:pt>
                <c:pt idx="260">
                  <c:v>-2.7805516975831113E-2</c:v>
                </c:pt>
                <c:pt idx="261">
                  <c:v>-2.7805516975831113E-2</c:v>
                </c:pt>
                <c:pt idx="262">
                  <c:v>-2.976779929579465E-2</c:v>
                </c:pt>
                <c:pt idx="263">
                  <c:v>-2.976779929579465E-2</c:v>
                </c:pt>
                <c:pt idx="264">
                  <c:v>-4.3896231999532409E-2</c:v>
                </c:pt>
                <c:pt idx="265">
                  <c:v>-4.3896231999532409E-2</c:v>
                </c:pt>
                <c:pt idx="266">
                  <c:v>-4.3896231999532409E-2</c:v>
                </c:pt>
                <c:pt idx="267">
                  <c:v>-4.8998166031437695E-2</c:v>
                </c:pt>
                <c:pt idx="268">
                  <c:v>-4.8998166031437695E-2</c:v>
                </c:pt>
                <c:pt idx="269">
                  <c:v>-4.8998166031437695E-2</c:v>
                </c:pt>
                <c:pt idx="270">
                  <c:v>-6.3126598735175399E-2</c:v>
                </c:pt>
                <c:pt idx="271">
                  <c:v>-6.3126598735175399E-2</c:v>
                </c:pt>
                <c:pt idx="272">
                  <c:v>-6.3126598735175399E-2</c:v>
                </c:pt>
                <c:pt idx="273">
                  <c:v>-6.3388236377837248E-2</c:v>
                </c:pt>
                <c:pt idx="274">
                  <c:v>-6.3388236377837248E-2</c:v>
                </c:pt>
                <c:pt idx="275">
                  <c:v>-6.3388236377837248E-2</c:v>
                </c:pt>
                <c:pt idx="276">
                  <c:v>-6.5350518697800786E-2</c:v>
                </c:pt>
                <c:pt idx="277">
                  <c:v>-6.5350518697800786E-2</c:v>
                </c:pt>
                <c:pt idx="278">
                  <c:v>-6.5350518697800786E-2</c:v>
                </c:pt>
                <c:pt idx="279">
                  <c:v>-6.7051163375102585E-2</c:v>
                </c:pt>
                <c:pt idx="280">
                  <c:v>-6.7051163375102585E-2</c:v>
                </c:pt>
                <c:pt idx="281">
                  <c:v>-6.7051163375102585E-2</c:v>
                </c:pt>
                <c:pt idx="282">
                  <c:v>-6.9929177444382484E-2</c:v>
                </c:pt>
                <c:pt idx="283">
                  <c:v>-6.9929177444382484E-2</c:v>
                </c:pt>
                <c:pt idx="284">
                  <c:v>-8.1441233721502138E-2</c:v>
                </c:pt>
                <c:pt idx="285">
                  <c:v>-8.1572052542833007E-2</c:v>
                </c:pt>
                <c:pt idx="286">
                  <c:v>-0.11964032955012632</c:v>
                </c:pt>
                <c:pt idx="287">
                  <c:v>-0.11977114837145725</c:v>
                </c:pt>
                <c:pt idx="288">
                  <c:v>-0.17942453089834992</c:v>
                </c:pt>
                <c:pt idx="289">
                  <c:v>-0.23397597939333725</c:v>
                </c:pt>
                <c:pt idx="290">
                  <c:v>-0.2515057014516785</c:v>
                </c:pt>
                <c:pt idx="291">
                  <c:v>-0.27269835050728508</c:v>
                </c:pt>
                <c:pt idx="292">
                  <c:v>-0.3136446415838583</c:v>
                </c:pt>
                <c:pt idx="293">
                  <c:v>-0.32633406725295611</c:v>
                </c:pt>
                <c:pt idx="294">
                  <c:v>-0.32999699425022144</c:v>
                </c:pt>
                <c:pt idx="295">
                  <c:v>-0.32999699425022144</c:v>
                </c:pt>
                <c:pt idx="296">
                  <c:v>-0.46133909086644997</c:v>
                </c:pt>
                <c:pt idx="297">
                  <c:v>-0.47913045056745307</c:v>
                </c:pt>
                <c:pt idx="298">
                  <c:v>-0.48567139163399831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63-495B-8A34-FA9137FF634D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0</c:v>
                </c:pt>
                <c:pt idx="225">
                  <c:v>853</c:v>
                </c:pt>
                <c:pt idx="226">
                  <c:v>853</c:v>
                </c:pt>
                <c:pt idx="227">
                  <c:v>854</c:v>
                </c:pt>
                <c:pt idx="228">
                  <c:v>854</c:v>
                </c:pt>
                <c:pt idx="229">
                  <c:v>860.5</c:v>
                </c:pt>
                <c:pt idx="230">
                  <c:v>860.5</c:v>
                </c:pt>
                <c:pt idx="231">
                  <c:v>861.5</c:v>
                </c:pt>
                <c:pt idx="232">
                  <c:v>861.5</c:v>
                </c:pt>
                <c:pt idx="233">
                  <c:v>921</c:v>
                </c:pt>
                <c:pt idx="234">
                  <c:v>921</c:v>
                </c:pt>
                <c:pt idx="235">
                  <c:v>922</c:v>
                </c:pt>
                <c:pt idx="236">
                  <c:v>922</c:v>
                </c:pt>
                <c:pt idx="237">
                  <c:v>927.5</c:v>
                </c:pt>
                <c:pt idx="238">
                  <c:v>927.5</c:v>
                </c:pt>
                <c:pt idx="239">
                  <c:v>928.5</c:v>
                </c:pt>
                <c:pt idx="240">
                  <c:v>928.5</c:v>
                </c:pt>
                <c:pt idx="241">
                  <c:v>934</c:v>
                </c:pt>
                <c:pt idx="242">
                  <c:v>934</c:v>
                </c:pt>
                <c:pt idx="243">
                  <c:v>995.5</c:v>
                </c:pt>
                <c:pt idx="244">
                  <c:v>995.5</c:v>
                </c:pt>
                <c:pt idx="245">
                  <c:v>996.5</c:v>
                </c:pt>
                <c:pt idx="246">
                  <c:v>996.5</c:v>
                </c:pt>
                <c:pt idx="247">
                  <c:v>1002</c:v>
                </c:pt>
                <c:pt idx="248">
                  <c:v>1002</c:v>
                </c:pt>
                <c:pt idx="249">
                  <c:v>1063.5</c:v>
                </c:pt>
                <c:pt idx="250">
                  <c:v>1063.5</c:v>
                </c:pt>
                <c:pt idx="251">
                  <c:v>1069</c:v>
                </c:pt>
                <c:pt idx="252">
                  <c:v>1069</c:v>
                </c:pt>
                <c:pt idx="253">
                  <c:v>1070</c:v>
                </c:pt>
                <c:pt idx="254">
                  <c:v>1070</c:v>
                </c:pt>
                <c:pt idx="255">
                  <c:v>1079</c:v>
                </c:pt>
                <c:pt idx="256">
                  <c:v>1143.5</c:v>
                </c:pt>
                <c:pt idx="257">
                  <c:v>1143.5</c:v>
                </c:pt>
                <c:pt idx="258">
                  <c:v>1212.5</c:v>
                </c:pt>
                <c:pt idx="259">
                  <c:v>1212.5</c:v>
                </c:pt>
                <c:pt idx="260">
                  <c:v>1218</c:v>
                </c:pt>
                <c:pt idx="261">
                  <c:v>1218</c:v>
                </c:pt>
                <c:pt idx="262">
                  <c:v>1225.5</c:v>
                </c:pt>
                <c:pt idx="263">
                  <c:v>1225.5</c:v>
                </c:pt>
                <c:pt idx="264">
                  <c:v>1279.5</c:v>
                </c:pt>
                <c:pt idx="265">
                  <c:v>1279.5</c:v>
                </c:pt>
                <c:pt idx="266">
                  <c:v>1279.5</c:v>
                </c:pt>
                <c:pt idx="267">
                  <c:v>1299</c:v>
                </c:pt>
                <c:pt idx="268">
                  <c:v>1299</c:v>
                </c:pt>
                <c:pt idx="269">
                  <c:v>1299</c:v>
                </c:pt>
                <c:pt idx="270">
                  <c:v>1353</c:v>
                </c:pt>
                <c:pt idx="271">
                  <c:v>1353</c:v>
                </c:pt>
                <c:pt idx="272">
                  <c:v>1353</c:v>
                </c:pt>
                <c:pt idx="273">
                  <c:v>1354</c:v>
                </c:pt>
                <c:pt idx="274">
                  <c:v>1354</c:v>
                </c:pt>
                <c:pt idx="275">
                  <c:v>1354</c:v>
                </c:pt>
                <c:pt idx="276">
                  <c:v>1361.5</c:v>
                </c:pt>
                <c:pt idx="277">
                  <c:v>1361.5</c:v>
                </c:pt>
                <c:pt idx="278">
                  <c:v>1361.5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1379</c:v>
                </c:pt>
                <c:pt idx="283">
                  <c:v>1379</c:v>
                </c:pt>
                <c:pt idx="284">
                  <c:v>1423</c:v>
                </c:pt>
                <c:pt idx="285">
                  <c:v>1423.5</c:v>
                </c:pt>
                <c:pt idx="286">
                  <c:v>1569</c:v>
                </c:pt>
                <c:pt idx="287">
                  <c:v>1569.5</c:v>
                </c:pt>
                <c:pt idx="288">
                  <c:v>1797.5</c:v>
                </c:pt>
                <c:pt idx="289">
                  <c:v>2006</c:v>
                </c:pt>
                <c:pt idx="290">
                  <c:v>2073</c:v>
                </c:pt>
                <c:pt idx="291">
                  <c:v>2154</c:v>
                </c:pt>
                <c:pt idx="292">
                  <c:v>2310.5</c:v>
                </c:pt>
                <c:pt idx="293">
                  <c:v>2359</c:v>
                </c:pt>
                <c:pt idx="294">
                  <c:v>2373</c:v>
                </c:pt>
                <c:pt idx="295">
                  <c:v>2373</c:v>
                </c:pt>
                <c:pt idx="296">
                  <c:v>2875</c:v>
                </c:pt>
                <c:pt idx="297">
                  <c:v>2943</c:v>
                </c:pt>
                <c:pt idx="298">
                  <c:v>2968</c:v>
                </c:pt>
              </c:numCache>
            </c:numRef>
          </c:xVal>
          <c:yVal>
            <c:numRef>
              <c:f>Active!$V$21:$V$936</c:f>
              <c:numCache>
                <c:formatCode>General</c:formatCode>
                <c:ptCount val="916"/>
                <c:pt idx="13">
                  <c:v>0.82931879999341618</c:v>
                </c:pt>
                <c:pt idx="16">
                  <c:v>-0.48430440000447561</c:v>
                </c:pt>
                <c:pt idx="43">
                  <c:v>-0.91924880000442499</c:v>
                </c:pt>
                <c:pt idx="158">
                  <c:v>-1.0390628000022843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63-495B-8A34-FA9137FF6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025520"/>
        <c:axId val="1"/>
      </c:scatterChart>
      <c:valAx>
        <c:axId val="741025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7453358870682"/>
              <c:y val="0.86687307605067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61282542384905E-2"/>
              <c:y val="0.38390104014775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025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0890260339081"/>
          <c:y val="0.91950455267165676"/>
          <c:w val="0.63870142583528411"/>
          <c:h val="6.19195748679562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Lac - O-C Diagr.</a:t>
            </a:r>
          </a:p>
        </c:rich>
      </c:tx>
      <c:layout>
        <c:manualLayout>
          <c:xMode val="edge"/>
          <c:yMode val="edge"/>
          <c:x val="0.3991883761485159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0203736972826"/>
          <c:y val="0.14860681114551083"/>
          <c:w val="0.84438486102475696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(2)'!$H$21:$H$936</c:f>
              <c:numCache>
                <c:formatCode>General</c:formatCode>
                <c:ptCount val="916"/>
                <c:pt idx="0">
                  <c:v>-0.21856720000687346</c:v>
                </c:pt>
                <c:pt idx="1">
                  <c:v>-0.25128200000108336</c:v>
                </c:pt>
                <c:pt idx="2">
                  <c:v>-0.21609760000683309</c:v>
                </c:pt>
                <c:pt idx="3">
                  <c:v>-0.19496160000380769</c:v>
                </c:pt>
                <c:pt idx="4">
                  <c:v>-0.19493640000655432</c:v>
                </c:pt>
                <c:pt idx="5">
                  <c:v>-0.21139120000589173</c:v>
                </c:pt>
                <c:pt idx="6">
                  <c:v>-0.27901320000637497</c:v>
                </c:pt>
                <c:pt idx="7">
                  <c:v>-0.2639216000061424</c:v>
                </c:pt>
                <c:pt idx="8">
                  <c:v>-0.21789640000315558</c:v>
                </c:pt>
                <c:pt idx="9">
                  <c:v>-0.25320000000283471</c:v>
                </c:pt>
                <c:pt idx="10">
                  <c:v>-0.22041880000324454</c:v>
                </c:pt>
                <c:pt idx="11">
                  <c:v>-0.2282928000058746</c:v>
                </c:pt>
                <c:pt idx="12">
                  <c:v>-0.18226760000470676</c:v>
                </c:pt>
                <c:pt idx="14">
                  <c:v>-0.27157240000269667</c:v>
                </c:pt>
                <c:pt idx="15">
                  <c:v>-0.27519440000287432</c:v>
                </c:pt>
                <c:pt idx="17">
                  <c:v>-0.2731028000034712</c:v>
                </c:pt>
                <c:pt idx="18">
                  <c:v>-0.22422080000615097</c:v>
                </c:pt>
                <c:pt idx="19">
                  <c:v>-0.2394488000045385</c:v>
                </c:pt>
                <c:pt idx="20">
                  <c:v>-0.26697920000515296</c:v>
                </c:pt>
                <c:pt idx="21">
                  <c:v>-0.26262640000459214</c:v>
                </c:pt>
                <c:pt idx="22">
                  <c:v>-0.26976960000502004</c:v>
                </c:pt>
                <c:pt idx="23">
                  <c:v>-0.25374440000450704</c:v>
                </c:pt>
                <c:pt idx="24">
                  <c:v>-0.26945920000434853</c:v>
                </c:pt>
                <c:pt idx="25">
                  <c:v>-0.26472840000678843</c:v>
                </c:pt>
                <c:pt idx="26">
                  <c:v>-0.22324960000332794</c:v>
                </c:pt>
                <c:pt idx="27">
                  <c:v>-0.28680520000489196</c:v>
                </c:pt>
                <c:pt idx="28">
                  <c:v>-0.23962080000274</c:v>
                </c:pt>
                <c:pt idx="29">
                  <c:v>-0.28199200000381097</c:v>
                </c:pt>
                <c:pt idx="30">
                  <c:v>-0.23851320000539999</c:v>
                </c:pt>
                <c:pt idx="31">
                  <c:v>-0.22402640000655083</c:v>
                </c:pt>
                <c:pt idx="32">
                  <c:v>-0.23800120000305469</c:v>
                </c:pt>
                <c:pt idx="33">
                  <c:v>-0.27206080000541988</c:v>
                </c:pt>
                <c:pt idx="34">
                  <c:v>-0.23603560000628931</c:v>
                </c:pt>
                <c:pt idx="35">
                  <c:v>-0.23433000000659376</c:v>
                </c:pt>
                <c:pt idx="36">
                  <c:v>-0.25229680000484223</c:v>
                </c:pt>
                <c:pt idx="37">
                  <c:v>-0.2263656000031915</c:v>
                </c:pt>
                <c:pt idx="38">
                  <c:v>-0.26634040000499226</c:v>
                </c:pt>
                <c:pt idx="39">
                  <c:v>-0.251702400004433</c:v>
                </c:pt>
                <c:pt idx="40">
                  <c:v>-0.23460160000468022</c:v>
                </c:pt>
                <c:pt idx="41">
                  <c:v>-0.27137480000237701</c:v>
                </c:pt>
                <c:pt idx="42">
                  <c:v>-0.28432440000688075</c:v>
                </c:pt>
                <c:pt idx="44">
                  <c:v>-0.23622360000445042</c:v>
                </c:pt>
                <c:pt idx="45">
                  <c:v>-0.23649280000608996</c:v>
                </c:pt>
                <c:pt idx="46">
                  <c:v>-0.22049280000283034</c:v>
                </c:pt>
                <c:pt idx="47">
                  <c:v>-0.17746760000591166</c:v>
                </c:pt>
                <c:pt idx="48">
                  <c:v>-0.21439200000531855</c:v>
                </c:pt>
                <c:pt idx="49">
                  <c:v>-0.2643084000046656</c:v>
                </c:pt>
                <c:pt idx="50">
                  <c:v>-0.25275400000464288</c:v>
                </c:pt>
                <c:pt idx="51">
                  <c:v>-0.31565320000299835</c:v>
                </c:pt>
                <c:pt idx="52">
                  <c:v>-0.30199800000627874</c:v>
                </c:pt>
                <c:pt idx="53">
                  <c:v>-0.2197712000051979</c:v>
                </c:pt>
                <c:pt idx="54">
                  <c:v>-0.21162000000549597</c:v>
                </c:pt>
                <c:pt idx="55">
                  <c:v>-0.2520656000051531</c:v>
                </c:pt>
                <c:pt idx="56">
                  <c:v>-0.22964640000282088</c:v>
                </c:pt>
                <c:pt idx="57">
                  <c:v>-0.22362120000616414</c:v>
                </c:pt>
                <c:pt idx="59">
                  <c:v>-0.27466360000471468</c:v>
                </c:pt>
                <c:pt idx="60">
                  <c:v>-0.26702560000558151</c:v>
                </c:pt>
                <c:pt idx="67">
                  <c:v>-0.21530640000491985</c:v>
                </c:pt>
                <c:pt idx="69">
                  <c:v>-0.24104640000587096</c:v>
                </c:pt>
                <c:pt idx="70">
                  <c:v>-0.20676920000551036</c:v>
                </c:pt>
                <c:pt idx="73">
                  <c:v>-0.22288160000607604</c:v>
                </c:pt>
                <c:pt idx="74">
                  <c:v>-0.2904532000029576</c:v>
                </c:pt>
                <c:pt idx="75">
                  <c:v>-0.25112560000343365</c:v>
                </c:pt>
                <c:pt idx="76">
                  <c:v>-0.29497440000341157</c:v>
                </c:pt>
                <c:pt idx="77">
                  <c:v>-0.23736960000314866</c:v>
                </c:pt>
                <c:pt idx="78">
                  <c:v>-0.24826880000546225</c:v>
                </c:pt>
                <c:pt idx="79">
                  <c:v>-0.24476480000521406</c:v>
                </c:pt>
                <c:pt idx="80">
                  <c:v>-0.22045440000511007</c:v>
                </c:pt>
                <c:pt idx="81">
                  <c:v>-0.2604040000042005</c:v>
                </c:pt>
                <c:pt idx="82">
                  <c:v>-0.30635360000451328</c:v>
                </c:pt>
                <c:pt idx="83">
                  <c:v>-0.21510160000616452</c:v>
                </c:pt>
                <c:pt idx="84">
                  <c:v>-0.29874880000352277</c:v>
                </c:pt>
                <c:pt idx="85">
                  <c:v>-0.28064800000356627</c:v>
                </c:pt>
                <c:pt idx="86">
                  <c:v>-0.2641440000043076</c:v>
                </c:pt>
                <c:pt idx="87">
                  <c:v>-0.25994240000727586</c:v>
                </c:pt>
                <c:pt idx="88">
                  <c:v>-0.30989200000476558</c:v>
                </c:pt>
                <c:pt idx="89">
                  <c:v>-0.23092640000322717</c:v>
                </c:pt>
                <c:pt idx="90">
                  <c:v>-0.3105736000034085</c:v>
                </c:pt>
                <c:pt idx="91">
                  <c:v>-0.25686000000496279</c:v>
                </c:pt>
                <c:pt idx="92">
                  <c:v>-0.29224720000638627</c:v>
                </c:pt>
                <c:pt idx="101">
                  <c:v>-0.18690600000263657</c:v>
                </c:pt>
                <c:pt idx="103">
                  <c:v>-0.29017520000343211</c:v>
                </c:pt>
                <c:pt idx="105">
                  <c:v>-0.28700000000389991</c:v>
                </c:pt>
                <c:pt idx="106">
                  <c:v>-0.22897480000392534</c:v>
                </c:pt>
                <c:pt idx="107">
                  <c:v>-0.24854760000380338</c:v>
                </c:pt>
                <c:pt idx="108">
                  <c:v>-0.17091760000403156</c:v>
                </c:pt>
                <c:pt idx="109">
                  <c:v>-0.25837480000336654</c:v>
                </c:pt>
                <c:pt idx="110">
                  <c:v>-0.20588000000498141</c:v>
                </c:pt>
                <c:pt idx="111">
                  <c:v>-0.19564880000325502</c:v>
                </c:pt>
                <c:pt idx="112">
                  <c:v>-0.22562360000301851</c:v>
                </c:pt>
                <c:pt idx="113">
                  <c:v>-0.11119520000283956</c:v>
                </c:pt>
                <c:pt idx="114">
                  <c:v>-0.13811960000384715</c:v>
                </c:pt>
                <c:pt idx="115">
                  <c:v>-0.18579200000385754</c:v>
                </c:pt>
                <c:pt idx="116">
                  <c:v>-0.18676680000135093</c:v>
                </c:pt>
                <c:pt idx="117">
                  <c:v>-0.1985904000030132</c:v>
                </c:pt>
                <c:pt idx="118">
                  <c:v>-0.19532240000626189</c:v>
                </c:pt>
                <c:pt idx="119">
                  <c:v>-0.1612972000039008</c:v>
                </c:pt>
                <c:pt idx="120">
                  <c:v>-0.21271760000672657</c:v>
                </c:pt>
                <c:pt idx="121">
                  <c:v>-0.21955840000373428</c:v>
                </c:pt>
                <c:pt idx="122">
                  <c:v>-0.21930640000209678</c:v>
                </c:pt>
                <c:pt idx="123">
                  <c:v>-0.18310480000582174</c:v>
                </c:pt>
                <c:pt idx="124">
                  <c:v>-0.16449200000351993</c:v>
                </c:pt>
                <c:pt idx="125">
                  <c:v>-0.14446680000401102</c:v>
                </c:pt>
                <c:pt idx="126">
                  <c:v>-0.16337520000161021</c:v>
                </c:pt>
                <c:pt idx="127">
                  <c:v>-0.14435000000230502</c:v>
                </c:pt>
                <c:pt idx="128">
                  <c:v>-0.18766960000357358</c:v>
                </c:pt>
                <c:pt idx="129">
                  <c:v>-0.17554360000576708</c:v>
                </c:pt>
                <c:pt idx="130">
                  <c:v>-0.17216560000451864</c:v>
                </c:pt>
                <c:pt idx="131">
                  <c:v>-0.21014040000227396</c:v>
                </c:pt>
                <c:pt idx="132">
                  <c:v>-0.23160680000364664</c:v>
                </c:pt>
                <c:pt idx="133">
                  <c:v>-0.20617840000340948</c:v>
                </c:pt>
                <c:pt idx="138">
                  <c:v>-0.16205960000297637</c:v>
                </c:pt>
                <c:pt idx="151">
                  <c:v>-3.5508000008121599E-2</c:v>
                </c:pt>
                <c:pt idx="152">
                  <c:v>-3.4457599998859223E-2</c:v>
                </c:pt>
                <c:pt idx="153">
                  <c:v>-3.8407200001529418E-2</c:v>
                </c:pt>
                <c:pt idx="154">
                  <c:v>-3.6798000000999309E-2</c:v>
                </c:pt>
                <c:pt idx="155">
                  <c:v>-3.3404000001610257E-2</c:v>
                </c:pt>
                <c:pt idx="17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9E-44F0-9208-A5074B217990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(2)'!$D$22:$D$38</c:f>
                <c:numCache>
                  <c:formatCode>General</c:formatCode>
                  <c:ptCount val="17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(2)'!$I$21:$I$936</c:f>
              <c:numCache>
                <c:formatCode>General</c:formatCode>
                <c:ptCount val="916"/>
                <c:pt idx="58">
                  <c:v>-0.25824320000538137</c:v>
                </c:pt>
                <c:pt idx="61">
                  <c:v>-0.24552160000530421</c:v>
                </c:pt>
                <c:pt idx="62">
                  <c:v>-0.27073360000213142</c:v>
                </c:pt>
                <c:pt idx="63">
                  <c:v>-0.27468320000480162</c:v>
                </c:pt>
                <c:pt idx="64">
                  <c:v>-0.26117920000251615</c:v>
                </c:pt>
                <c:pt idx="65">
                  <c:v>-0.30512880000605946</c:v>
                </c:pt>
                <c:pt idx="66">
                  <c:v>-0.23707840000497526</c:v>
                </c:pt>
                <c:pt idx="68">
                  <c:v>-0.23470160000215401</c:v>
                </c:pt>
                <c:pt idx="71">
                  <c:v>-0.28055280000262428</c:v>
                </c:pt>
                <c:pt idx="72">
                  <c:v>-0.2855024000054982</c:v>
                </c:pt>
                <c:pt idx="93">
                  <c:v>-0.23563440000361879</c:v>
                </c:pt>
                <c:pt idx="94">
                  <c:v>-0.2611728000047151</c:v>
                </c:pt>
                <c:pt idx="95">
                  <c:v>-0.24341680000361521</c:v>
                </c:pt>
                <c:pt idx="96">
                  <c:v>-0.25836640000488842</c:v>
                </c:pt>
                <c:pt idx="97">
                  <c:v>-0.23781200000303215</c:v>
                </c:pt>
                <c:pt idx="98">
                  <c:v>-0.32025760000396986</c:v>
                </c:pt>
                <c:pt idx="99">
                  <c:v>-0.24900560000605765</c:v>
                </c:pt>
                <c:pt idx="100">
                  <c:v>-0.27555200000642799</c:v>
                </c:pt>
                <c:pt idx="102">
                  <c:v>-0.26578000000517932</c:v>
                </c:pt>
                <c:pt idx="104">
                  <c:v>-0.26902400000471971</c:v>
                </c:pt>
                <c:pt idx="134">
                  <c:v>-0.15572480000264477</c:v>
                </c:pt>
                <c:pt idx="135">
                  <c:v>-0.2291144000046188</c:v>
                </c:pt>
                <c:pt idx="136">
                  <c:v>-0.16283040000416804</c:v>
                </c:pt>
                <c:pt idx="137">
                  <c:v>-0.15215000000534928</c:v>
                </c:pt>
                <c:pt idx="139">
                  <c:v>-0.15521000000080676</c:v>
                </c:pt>
                <c:pt idx="140">
                  <c:v>-0.13163040000290493</c:v>
                </c:pt>
                <c:pt idx="141">
                  <c:v>-9.2560800003411714E-2</c:v>
                </c:pt>
                <c:pt idx="142">
                  <c:v>-0.11093080000136979</c:v>
                </c:pt>
                <c:pt idx="143">
                  <c:v>-0.12873160000162898</c:v>
                </c:pt>
                <c:pt idx="144">
                  <c:v>-0.12914400000590831</c:v>
                </c:pt>
                <c:pt idx="145">
                  <c:v>-0.12690480000310345</c:v>
                </c:pt>
                <c:pt idx="146">
                  <c:v>-7.3262400001112837E-2</c:v>
                </c:pt>
                <c:pt idx="147">
                  <c:v>-0.10036799999943469</c:v>
                </c:pt>
                <c:pt idx="148">
                  <c:v>-7.0342800005164463E-2</c:v>
                </c:pt>
                <c:pt idx="156">
                  <c:v>-3.0192000049282797E-3</c:v>
                </c:pt>
                <c:pt idx="157">
                  <c:v>2.91319999814732E-3</c:v>
                </c:pt>
                <c:pt idx="159">
                  <c:v>-1.9344799999089446E-2</c:v>
                </c:pt>
                <c:pt idx="174">
                  <c:v>-2.6422000009915791E-2</c:v>
                </c:pt>
                <c:pt idx="204">
                  <c:v>1.2072399993485305E-2</c:v>
                </c:pt>
                <c:pt idx="225">
                  <c:v>-0.10508080000727205</c:v>
                </c:pt>
                <c:pt idx="228">
                  <c:v>-8.9697200004593469E-2</c:v>
                </c:pt>
                <c:pt idx="229">
                  <c:v>-0.21920600000157719</c:v>
                </c:pt>
                <c:pt idx="230">
                  <c:v>-0.21849759999895468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9E-44F0-9208-A5074B217990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'A (2)'!$D$21:$D$38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(2)'!$J$21:$J$936</c:f>
              <c:numCache>
                <c:formatCode>General</c:formatCode>
                <c:ptCount val="916"/>
                <c:pt idx="149">
                  <c:v>-4.8785200000565965E-2</c:v>
                </c:pt>
                <c:pt idx="150">
                  <c:v>-3.0558400001609698E-2</c:v>
                </c:pt>
                <c:pt idx="160">
                  <c:v>-1.6368000069633126E-3</c:v>
                </c:pt>
                <c:pt idx="161">
                  <c:v>-9.3680000281892717E-4</c:v>
                </c:pt>
                <c:pt idx="162">
                  <c:v>-9.3600000400329009E-4</c:v>
                </c:pt>
                <c:pt idx="163">
                  <c:v>-2.3599999985890463E-4</c:v>
                </c:pt>
                <c:pt idx="164">
                  <c:v>3.2959999953163788E-3</c:v>
                </c:pt>
                <c:pt idx="165">
                  <c:v>1.2183999933768064E-3</c:v>
                </c:pt>
                <c:pt idx="166">
                  <c:v>3.3183999985340051E-3</c:v>
                </c:pt>
                <c:pt idx="167">
                  <c:v>-8.0440000601811334E-4</c:v>
                </c:pt>
                <c:pt idx="168">
                  <c:v>5.3955999974277802E-3</c:v>
                </c:pt>
                <c:pt idx="169">
                  <c:v>3.6227999953553081E-3</c:v>
                </c:pt>
                <c:pt idx="170">
                  <c:v>2.7732000016840175E-3</c:v>
                </c:pt>
                <c:pt idx="171">
                  <c:v>4.7732000020914711E-3</c:v>
                </c:pt>
                <c:pt idx="173">
                  <c:v>2.0000000004074536E-3</c:v>
                </c:pt>
                <c:pt idx="175">
                  <c:v>-2.9220000069472007E-3</c:v>
                </c:pt>
                <c:pt idx="176">
                  <c:v>-1.9223999988753349E-3</c:v>
                </c:pt>
                <c:pt idx="177">
                  <c:v>-1.222400002006907E-3</c:v>
                </c:pt>
                <c:pt idx="178">
                  <c:v>-2.8720000045723282E-3</c:v>
                </c:pt>
                <c:pt idx="179">
                  <c:v>-1.8176000085077249E-3</c:v>
                </c:pt>
                <c:pt idx="180">
                  <c:v>-1.5176000088104047E-3</c:v>
                </c:pt>
                <c:pt idx="181">
                  <c:v>-1.9404000049689785E-3</c:v>
                </c:pt>
                <c:pt idx="182">
                  <c:v>-4.4040000648237765E-4</c:v>
                </c:pt>
                <c:pt idx="183">
                  <c:v>1.0095999969053082E-3</c:v>
                </c:pt>
                <c:pt idx="184">
                  <c:v>1.7096000010496937E-3</c:v>
                </c:pt>
                <c:pt idx="185">
                  <c:v>-9.1688000029535033E-3</c:v>
                </c:pt>
                <c:pt idx="186">
                  <c:v>-7.7688000092166476E-3</c:v>
                </c:pt>
                <c:pt idx="187">
                  <c:v>-8.318400003190618E-3</c:v>
                </c:pt>
                <c:pt idx="188">
                  <c:v>-6.7183999999542721E-3</c:v>
                </c:pt>
                <c:pt idx="189">
                  <c:v>-1.1413599997467827E-2</c:v>
                </c:pt>
                <c:pt idx="190">
                  <c:v>-9.3135999995865859E-3</c:v>
                </c:pt>
                <c:pt idx="191">
                  <c:v>-1.3991200001328252E-2</c:v>
                </c:pt>
                <c:pt idx="192">
                  <c:v>-1.2591200000315439E-2</c:v>
                </c:pt>
                <c:pt idx="193">
                  <c:v>-3.0140000017127022E-3</c:v>
                </c:pt>
                <c:pt idx="194">
                  <c:v>-1.7563600005814806E-2</c:v>
                </c:pt>
                <c:pt idx="195">
                  <c:v>-1.686360000167042E-2</c:v>
                </c:pt>
                <c:pt idx="196">
                  <c:v>-2.06088000049931E-2</c:v>
                </c:pt>
                <c:pt idx="197">
                  <c:v>-1.8508800007111859E-2</c:v>
                </c:pt>
                <c:pt idx="198">
                  <c:v>-4.2332000004535075E-2</c:v>
                </c:pt>
                <c:pt idx="199">
                  <c:v>-2.1032000004197471E-2</c:v>
                </c:pt>
                <c:pt idx="200">
                  <c:v>-1.9927200002712198E-2</c:v>
                </c:pt>
                <c:pt idx="201">
                  <c:v>-1.5727200006949715E-2</c:v>
                </c:pt>
                <c:pt idx="202">
                  <c:v>-2.8154400002676994E-2</c:v>
                </c:pt>
                <c:pt idx="203">
                  <c:v>-2.6554399999440648E-2</c:v>
                </c:pt>
                <c:pt idx="205">
                  <c:v>-3.8226800003030803E-2</c:v>
                </c:pt>
                <c:pt idx="206">
                  <c:v>-3.1326800002716482E-2</c:v>
                </c:pt>
                <c:pt idx="207">
                  <c:v>-3.4048800000164192E-2</c:v>
                </c:pt>
                <c:pt idx="208">
                  <c:v>-3.3548799998243339E-2</c:v>
                </c:pt>
                <c:pt idx="209">
                  <c:v>-4.4722800004819874E-2</c:v>
                </c:pt>
                <c:pt idx="210">
                  <c:v>-4.302280000410974E-2</c:v>
                </c:pt>
                <c:pt idx="211">
                  <c:v>-3.8595200006966479E-2</c:v>
                </c:pt>
                <c:pt idx="212">
                  <c:v>-3.8495200002216734E-2</c:v>
                </c:pt>
                <c:pt idx="213">
                  <c:v>-3.8744799996493384E-2</c:v>
                </c:pt>
                <c:pt idx="214">
                  <c:v>-3.7044800003059208E-2</c:v>
                </c:pt>
                <c:pt idx="215">
                  <c:v>-4.3390400001953822E-2</c:v>
                </c:pt>
                <c:pt idx="216">
                  <c:v>-3.9590400003362447E-2</c:v>
                </c:pt>
                <c:pt idx="217">
                  <c:v>-4.0439999997033738E-2</c:v>
                </c:pt>
                <c:pt idx="218">
                  <c:v>-3.4639999998034909E-2</c:v>
                </c:pt>
                <c:pt idx="219">
                  <c:v>-4.6367999995709397E-2</c:v>
                </c:pt>
                <c:pt idx="220">
                  <c:v>-4.4068000002880581E-2</c:v>
                </c:pt>
                <c:pt idx="221">
                  <c:v>-5.6040399998892099E-2</c:v>
                </c:pt>
                <c:pt idx="222">
                  <c:v>-5.0835599999118131E-2</c:v>
                </c:pt>
                <c:pt idx="223">
                  <c:v>-4.873560000123689E-2</c:v>
                </c:pt>
                <c:pt idx="231">
                  <c:v>-0.2337208000026294</c:v>
                </c:pt>
                <c:pt idx="233">
                  <c:v>-0.30055079999874579</c:v>
                </c:pt>
                <c:pt idx="234">
                  <c:v>-0.30630640000890708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9E-44F0-9208-A5074B217990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'A (2)'!$D$21:$D$45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(2)'!$K$21:$K$936</c:f>
              <c:numCache>
                <c:formatCode>General</c:formatCode>
                <c:ptCount val="916"/>
                <c:pt idx="232">
                  <c:v>-0.2579083999953582</c:v>
                </c:pt>
                <c:pt idx="235">
                  <c:v>-0.3093007999996189</c:v>
                </c:pt>
                <c:pt idx="236">
                  <c:v>-0.30920080000214512</c:v>
                </c:pt>
                <c:pt idx="237">
                  <c:v>-0.4853000000002794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9E-44F0-9208-A5074B217990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'A (2)'!$D$21:$D$45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(2)'!$L$21:$L$936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9E-44F0-9208-A5074B217990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'A (2)'!$D$21:$D$45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(2)'!$M$21:$M$936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9E-44F0-9208-A5074B217990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'A (2)'!$D$21:$D$45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(2)'!$N$21:$N$936</c:f>
              <c:numCache>
                <c:formatCode>General</c:formatCode>
                <c:ptCount val="916"/>
                <c:pt idx="224">
                  <c:v>-7.8418400000373367E-2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9E-44F0-9208-A5074B217990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(2)'!$O$21:$O$936</c:f>
              <c:numCache>
                <c:formatCode>General</c:formatCode>
                <c:ptCount val="916"/>
                <c:pt idx="0">
                  <c:v>2.3978441904711256</c:v>
                </c:pt>
                <c:pt idx="1">
                  <c:v>2.390070665968973</c:v>
                </c:pt>
                <c:pt idx="2">
                  <c:v>2.3829068296630682</c:v>
                </c:pt>
                <c:pt idx="3">
                  <c:v>2.2792598363010375</c:v>
                </c:pt>
                <c:pt idx="4">
                  <c:v>2.2791074142519756</c:v>
                </c:pt>
                <c:pt idx="5">
                  <c:v>2.2637127872967326</c:v>
                </c:pt>
                <c:pt idx="6">
                  <c:v>2.2614264565608053</c:v>
                </c:pt>
                <c:pt idx="7">
                  <c:v>2.2487754264886757</c:v>
                </c:pt>
                <c:pt idx="8">
                  <c:v>2.2486230044396134</c:v>
                </c:pt>
                <c:pt idx="9">
                  <c:v>2.2323138451900002</c:v>
                </c:pt>
                <c:pt idx="10">
                  <c:v>2.2275887616690837</c:v>
                </c:pt>
                <c:pt idx="11">
                  <c:v>2.2268266514237745</c:v>
                </c:pt>
                <c:pt idx="12">
                  <c:v>2.226674229374713</c:v>
                </c:pt>
                <c:pt idx="13">
                  <c:v>2.1989334164454633</c:v>
                </c:pt>
                <c:pt idx="14">
                  <c:v>2.1922268462867436</c:v>
                </c:pt>
                <c:pt idx="15">
                  <c:v>2.1899405155508167</c:v>
                </c:pt>
                <c:pt idx="16">
                  <c:v>2.178508861871181</c:v>
                </c:pt>
                <c:pt idx="17">
                  <c:v>2.1772894854786866</c:v>
                </c:pt>
                <c:pt idx="18">
                  <c:v>2.1719547137615232</c:v>
                </c:pt>
                <c:pt idx="19">
                  <c:v>2.155188288364724</c:v>
                </c:pt>
                <c:pt idx="20">
                  <c:v>2.1402509275566666</c:v>
                </c:pt>
                <c:pt idx="21">
                  <c:v>2.1381170188698011</c:v>
                </c:pt>
                <c:pt idx="22">
                  <c:v>2.1329346692016999</c:v>
                </c:pt>
                <c:pt idx="23">
                  <c:v>2.1327822471526381</c:v>
                </c:pt>
                <c:pt idx="24">
                  <c:v>2.1250087226504855</c:v>
                </c:pt>
                <c:pt idx="25">
                  <c:v>2.1205884832276931</c:v>
                </c:pt>
                <c:pt idx="26">
                  <c:v>2.1176924642955188</c:v>
                </c:pt>
                <c:pt idx="27">
                  <c:v>2.1029075255365233</c:v>
                </c:pt>
                <c:pt idx="28">
                  <c:v>2.095743689230618</c:v>
                </c:pt>
                <c:pt idx="29">
                  <c:v>2.0737949141657177</c:v>
                </c:pt>
                <c:pt idx="30">
                  <c:v>2.070898895233543</c:v>
                </c:pt>
                <c:pt idx="31">
                  <c:v>2.0619059943388964</c:v>
                </c:pt>
                <c:pt idx="32">
                  <c:v>2.0617535722898346</c:v>
                </c:pt>
                <c:pt idx="33">
                  <c:v>2.0500170745120752</c:v>
                </c:pt>
                <c:pt idx="34">
                  <c:v>2.0498646524630133</c:v>
                </c:pt>
                <c:pt idx="35">
                  <c:v>2.0455968350892828</c:v>
                </c:pt>
                <c:pt idx="36">
                  <c:v>2.0393475310777482</c:v>
                </c:pt>
                <c:pt idx="37">
                  <c:v>2.0155696914241061</c:v>
                </c:pt>
                <c:pt idx="38">
                  <c:v>2.0154172693750443</c:v>
                </c:pt>
                <c:pt idx="39">
                  <c:v>2.0055098361860266</c:v>
                </c:pt>
                <c:pt idx="40">
                  <c:v>2.0049001479897797</c:v>
                </c:pt>
                <c:pt idx="41">
                  <c:v>2.003528349548223</c:v>
                </c:pt>
                <c:pt idx="42">
                  <c:v>2.0032235054500998</c:v>
                </c:pt>
                <c:pt idx="43">
                  <c:v>2.0027662393029138</c:v>
                </c:pt>
                <c:pt idx="44">
                  <c:v>2.0026138172538523</c:v>
                </c:pt>
                <c:pt idx="45">
                  <c:v>1.9981935778310598</c:v>
                </c:pt>
                <c:pt idx="46">
                  <c:v>1.9981935778310598</c:v>
                </c:pt>
                <c:pt idx="47">
                  <c:v>1.9980411557819979</c:v>
                </c:pt>
                <c:pt idx="48">
                  <c:v>1.9975838896348126</c:v>
                </c:pt>
                <c:pt idx="49">
                  <c:v>1.9910297415251548</c:v>
                </c:pt>
                <c:pt idx="50">
                  <c:v>1.9876764564457949</c:v>
                </c:pt>
                <c:pt idx="51">
                  <c:v>1.9870667682495475</c:v>
                </c:pt>
                <c:pt idx="52">
                  <c:v>1.9831037949739405</c:v>
                </c:pt>
                <c:pt idx="53">
                  <c:v>1.9817319965323843</c:v>
                </c:pt>
                <c:pt idx="54">
                  <c:v>1.9808174642380134</c:v>
                </c:pt>
                <c:pt idx="55">
                  <c:v>1.9774641791586536</c:v>
                </c:pt>
                <c:pt idx="56">
                  <c:v>1.9628316624487199</c:v>
                </c:pt>
                <c:pt idx="57">
                  <c:v>1.962679240399658</c:v>
                </c:pt>
                <c:pt idx="58">
                  <c:v>1.9603929096637309</c:v>
                </c:pt>
                <c:pt idx="59">
                  <c:v>1.9568872025353092</c:v>
                </c:pt>
                <c:pt idx="60">
                  <c:v>1.9469797693462916</c:v>
                </c:pt>
                <c:pt idx="61">
                  <c:v>1.9439313283650554</c:v>
                </c:pt>
                <c:pt idx="62">
                  <c:v>1.9149711390433115</c:v>
                </c:pt>
                <c:pt idx="63">
                  <c:v>1.9146662949451878</c:v>
                </c:pt>
                <c:pt idx="64">
                  <c:v>1.9116178539639517</c:v>
                </c:pt>
                <c:pt idx="65">
                  <c:v>1.911313009865828</c:v>
                </c:pt>
                <c:pt idx="66">
                  <c:v>1.9110081657677045</c:v>
                </c:pt>
                <c:pt idx="67">
                  <c:v>1.8942417403709053</c:v>
                </c:pt>
                <c:pt idx="68">
                  <c:v>1.8905836111934218</c:v>
                </c:pt>
                <c:pt idx="69">
                  <c:v>1.8866206379178148</c:v>
                </c:pt>
                <c:pt idx="70">
                  <c:v>1.8849439953781348</c:v>
                </c:pt>
                <c:pt idx="71">
                  <c:v>1.8533926312223403</c:v>
                </c:pt>
                <c:pt idx="72">
                  <c:v>1.8530877871242166</c:v>
                </c:pt>
                <c:pt idx="73">
                  <c:v>1.8372358940217883</c:v>
                </c:pt>
                <c:pt idx="74">
                  <c:v>1.8346447191877375</c:v>
                </c:pt>
                <c:pt idx="75">
                  <c:v>1.8326632325499341</c:v>
                </c:pt>
                <c:pt idx="76">
                  <c:v>1.8317487002555632</c:v>
                </c:pt>
                <c:pt idx="77">
                  <c:v>1.8280905710780797</c:v>
                </c:pt>
                <c:pt idx="78">
                  <c:v>1.8274808828818325</c:v>
                </c:pt>
                <c:pt idx="79">
                  <c:v>1.8244324419005964</c:v>
                </c:pt>
                <c:pt idx="80">
                  <c:v>1.8165064953493821</c:v>
                </c:pt>
                <c:pt idx="81">
                  <c:v>1.8162016512512587</c:v>
                </c:pt>
                <c:pt idx="82">
                  <c:v>1.815896807153135</c:v>
                </c:pt>
                <c:pt idx="83">
                  <c:v>1.8143725866625169</c:v>
                </c:pt>
                <c:pt idx="84">
                  <c:v>1.8122386779756514</c:v>
                </c:pt>
                <c:pt idx="85">
                  <c:v>1.8116289897794042</c:v>
                </c:pt>
                <c:pt idx="86">
                  <c:v>1.8085805487981681</c:v>
                </c:pt>
                <c:pt idx="87">
                  <c:v>1.8073611724056735</c:v>
                </c:pt>
                <c:pt idx="88">
                  <c:v>1.80705632830755</c:v>
                </c:pt>
                <c:pt idx="89">
                  <c:v>1.7951674084807288</c:v>
                </c:pt>
                <c:pt idx="90">
                  <c:v>1.7930334997938635</c:v>
                </c:pt>
                <c:pt idx="91">
                  <c:v>1.7826688004576603</c:v>
                </c:pt>
                <c:pt idx="92">
                  <c:v>1.7729137893177045</c:v>
                </c:pt>
                <c:pt idx="93">
                  <c:v>1.7631587781777487</c:v>
                </c:pt>
                <c:pt idx="94">
                  <c:v>1.7543182993321638</c:v>
                </c:pt>
                <c:pt idx="95">
                  <c:v>1.7497456378603093</c:v>
                </c:pt>
                <c:pt idx="96">
                  <c:v>1.7494407937621859</c:v>
                </c:pt>
                <c:pt idx="97">
                  <c:v>1.746087508682826</c:v>
                </c:pt>
                <c:pt idx="98">
                  <c:v>1.7427342236034662</c:v>
                </c:pt>
                <c:pt idx="99">
                  <c:v>1.7412100031128481</c:v>
                </c:pt>
                <c:pt idx="100">
                  <c:v>1.7384664062297355</c:v>
                </c:pt>
                <c:pt idx="101">
                  <c:v>1.7224620910782453</c:v>
                </c:pt>
                <c:pt idx="102">
                  <c:v>1.7216999808329363</c:v>
                </c:pt>
                <c:pt idx="103">
                  <c:v>1.718041851655453</c:v>
                </c:pt>
                <c:pt idx="104">
                  <c:v>1.7171273193610821</c:v>
                </c:pt>
                <c:pt idx="105">
                  <c:v>1.6988366734736648</c:v>
                </c:pt>
                <c:pt idx="106">
                  <c:v>1.698684251424603</c:v>
                </c:pt>
                <c:pt idx="107">
                  <c:v>1.6779548527521968</c:v>
                </c:pt>
                <c:pt idx="108">
                  <c:v>1.6741443015256516</c:v>
                </c:pt>
                <c:pt idx="109">
                  <c:v>1.6224732268936981</c:v>
                </c:pt>
                <c:pt idx="110">
                  <c:v>1.6073834440365788</c:v>
                </c:pt>
                <c:pt idx="111">
                  <c:v>1.545500092117484</c:v>
                </c:pt>
                <c:pt idx="112">
                  <c:v>1.5453476700684221</c:v>
                </c:pt>
                <c:pt idx="113">
                  <c:v>1.5427564952343713</c:v>
                </c:pt>
                <c:pt idx="114">
                  <c:v>1.542299229087186</c:v>
                </c:pt>
                <c:pt idx="115">
                  <c:v>1.5403177424493824</c:v>
                </c:pt>
                <c:pt idx="116">
                  <c:v>1.5401653204003207</c:v>
                </c:pt>
                <c:pt idx="117">
                  <c:v>1.539098366056888</c:v>
                </c:pt>
                <c:pt idx="118">
                  <c:v>1.5253803816413249</c:v>
                </c:pt>
                <c:pt idx="119">
                  <c:v>1.5252279595922633</c:v>
                </c:pt>
                <c:pt idx="120">
                  <c:v>1.5217222524638416</c:v>
                </c:pt>
                <c:pt idx="121">
                  <c:v>1.5147108382069983</c:v>
                </c:pt>
                <c:pt idx="122">
                  <c:v>1.5131866177163802</c:v>
                </c:pt>
                <c:pt idx="123">
                  <c:v>1.5119672413238858</c:v>
                </c:pt>
                <c:pt idx="124">
                  <c:v>1.50221223018393</c:v>
                </c:pt>
                <c:pt idx="125">
                  <c:v>1.5020598081348682</c:v>
                </c:pt>
                <c:pt idx="126">
                  <c:v>1.4894087780627379</c:v>
                </c:pt>
                <c:pt idx="127">
                  <c:v>1.489256356013676</c:v>
                </c:pt>
                <c:pt idx="128">
                  <c:v>1.4851409606890071</c:v>
                </c:pt>
                <c:pt idx="129">
                  <c:v>1.4843788504436981</c:v>
                </c:pt>
                <c:pt idx="130">
                  <c:v>1.482092519707771</c:v>
                </c:pt>
                <c:pt idx="131">
                  <c:v>1.4819400976587092</c:v>
                </c:pt>
                <c:pt idx="132">
                  <c:v>1.4182276811508727</c:v>
                </c:pt>
                <c:pt idx="133">
                  <c:v>1.4156365063168219</c:v>
                </c:pt>
                <c:pt idx="134">
                  <c:v>1.4128929094337093</c:v>
                </c:pt>
                <c:pt idx="135">
                  <c:v>1.3668614506170427</c:v>
                </c:pt>
                <c:pt idx="136">
                  <c:v>1.3409497022765349</c:v>
                </c:pt>
                <c:pt idx="137">
                  <c:v>1.3368343069518662</c:v>
                </c:pt>
                <c:pt idx="138">
                  <c:v>1.3060450530413803</c:v>
                </c:pt>
                <c:pt idx="139">
                  <c:v>1.1920333603431466</c:v>
                </c:pt>
                <c:pt idx="140">
                  <c:v>1.1885276532147249</c:v>
                </c:pt>
                <c:pt idx="141">
                  <c:v>1.0973792678757626</c:v>
                </c:pt>
                <c:pt idx="142">
                  <c:v>1.0935687166492172</c:v>
                </c:pt>
                <c:pt idx="143">
                  <c:v>1.056072892580012</c:v>
                </c:pt>
                <c:pt idx="144">
                  <c:v>1.0464703034891181</c:v>
                </c:pt>
                <c:pt idx="145">
                  <c:v>0.97849006960755069</c:v>
                </c:pt>
                <c:pt idx="146">
                  <c:v>0.90807108294099448</c:v>
                </c:pt>
                <c:pt idx="147">
                  <c:v>0.8361278757838202</c:v>
                </c:pt>
                <c:pt idx="148">
                  <c:v>0.83597545373475834</c:v>
                </c:pt>
                <c:pt idx="149">
                  <c:v>0.75397239133950456</c:v>
                </c:pt>
                <c:pt idx="150">
                  <c:v>0.75260059289794823</c:v>
                </c:pt>
                <c:pt idx="151">
                  <c:v>0.75229574879982464</c:v>
                </c:pt>
                <c:pt idx="152">
                  <c:v>0.75199090470170105</c:v>
                </c:pt>
                <c:pt idx="153">
                  <c:v>0.75168606060357734</c:v>
                </c:pt>
                <c:pt idx="154">
                  <c:v>0.68751637794855536</c:v>
                </c:pt>
                <c:pt idx="155">
                  <c:v>0.6730362832876835</c:v>
                </c:pt>
                <c:pt idx="156">
                  <c:v>0.64651484675092852</c:v>
                </c:pt>
                <c:pt idx="157">
                  <c:v>0.64087523093564147</c:v>
                </c:pt>
                <c:pt idx="158">
                  <c:v>0.62258458504822434</c:v>
                </c:pt>
                <c:pt idx="159">
                  <c:v>0.55170833223448268</c:v>
                </c:pt>
                <c:pt idx="160">
                  <c:v>0.46940042574110524</c:v>
                </c:pt>
                <c:pt idx="161">
                  <c:v>0.46940042574110524</c:v>
                </c:pt>
                <c:pt idx="162">
                  <c:v>0.468790737544858</c:v>
                </c:pt>
                <c:pt idx="163">
                  <c:v>0.468790737544858</c:v>
                </c:pt>
                <c:pt idx="164">
                  <c:v>0.44440320969496838</c:v>
                </c:pt>
                <c:pt idx="165">
                  <c:v>0.42733194020004567</c:v>
                </c:pt>
                <c:pt idx="166">
                  <c:v>0.42733194020004567</c:v>
                </c:pt>
                <c:pt idx="167">
                  <c:v>0.42565529766036575</c:v>
                </c:pt>
                <c:pt idx="168">
                  <c:v>0.42565529766036575</c:v>
                </c:pt>
                <c:pt idx="169">
                  <c:v>0.40492589898795961</c:v>
                </c:pt>
                <c:pt idx="170">
                  <c:v>0.40462105488983596</c:v>
                </c:pt>
                <c:pt idx="171">
                  <c:v>0.40462105488983596</c:v>
                </c:pt>
                <c:pt idx="172">
                  <c:v>0.40324925644827969</c:v>
                </c:pt>
                <c:pt idx="173">
                  <c:v>0.40324925644827969</c:v>
                </c:pt>
                <c:pt idx="174">
                  <c:v>0.40096292571235254</c:v>
                </c:pt>
                <c:pt idx="175">
                  <c:v>0.40096292571235254</c:v>
                </c:pt>
                <c:pt idx="176">
                  <c:v>0.3822150136777499</c:v>
                </c:pt>
                <c:pt idx="177">
                  <c:v>0.3822150136777499</c:v>
                </c:pt>
                <c:pt idx="178">
                  <c:v>0.38191016957962631</c:v>
                </c:pt>
                <c:pt idx="179">
                  <c:v>0.37855688450026648</c:v>
                </c:pt>
                <c:pt idx="180">
                  <c:v>0.37855688450026648</c:v>
                </c:pt>
                <c:pt idx="181">
                  <c:v>0.37688024196058656</c:v>
                </c:pt>
                <c:pt idx="182">
                  <c:v>0.37688024196058656</c:v>
                </c:pt>
                <c:pt idx="183">
                  <c:v>0.35782748582786028</c:v>
                </c:pt>
                <c:pt idx="184">
                  <c:v>0.35782748582786028</c:v>
                </c:pt>
                <c:pt idx="185">
                  <c:v>0.3413659045291848</c:v>
                </c:pt>
                <c:pt idx="186">
                  <c:v>0.3413659045291848</c:v>
                </c:pt>
                <c:pt idx="187">
                  <c:v>0.34106106043106121</c:v>
                </c:pt>
                <c:pt idx="188">
                  <c:v>0.34106106043106121</c:v>
                </c:pt>
                <c:pt idx="189">
                  <c:v>0.33740293125357779</c:v>
                </c:pt>
                <c:pt idx="190">
                  <c:v>0.33740293125357779</c:v>
                </c:pt>
                <c:pt idx="191">
                  <c:v>0.32033166175865502</c:v>
                </c:pt>
                <c:pt idx="192">
                  <c:v>0.32033166175865502</c:v>
                </c:pt>
                <c:pt idx="193">
                  <c:v>0.3186550192189751</c:v>
                </c:pt>
                <c:pt idx="194">
                  <c:v>0.31835017512085151</c:v>
                </c:pt>
                <c:pt idx="195">
                  <c:v>0.31835017512085151</c:v>
                </c:pt>
                <c:pt idx="196">
                  <c:v>0.2956392898106418</c:v>
                </c:pt>
                <c:pt idx="197">
                  <c:v>0.2956392898106418</c:v>
                </c:pt>
                <c:pt idx="198">
                  <c:v>0.27521473523635931</c:v>
                </c:pt>
                <c:pt idx="199">
                  <c:v>0.27521473523635931</c:v>
                </c:pt>
                <c:pt idx="200">
                  <c:v>0.27155660605887583</c:v>
                </c:pt>
                <c:pt idx="201">
                  <c:v>0.27155660605887583</c:v>
                </c:pt>
                <c:pt idx="202">
                  <c:v>0.25418049246582952</c:v>
                </c:pt>
                <c:pt idx="203">
                  <c:v>0.25418049246582952</c:v>
                </c:pt>
                <c:pt idx="204">
                  <c:v>0.2528086940242732</c:v>
                </c:pt>
                <c:pt idx="205">
                  <c:v>0.25219900582802596</c:v>
                </c:pt>
                <c:pt idx="206">
                  <c:v>0.25219900582802596</c:v>
                </c:pt>
                <c:pt idx="207">
                  <c:v>0.2499126750920988</c:v>
                </c:pt>
                <c:pt idx="208">
                  <c:v>0.2499126750920988</c:v>
                </c:pt>
                <c:pt idx="209">
                  <c:v>0.21104505258133727</c:v>
                </c:pt>
                <c:pt idx="210">
                  <c:v>0.21104505258133727</c:v>
                </c:pt>
                <c:pt idx="211">
                  <c:v>0.20906356594353373</c:v>
                </c:pt>
                <c:pt idx="212">
                  <c:v>0.20906356594353373</c:v>
                </c:pt>
                <c:pt idx="213">
                  <c:v>0.20875872184541011</c:v>
                </c:pt>
                <c:pt idx="214">
                  <c:v>0.20875872184541011</c:v>
                </c:pt>
                <c:pt idx="215">
                  <c:v>0.20540543676605028</c:v>
                </c:pt>
                <c:pt idx="216">
                  <c:v>0.20540543676605028</c:v>
                </c:pt>
                <c:pt idx="217">
                  <c:v>0.20510059266792666</c:v>
                </c:pt>
                <c:pt idx="218">
                  <c:v>0.20510059266792666</c:v>
                </c:pt>
                <c:pt idx="219">
                  <c:v>0.18833416727112756</c:v>
                </c:pt>
                <c:pt idx="220">
                  <c:v>0.18833416727112756</c:v>
                </c:pt>
                <c:pt idx="221">
                  <c:v>0.18635268063332402</c:v>
                </c:pt>
                <c:pt idx="222">
                  <c:v>0.1826945514558406</c:v>
                </c:pt>
                <c:pt idx="223">
                  <c:v>0.1826945514558406</c:v>
                </c:pt>
                <c:pt idx="224">
                  <c:v>7.4322474572893649E-2</c:v>
                </c:pt>
                <c:pt idx="225">
                  <c:v>-3.0543895181631642E-2</c:v>
                </c:pt>
                <c:pt idx="226">
                  <c:v>-3.0696317230693437E-2</c:v>
                </c:pt>
                <c:pt idx="227">
                  <c:v>-7.5051133507680168E-2</c:v>
                </c:pt>
                <c:pt idx="228">
                  <c:v>-7.5203555556741963E-2</c:v>
                </c:pt>
                <c:pt idx="229">
                  <c:v>-0.14470800992892729</c:v>
                </c:pt>
                <c:pt idx="230">
                  <c:v>-0.2082680043877021</c:v>
                </c:pt>
                <c:pt idx="231">
                  <c:v>-0.2286925589619847</c:v>
                </c:pt>
                <c:pt idx="232">
                  <c:v>-0.25338493090999792</c:v>
                </c:pt>
                <c:pt idx="233">
                  <c:v>-0.30109303226634443</c:v>
                </c:pt>
                <c:pt idx="234">
                  <c:v>-0.31587797102533999</c:v>
                </c:pt>
                <c:pt idx="235">
                  <c:v>-0.32014578839907071</c:v>
                </c:pt>
                <c:pt idx="236">
                  <c:v>-0.32014578839907071</c:v>
                </c:pt>
                <c:pt idx="237">
                  <c:v>-0.4731775256571279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9E-44F0-9208-A5074B217990}"/>
            </c:ext>
          </c:extLst>
        </c:ser>
        <c:ser>
          <c:idx val="8"/>
          <c:order val="8"/>
          <c:tx>
            <c:strRef>
              <c:f>'A (2)'!$V$20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(2)'!$V$21:$V$936</c:f>
              <c:numCache>
                <c:formatCode>General</c:formatCode>
                <c:ptCount val="916"/>
                <c:pt idx="13">
                  <c:v>0.82931879999341618</c:v>
                </c:pt>
                <c:pt idx="16">
                  <c:v>-0.48430440000447561</c:v>
                </c:pt>
                <c:pt idx="43">
                  <c:v>-0.91924880000442499</c:v>
                </c:pt>
                <c:pt idx="158">
                  <c:v>-1.0390628000022843</c:v>
                </c:pt>
                <c:pt idx="226">
                  <c:v>-2.5055599995539524E-2</c:v>
                </c:pt>
                <c:pt idx="227">
                  <c:v>-5.4722400003811345E-2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9E-44F0-9208-A5074B21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162656"/>
        <c:axId val="1"/>
      </c:scatterChart>
      <c:valAx>
        <c:axId val="26116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7457371279199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61299052774017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162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50879566982409"/>
          <c:y val="0.91950464396284826"/>
          <c:w val="0.6387009472259810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Lac - O-C Diagr.</a:t>
            </a:r>
          </a:p>
        </c:rich>
      </c:tx>
      <c:layout>
        <c:manualLayout>
          <c:xMode val="edge"/>
          <c:yMode val="edge"/>
          <c:x val="0.3986486486486486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6486486486487"/>
          <c:y val="0.14814859468012961"/>
          <c:w val="0.84459459459459463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(2)'!$H$21:$H$936</c:f>
              <c:numCache>
                <c:formatCode>General</c:formatCode>
                <c:ptCount val="916"/>
                <c:pt idx="0">
                  <c:v>-0.21856720000687346</c:v>
                </c:pt>
                <c:pt idx="1">
                  <c:v>-0.25128200000108336</c:v>
                </c:pt>
                <c:pt idx="2">
                  <c:v>-0.21609760000683309</c:v>
                </c:pt>
                <c:pt idx="3">
                  <c:v>-0.19496160000380769</c:v>
                </c:pt>
                <c:pt idx="4">
                  <c:v>-0.19493640000655432</c:v>
                </c:pt>
                <c:pt idx="5">
                  <c:v>-0.21139120000589173</c:v>
                </c:pt>
                <c:pt idx="6">
                  <c:v>-0.27901320000637497</c:v>
                </c:pt>
                <c:pt idx="7">
                  <c:v>-0.2639216000061424</c:v>
                </c:pt>
                <c:pt idx="8">
                  <c:v>-0.21789640000315558</c:v>
                </c:pt>
                <c:pt idx="9">
                  <c:v>-0.25320000000283471</c:v>
                </c:pt>
                <c:pt idx="10">
                  <c:v>-0.22041880000324454</c:v>
                </c:pt>
                <c:pt idx="11">
                  <c:v>-0.2282928000058746</c:v>
                </c:pt>
                <c:pt idx="12">
                  <c:v>-0.18226760000470676</c:v>
                </c:pt>
                <c:pt idx="14">
                  <c:v>-0.27157240000269667</c:v>
                </c:pt>
                <c:pt idx="15">
                  <c:v>-0.27519440000287432</c:v>
                </c:pt>
                <c:pt idx="17">
                  <c:v>-0.2731028000034712</c:v>
                </c:pt>
                <c:pt idx="18">
                  <c:v>-0.22422080000615097</c:v>
                </c:pt>
                <c:pt idx="19">
                  <c:v>-0.2394488000045385</c:v>
                </c:pt>
                <c:pt idx="20">
                  <c:v>-0.26697920000515296</c:v>
                </c:pt>
                <c:pt idx="21">
                  <c:v>-0.26262640000459214</c:v>
                </c:pt>
                <c:pt idx="22">
                  <c:v>-0.26976960000502004</c:v>
                </c:pt>
                <c:pt idx="23">
                  <c:v>-0.25374440000450704</c:v>
                </c:pt>
                <c:pt idx="24">
                  <c:v>-0.26945920000434853</c:v>
                </c:pt>
                <c:pt idx="25">
                  <c:v>-0.26472840000678843</c:v>
                </c:pt>
                <c:pt idx="26">
                  <c:v>-0.22324960000332794</c:v>
                </c:pt>
                <c:pt idx="27">
                  <c:v>-0.28680520000489196</c:v>
                </c:pt>
                <c:pt idx="28">
                  <c:v>-0.23962080000274</c:v>
                </c:pt>
                <c:pt idx="29">
                  <c:v>-0.28199200000381097</c:v>
                </c:pt>
                <c:pt idx="30">
                  <c:v>-0.23851320000539999</c:v>
                </c:pt>
                <c:pt idx="31">
                  <c:v>-0.22402640000655083</c:v>
                </c:pt>
                <c:pt idx="32">
                  <c:v>-0.23800120000305469</c:v>
                </c:pt>
                <c:pt idx="33">
                  <c:v>-0.27206080000541988</c:v>
                </c:pt>
                <c:pt idx="34">
                  <c:v>-0.23603560000628931</c:v>
                </c:pt>
                <c:pt idx="35">
                  <c:v>-0.23433000000659376</c:v>
                </c:pt>
                <c:pt idx="36">
                  <c:v>-0.25229680000484223</c:v>
                </c:pt>
                <c:pt idx="37">
                  <c:v>-0.2263656000031915</c:v>
                </c:pt>
                <c:pt idx="38">
                  <c:v>-0.26634040000499226</c:v>
                </c:pt>
                <c:pt idx="39">
                  <c:v>-0.251702400004433</c:v>
                </c:pt>
                <c:pt idx="40">
                  <c:v>-0.23460160000468022</c:v>
                </c:pt>
                <c:pt idx="41">
                  <c:v>-0.27137480000237701</c:v>
                </c:pt>
                <c:pt idx="42">
                  <c:v>-0.28432440000688075</c:v>
                </c:pt>
                <c:pt idx="44">
                  <c:v>-0.23622360000445042</c:v>
                </c:pt>
                <c:pt idx="45">
                  <c:v>-0.23649280000608996</c:v>
                </c:pt>
                <c:pt idx="46">
                  <c:v>-0.22049280000283034</c:v>
                </c:pt>
                <c:pt idx="47">
                  <c:v>-0.17746760000591166</c:v>
                </c:pt>
                <c:pt idx="48">
                  <c:v>-0.21439200000531855</c:v>
                </c:pt>
                <c:pt idx="49">
                  <c:v>-0.2643084000046656</c:v>
                </c:pt>
                <c:pt idx="50">
                  <c:v>-0.25275400000464288</c:v>
                </c:pt>
                <c:pt idx="51">
                  <c:v>-0.31565320000299835</c:v>
                </c:pt>
                <c:pt idx="52">
                  <c:v>-0.30199800000627874</c:v>
                </c:pt>
                <c:pt idx="53">
                  <c:v>-0.2197712000051979</c:v>
                </c:pt>
                <c:pt idx="54">
                  <c:v>-0.21162000000549597</c:v>
                </c:pt>
                <c:pt idx="55">
                  <c:v>-0.2520656000051531</c:v>
                </c:pt>
                <c:pt idx="56">
                  <c:v>-0.22964640000282088</c:v>
                </c:pt>
                <c:pt idx="57">
                  <c:v>-0.22362120000616414</c:v>
                </c:pt>
                <c:pt idx="59">
                  <c:v>-0.27466360000471468</c:v>
                </c:pt>
                <c:pt idx="60">
                  <c:v>-0.26702560000558151</c:v>
                </c:pt>
                <c:pt idx="67">
                  <c:v>-0.21530640000491985</c:v>
                </c:pt>
                <c:pt idx="69">
                  <c:v>-0.24104640000587096</c:v>
                </c:pt>
                <c:pt idx="70">
                  <c:v>-0.20676920000551036</c:v>
                </c:pt>
                <c:pt idx="73">
                  <c:v>-0.22288160000607604</c:v>
                </c:pt>
                <c:pt idx="74">
                  <c:v>-0.2904532000029576</c:v>
                </c:pt>
                <c:pt idx="75">
                  <c:v>-0.25112560000343365</c:v>
                </c:pt>
                <c:pt idx="76">
                  <c:v>-0.29497440000341157</c:v>
                </c:pt>
                <c:pt idx="77">
                  <c:v>-0.23736960000314866</c:v>
                </c:pt>
                <c:pt idx="78">
                  <c:v>-0.24826880000546225</c:v>
                </c:pt>
                <c:pt idx="79">
                  <c:v>-0.24476480000521406</c:v>
                </c:pt>
                <c:pt idx="80">
                  <c:v>-0.22045440000511007</c:v>
                </c:pt>
                <c:pt idx="81">
                  <c:v>-0.2604040000042005</c:v>
                </c:pt>
                <c:pt idx="82">
                  <c:v>-0.30635360000451328</c:v>
                </c:pt>
                <c:pt idx="83">
                  <c:v>-0.21510160000616452</c:v>
                </c:pt>
                <c:pt idx="84">
                  <c:v>-0.29874880000352277</c:v>
                </c:pt>
                <c:pt idx="85">
                  <c:v>-0.28064800000356627</c:v>
                </c:pt>
                <c:pt idx="86">
                  <c:v>-0.2641440000043076</c:v>
                </c:pt>
                <c:pt idx="87">
                  <c:v>-0.25994240000727586</c:v>
                </c:pt>
                <c:pt idx="88">
                  <c:v>-0.30989200000476558</c:v>
                </c:pt>
                <c:pt idx="89">
                  <c:v>-0.23092640000322717</c:v>
                </c:pt>
                <c:pt idx="90">
                  <c:v>-0.3105736000034085</c:v>
                </c:pt>
                <c:pt idx="91">
                  <c:v>-0.25686000000496279</c:v>
                </c:pt>
                <c:pt idx="92">
                  <c:v>-0.29224720000638627</c:v>
                </c:pt>
                <c:pt idx="101">
                  <c:v>-0.18690600000263657</c:v>
                </c:pt>
                <c:pt idx="103">
                  <c:v>-0.29017520000343211</c:v>
                </c:pt>
                <c:pt idx="105">
                  <c:v>-0.28700000000389991</c:v>
                </c:pt>
                <c:pt idx="106">
                  <c:v>-0.22897480000392534</c:v>
                </c:pt>
                <c:pt idx="107">
                  <c:v>-0.24854760000380338</c:v>
                </c:pt>
                <c:pt idx="108">
                  <c:v>-0.17091760000403156</c:v>
                </c:pt>
                <c:pt idx="109">
                  <c:v>-0.25837480000336654</c:v>
                </c:pt>
                <c:pt idx="110">
                  <c:v>-0.20588000000498141</c:v>
                </c:pt>
                <c:pt idx="111">
                  <c:v>-0.19564880000325502</c:v>
                </c:pt>
                <c:pt idx="112">
                  <c:v>-0.22562360000301851</c:v>
                </c:pt>
                <c:pt idx="113">
                  <c:v>-0.11119520000283956</c:v>
                </c:pt>
                <c:pt idx="114">
                  <c:v>-0.13811960000384715</c:v>
                </c:pt>
                <c:pt idx="115">
                  <c:v>-0.18579200000385754</c:v>
                </c:pt>
                <c:pt idx="116">
                  <c:v>-0.18676680000135093</c:v>
                </c:pt>
                <c:pt idx="117">
                  <c:v>-0.1985904000030132</c:v>
                </c:pt>
                <c:pt idx="118">
                  <c:v>-0.19532240000626189</c:v>
                </c:pt>
                <c:pt idx="119">
                  <c:v>-0.1612972000039008</c:v>
                </c:pt>
                <c:pt idx="120">
                  <c:v>-0.21271760000672657</c:v>
                </c:pt>
                <c:pt idx="121">
                  <c:v>-0.21955840000373428</c:v>
                </c:pt>
                <c:pt idx="122">
                  <c:v>-0.21930640000209678</c:v>
                </c:pt>
                <c:pt idx="123">
                  <c:v>-0.18310480000582174</c:v>
                </c:pt>
                <c:pt idx="124">
                  <c:v>-0.16449200000351993</c:v>
                </c:pt>
                <c:pt idx="125">
                  <c:v>-0.14446680000401102</c:v>
                </c:pt>
                <c:pt idx="126">
                  <c:v>-0.16337520000161021</c:v>
                </c:pt>
                <c:pt idx="127">
                  <c:v>-0.14435000000230502</c:v>
                </c:pt>
                <c:pt idx="128">
                  <c:v>-0.18766960000357358</c:v>
                </c:pt>
                <c:pt idx="129">
                  <c:v>-0.17554360000576708</c:v>
                </c:pt>
                <c:pt idx="130">
                  <c:v>-0.17216560000451864</c:v>
                </c:pt>
                <c:pt idx="131">
                  <c:v>-0.21014040000227396</c:v>
                </c:pt>
                <c:pt idx="132">
                  <c:v>-0.23160680000364664</c:v>
                </c:pt>
                <c:pt idx="133">
                  <c:v>-0.20617840000340948</c:v>
                </c:pt>
                <c:pt idx="138">
                  <c:v>-0.16205960000297637</c:v>
                </c:pt>
                <c:pt idx="151">
                  <c:v>-3.5508000008121599E-2</c:v>
                </c:pt>
                <c:pt idx="152">
                  <c:v>-3.4457599998859223E-2</c:v>
                </c:pt>
                <c:pt idx="153">
                  <c:v>-3.8407200001529418E-2</c:v>
                </c:pt>
                <c:pt idx="154">
                  <c:v>-3.6798000000999309E-2</c:v>
                </c:pt>
                <c:pt idx="155">
                  <c:v>-3.3404000001610257E-2</c:v>
                </c:pt>
                <c:pt idx="17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1-4482-8B9E-B4E9DDDB77C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(2)'!$D$22:$D$38</c:f>
                <c:numCache>
                  <c:formatCode>General</c:formatCode>
                  <c:ptCount val="17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(2)'!$I$21:$I$936</c:f>
              <c:numCache>
                <c:formatCode>General</c:formatCode>
                <c:ptCount val="916"/>
                <c:pt idx="58">
                  <c:v>-0.25824320000538137</c:v>
                </c:pt>
                <c:pt idx="61">
                  <c:v>-0.24552160000530421</c:v>
                </c:pt>
                <c:pt idx="62">
                  <c:v>-0.27073360000213142</c:v>
                </c:pt>
                <c:pt idx="63">
                  <c:v>-0.27468320000480162</c:v>
                </c:pt>
                <c:pt idx="64">
                  <c:v>-0.26117920000251615</c:v>
                </c:pt>
                <c:pt idx="65">
                  <c:v>-0.30512880000605946</c:v>
                </c:pt>
                <c:pt idx="66">
                  <c:v>-0.23707840000497526</c:v>
                </c:pt>
                <c:pt idx="68">
                  <c:v>-0.23470160000215401</c:v>
                </c:pt>
                <c:pt idx="71">
                  <c:v>-0.28055280000262428</c:v>
                </c:pt>
                <c:pt idx="72">
                  <c:v>-0.2855024000054982</c:v>
                </c:pt>
                <c:pt idx="93">
                  <c:v>-0.23563440000361879</c:v>
                </c:pt>
                <c:pt idx="94">
                  <c:v>-0.2611728000047151</c:v>
                </c:pt>
                <c:pt idx="95">
                  <c:v>-0.24341680000361521</c:v>
                </c:pt>
                <c:pt idx="96">
                  <c:v>-0.25836640000488842</c:v>
                </c:pt>
                <c:pt idx="97">
                  <c:v>-0.23781200000303215</c:v>
                </c:pt>
                <c:pt idx="98">
                  <c:v>-0.32025760000396986</c:v>
                </c:pt>
                <c:pt idx="99">
                  <c:v>-0.24900560000605765</c:v>
                </c:pt>
                <c:pt idx="100">
                  <c:v>-0.27555200000642799</c:v>
                </c:pt>
                <c:pt idx="102">
                  <c:v>-0.26578000000517932</c:v>
                </c:pt>
                <c:pt idx="104">
                  <c:v>-0.26902400000471971</c:v>
                </c:pt>
                <c:pt idx="134">
                  <c:v>-0.15572480000264477</c:v>
                </c:pt>
                <c:pt idx="135">
                  <c:v>-0.2291144000046188</c:v>
                </c:pt>
                <c:pt idx="136">
                  <c:v>-0.16283040000416804</c:v>
                </c:pt>
                <c:pt idx="137">
                  <c:v>-0.15215000000534928</c:v>
                </c:pt>
                <c:pt idx="139">
                  <c:v>-0.15521000000080676</c:v>
                </c:pt>
                <c:pt idx="140">
                  <c:v>-0.13163040000290493</c:v>
                </c:pt>
                <c:pt idx="141">
                  <c:v>-9.2560800003411714E-2</c:v>
                </c:pt>
                <c:pt idx="142">
                  <c:v>-0.11093080000136979</c:v>
                </c:pt>
                <c:pt idx="143">
                  <c:v>-0.12873160000162898</c:v>
                </c:pt>
                <c:pt idx="144">
                  <c:v>-0.12914400000590831</c:v>
                </c:pt>
                <c:pt idx="145">
                  <c:v>-0.12690480000310345</c:v>
                </c:pt>
                <c:pt idx="146">
                  <c:v>-7.3262400001112837E-2</c:v>
                </c:pt>
                <c:pt idx="147">
                  <c:v>-0.10036799999943469</c:v>
                </c:pt>
                <c:pt idx="148">
                  <c:v>-7.0342800005164463E-2</c:v>
                </c:pt>
                <c:pt idx="156">
                  <c:v>-3.0192000049282797E-3</c:v>
                </c:pt>
                <c:pt idx="157">
                  <c:v>2.91319999814732E-3</c:v>
                </c:pt>
                <c:pt idx="159">
                  <c:v>-1.9344799999089446E-2</c:v>
                </c:pt>
                <c:pt idx="174">
                  <c:v>-2.6422000009915791E-2</c:v>
                </c:pt>
                <c:pt idx="204">
                  <c:v>1.2072399993485305E-2</c:v>
                </c:pt>
                <c:pt idx="225">
                  <c:v>-0.10508080000727205</c:v>
                </c:pt>
                <c:pt idx="228">
                  <c:v>-8.9697200004593469E-2</c:v>
                </c:pt>
                <c:pt idx="229">
                  <c:v>-0.21920600000157719</c:v>
                </c:pt>
                <c:pt idx="230">
                  <c:v>-0.21849759999895468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91-4482-8B9E-B4E9DDDB77C1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(2)'!$D$21:$D$38</c:f>
                <c:numCache>
                  <c:formatCode>General</c:formatCode>
                  <c:ptCount val="18"/>
                </c:numCache>
              </c:numRef>
            </c:plus>
            <c:minus>
              <c:numRef>
                <c:f>'A (2)'!$D$21:$D$38</c:f>
                <c:numCache>
                  <c:formatCode>General</c:formatCode>
                  <c:ptCount val="18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(2)'!$J$21:$J$936</c:f>
              <c:numCache>
                <c:formatCode>General</c:formatCode>
                <c:ptCount val="916"/>
                <c:pt idx="149">
                  <c:v>-4.8785200000565965E-2</c:v>
                </c:pt>
                <c:pt idx="150">
                  <c:v>-3.0558400001609698E-2</c:v>
                </c:pt>
                <c:pt idx="160">
                  <c:v>-1.6368000069633126E-3</c:v>
                </c:pt>
                <c:pt idx="161">
                  <c:v>-9.3680000281892717E-4</c:v>
                </c:pt>
                <c:pt idx="162">
                  <c:v>-9.3600000400329009E-4</c:v>
                </c:pt>
                <c:pt idx="163">
                  <c:v>-2.3599999985890463E-4</c:v>
                </c:pt>
                <c:pt idx="164">
                  <c:v>3.2959999953163788E-3</c:v>
                </c:pt>
                <c:pt idx="165">
                  <c:v>1.2183999933768064E-3</c:v>
                </c:pt>
                <c:pt idx="166">
                  <c:v>3.3183999985340051E-3</c:v>
                </c:pt>
                <c:pt idx="167">
                  <c:v>-8.0440000601811334E-4</c:v>
                </c:pt>
                <c:pt idx="168">
                  <c:v>5.3955999974277802E-3</c:v>
                </c:pt>
                <c:pt idx="169">
                  <c:v>3.6227999953553081E-3</c:v>
                </c:pt>
                <c:pt idx="170">
                  <c:v>2.7732000016840175E-3</c:v>
                </c:pt>
                <c:pt idx="171">
                  <c:v>4.7732000020914711E-3</c:v>
                </c:pt>
                <c:pt idx="173">
                  <c:v>2.0000000004074536E-3</c:v>
                </c:pt>
                <c:pt idx="175">
                  <c:v>-2.9220000069472007E-3</c:v>
                </c:pt>
                <c:pt idx="176">
                  <c:v>-1.9223999988753349E-3</c:v>
                </c:pt>
                <c:pt idx="177">
                  <c:v>-1.222400002006907E-3</c:v>
                </c:pt>
                <c:pt idx="178">
                  <c:v>-2.8720000045723282E-3</c:v>
                </c:pt>
                <c:pt idx="179">
                  <c:v>-1.8176000085077249E-3</c:v>
                </c:pt>
                <c:pt idx="180">
                  <c:v>-1.5176000088104047E-3</c:v>
                </c:pt>
                <c:pt idx="181">
                  <c:v>-1.9404000049689785E-3</c:v>
                </c:pt>
                <c:pt idx="182">
                  <c:v>-4.4040000648237765E-4</c:v>
                </c:pt>
                <c:pt idx="183">
                  <c:v>1.0095999969053082E-3</c:v>
                </c:pt>
                <c:pt idx="184">
                  <c:v>1.7096000010496937E-3</c:v>
                </c:pt>
                <c:pt idx="185">
                  <c:v>-9.1688000029535033E-3</c:v>
                </c:pt>
                <c:pt idx="186">
                  <c:v>-7.7688000092166476E-3</c:v>
                </c:pt>
                <c:pt idx="187">
                  <c:v>-8.318400003190618E-3</c:v>
                </c:pt>
                <c:pt idx="188">
                  <c:v>-6.7183999999542721E-3</c:v>
                </c:pt>
                <c:pt idx="189">
                  <c:v>-1.1413599997467827E-2</c:v>
                </c:pt>
                <c:pt idx="190">
                  <c:v>-9.3135999995865859E-3</c:v>
                </c:pt>
                <c:pt idx="191">
                  <c:v>-1.3991200001328252E-2</c:v>
                </c:pt>
                <c:pt idx="192">
                  <c:v>-1.2591200000315439E-2</c:v>
                </c:pt>
                <c:pt idx="193">
                  <c:v>-3.0140000017127022E-3</c:v>
                </c:pt>
                <c:pt idx="194">
                  <c:v>-1.7563600005814806E-2</c:v>
                </c:pt>
                <c:pt idx="195">
                  <c:v>-1.686360000167042E-2</c:v>
                </c:pt>
                <c:pt idx="196">
                  <c:v>-2.06088000049931E-2</c:v>
                </c:pt>
                <c:pt idx="197">
                  <c:v>-1.8508800007111859E-2</c:v>
                </c:pt>
                <c:pt idx="198">
                  <c:v>-4.2332000004535075E-2</c:v>
                </c:pt>
                <c:pt idx="199">
                  <c:v>-2.1032000004197471E-2</c:v>
                </c:pt>
                <c:pt idx="200">
                  <c:v>-1.9927200002712198E-2</c:v>
                </c:pt>
                <c:pt idx="201">
                  <c:v>-1.5727200006949715E-2</c:v>
                </c:pt>
                <c:pt idx="202">
                  <c:v>-2.8154400002676994E-2</c:v>
                </c:pt>
                <c:pt idx="203">
                  <c:v>-2.6554399999440648E-2</c:v>
                </c:pt>
                <c:pt idx="205">
                  <c:v>-3.8226800003030803E-2</c:v>
                </c:pt>
                <c:pt idx="206">
                  <c:v>-3.1326800002716482E-2</c:v>
                </c:pt>
                <c:pt idx="207">
                  <c:v>-3.4048800000164192E-2</c:v>
                </c:pt>
                <c:pt idx="208">
                  <c:v>-3.3548799998243339E-2</c:v>
                </c:pt>
                <c:pt idx="209">
                  <c:v>-4.4722800004819874E-2</c:v>
                </c:pt>
                <c:pt idx="210">
                  <c:v>-4.302280000410974E-2</c:v>
                </c:pt>
                <c:pt idx="211">
                  <c:v>-3.8595200006966479E-2</c:v>
                </c:pt>
                <c:pt idx="212">
                  <c:v>-3.8495200002216734E-2</c:v>
                </c:pt>
                <c:pt idx="213">
                  <c:v>-3.8744799996493384E-2</c:v>
                </c:pt>
                <c:pt idx="214">
                  <c:v>-3.7044800003059208E-2</c:v>
                </c:pt>
                <c:pt idx="215">
                  <c:v>-4.3390400001953822E-2</c:v>
                </c:pt>
                <c:pt idx="216">
                  <c:v>-3.9590400003362447E-2</c:v>
                </c:pt>
                <c:pt idx="217">
                  <c:v>-4.0439999997033738E-2</c:v>
                </c:pt>
                <c:pt idx="218">
                  <c:v>-3.4639999998034909E-2</c:v>
                </c:pt>
                <c:pt idx="219">
                  <c:v>-4.6367999995709397E-2</c:v>
                </c:pt>
                <c:pt idx="220">
                  <c:v>-4.4068000002880581E-2</c:v>
                </c:pt>
                <c:pt idx="221">
                  <c:v>-5.6040399998892099E-2</c:v>
                </c:pt>
                <c:pt idx="222">
                  <c:v>-5.0835599999118131E-2</c:v>
                </c:pt>
                <c:pt idx="223">
                  <c:v>-4.873560000123689E-2</c:v>
                </c:pt>
                <c:pt idx="231">
                  <c:v>-0.2337208000026294</c:v>
                </c:pt>
                <c:pt idx="233">
                  <c:v>-0.30055079999874579</c:v>
                </c:pt>
                <c:pt idx="234">
                  <c:v>-0.30630640000890708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91-4482-8B9E-B4E9DDDB77C1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'A (2)'!$D$21:$D$45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(2)'!$K$21:$K$936</c:f>
              <c:numCache>
                <c:formatCode>General</c:formatCode>
                <c:ptCount val="916"/>
                <c:pt idx="232">
                  <c:v>-0.2579083999953582</c:v>
                </c:pt>
                <c:pt idx="235">
                  <c:v>-0.3093007999996189</c:v>
                </c:pt>
                <c:pt idx="236">
                  <c:v>-0.30920080000214512</c:v>
                </c:pt>
                <c:pt idx="237">
                  <c:v>-0.4853000000002794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91-4482-8B9E-B4E9DDDB77C1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'A (2)'!$D$21:$D$45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(2)'!$L$21:$L$936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91-4482-8B9E-B4E9DDDB77C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'A (2)'!$D$21:$D$45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(2)'!$M$21:$M$936</c:f>
              <c:numCache>
                <c:formatCode>General</c:formatCode>
                <c:ptCount val="9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91-4482-8B9E-B4E9DDDB77C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(2)'!$D$21:$D$45</c:f>
                <c:numCache>
                  <c:formatCode>General</c:formatCode>
                  <c:ptCount val="25"/>
                </c:numCache>
              </c:numRef>
            </c:plus>
            <c:minus>
              <c:numRef>
                <c:f>'A (2)'!$D$21:$D$45</c:f>
                <c:numCache>
                  <c:formatCode>General</c:formatCode>
                  <c:ptCount val="2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(2)'!$N$21:$N$936</c:f>
              <c:numCache>
                <c:formatCode>General</c:formatCode>
                <c:ptCount val="916"/>
                <c:pt idx="224">
                  <c:v>-7.8418400000373367E-2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91-4482-8B9E-B4E9DDDB77C1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(2)'!$O$21:$O$936</c:f>
              <c:numCache>
                <c:formatCode>General</c:formatCode>
                <c:ptCount val="916"/>
                <c:pt idx="0">
                  <c:v>2.3978441904711256</c:v>
                </c:pt>
                <c:pt idx="1">
                  <c:v>2.390070665968973</c:v>
                </c:pt>
                <c:pt idx="2">
                  <c:v>2.3829068296630682</c:v>
                </c:pt>
                <c:pt idx="3">
                  <c:v>2.2792598363010375</c:v>
                </c:pt>
                <c:pt idx="4">
                  <c:v>2.2791074142519756</c:v>
                </c:pt>
                <c:pt idx="5">
                  <c:v>2.2637127872967326</c:v>
                </c:pt>
                <c:pt idx="6">
                  <c:v>2.2614264565608053</c:v>
                </c:pt>
                <c:pt idx="7">
                  <c:v>2.2487754264886757</c:v>
                </c:pt>
                <c:pt idx="8">
                  <c:v>2.2486230044396134</c:v>
                </c:pt>
                <c:pt idx="9">
                  <c:v>2.2323138451900002</c:v>
                </c:pt>
                <c:pt idx="10">
                  <c:v>2.2275887616690837</c:v>
                </c:pt>
                <c:pt idx="11">
                  <c:v>2.2268266514237745</c:v>
                </c:pt>
                <c:pt idx="12">
                  <c:v>2.226674229374713</c:v>
                </c:pt>
                <c:pt idx="13">
                  <c:v>2.1989334164454633</c:v>
                </c:pt>
                <c:pt idx="14">
                  <c:v>2.1922268462867436</c:v>
                </c:pt>
                <c:pt idx="15">
                  <c:v>2.1899405155508167</c:v>
                </c:pt>
                <c:pt idx="16">
                  <c:v>2.178508861871181</c:v>
                </c:pt>
                <c:pt idx="17">
                  <c:v>2.1772894854786866</c:v>
                </c:pt>
                <c:pt idx="18">
                  <c:v>2.1719547137615232</c:v>
                </c:pt>
                <c:pt idx="19">
                  <c:v>2.155188288364724</c:v>
                </c:pt>
                <c:pt idx="20">
                  <c:v>2.1402509275566666</c:v>
                </c:pt>
                <c:pt idx="21">
                  <c:v>2.1381170188698011</c:v>
                </c:pt>
                <c:pt idx="22">
                  <c:v>2.1329346692016999</c:v>
                </c:pt>
                <c:pt idx="23">
                  <c:v>2.1327822471526381</c:v>
                </c:pt>
                <c:pt idx="24">
                  <c:v>2.1250087226504855</c:v>
                </c:pt>
                <c:pt idx="25">
                  <c:v>2.1205884832276931</c:v>
                </c:pt>
                <c:pt idx="26">
                  <c:v>2.1176924642955188</c:v>
                </c:pt>
                <c:pt idx="27">
                  <c:v>2.1029075255365233</c:v>
                </c:pt>
                <c:pt idx="28">
                  <c:v>2.095743689230618</c:v>
                </c:pt>
                <c:pt idx="29">
                  <c:v>2.0737949141657177</c:v>
                </c:pt>
                <c:pt idx="30">
                  <c:v>2.070898895233543</c:v>
                </c:pt>
                <c:pt idx="31">
                  <c:v>2.0619059943388964</c:v>
                </c:pt>
                <c:pt idx="32">
                  <c:v>2.0617535722898346</c:v>
                </c:pt>
                <c:pt idx="33">
                  <c:v>2.0500170745120752</c:v>
                </c:pt>
                <c:pt idx="34">
                  <c:v>2.0498646524630133</c:v>
                </c:pt>
                <c:pt idx="35">
                  <c:v>2.0455968350892828</c:v>
                </c:pt>
                <c:pt idx="36">
                  <c:v>2.0393475310777482</c:v>
                </c:pt>
                <c:pt idx="37">
                  <c:v>2.0155696914241061</c:v>
                </c:pt>
                <c:pt idx="38">
                  <c:v>2.0154172693750443</c:v>
                </c:pt>
                <c:pt idx="39">
                  <c:v>2.0055098361860266</c:v>
                </c:pt>
                <c:pt idx="40">
                  <c:v>2.0049001479897797</c:v>
                </c:pt>
                <c:pt idx="41">
                  <c:v>2.003528349548223</c:v>
                </c:pt>
                <c:pt idx="42">
                  <c:v>2.0032235054500998</c:v>
                </c:pt>
                <c:pt idx="43">
                  <c:v>2.0027662393029138</c:v>
                </c:pt>
                <c:pt idx="44">
                  <c:v>2.0026138172538523</c:v>
                </c:pt>
                <c:pt idx="45">
                  <c:v>1.9981935778310598</c:v>
                </c:pt>
                <c:pt idx="46">
                  <c:v>1.9981935778310598</c:v>
                </c:pt>
                <c:pt idx="47">
                  <c:v>1.9980411557819979</c:v>
                </c:pt>
                <c:pt idx="48">
                  <c:v>1.9975838896348126</c:v>
                </c:pt>
                <c:pt idx="49">
                  <c:v>1.9910297415251548</c:v>
                </c:pt>
                <c:pt idx="50">
                  <c:v>1.9876764564457949</c:v>
                </c:pt>
                <c:pt idx="51">
                  <c:v>1.9870667682495475</c:v>
                </c:pt>
                <c:pt idx="52">
                  <c:v>1.9831037949739405</c:v>
                </c:pt>
                <c:pt idx="53">
                  <c:v>1.9817319965323843</c:v>
                </c:pt>
                <c:pt idx="54">
                  <c:v>1.9808174642380134</c:v>
                </c:pt>
                <c:pt idx="55">
                  <c:v>1.9774641791586536</c:v>
                </c:pt>
                <c:pt idx="56">
                  <c:v>1.9628316624487199</c:v>
                </c:pt>
                <c:pt idx="57">
                  <c:v>1.962679240399658</c:v>
                </c:pt>
                <c:pt idx="58">
                  <c:v>1.9603929096637309</c:v>
                </c:pt>
                <c:pt idx="59">
                  <c:v>1.9568872025353092</c:v>
                </c:pt>
                <c:pt idx="60">
                  <c:v>1.9469797693462916</c:v>
                </c:pt>
                <c:pt idx="61">
                  <c:v>1.9439313283650554</c:v>
                </c:pt>
                <c:pt idx="62">
                  <c:v>1.9149711390433115</c:v>
                </c:pt>
                <c:pt idx="63">
                  <c:v>1.9146662949451878</c:v>
                </c:pt>
                <c:pt idx="64">
                  <c:v>1.9116178539639517</c:v>
                </c:pt>
                <c:pt idx="65">
                  <c:v>1.911313009865828</c:v>
                </c:pt>
                <c:pt idx="66">
                  <c:v>1.9110081657677045</c:v>
                </c:pt>
                <c:pt idx="67">
                  <c:v>1.8942417403709053</c:v>
                </c:pt>
                <c:pt idx="68">
                  <c:v>1.8905836111934218</c:v>
                </c:pt>
                <c:pt idx="69">
                  <c:v>1.8866206379178148</c:v>
                </c:pt>
                <c:pt idx="70">
                  <c:v>1.8849439953781348</c:v>
                </c:pt>
                <c:pt idx="71">
                  <c:v>1.8533926312223403</c:v>
                </c:pt>
                <c:pt idx="72">
                  <c:v>1.8530877871242166</c:v>
                </c:pt>
                <c:pt idx="73">
                  <c:v>1.8372358940217883</c:v>
                </c:pt>
                <c:pt idx="74">
                  <c:v>1.8346447191877375</c:v>
                </c:pt>
                <c:pt idx="75">
                  <c:v>1.8326632325499341</c:v>
                </c:pt>
                <c:pt idx="76">
                  <c:v>1.8317487002555632</c:v>
                </c:pt>
                <c:pt idx="77">
                  <c:v>1.8280905710780797</c:v>
                </c:pt>
                <c:pt idx="78">
                  <c:v>1.8274808828818325</c:v>
                </c:pt>
                <c:pt idx="79">
                  <c:v>1.8244324419005964</c:v>
                </c:pt>
                <c:pt idx="80">
                  <c:v>1.8165064953493821</c:v>
                </c:pt>
                <c:pt idx="81">
                  <c:v>1.8162016512512587</c:v>
                </c:pt>
                <c:pt idx="82">
                  <c:v>1.815896807153135</c:v>
                </c:pt>
                <c:pt idx="83">
                  <c:v>1.8143725866625169</c:v>
                </c:pt>
                <c:pt idx="84">
                  <c:v>1.8122386779756514</c:v>
                </c:pt>
                <c:pt idx="85">
                  <c:v>1.8116289897794042</c:v>
                </c:pt>
                <c:pt idx="86">
                  <c:v>1.8085805487981681</c:v>
                </c:pt>
                <c:pt idx="87">
                  <c:v>1.8073611724056735</c:v>
                </c:pt>
                <c:pt idx="88">
                  <c:v>1.80705632830755</c:v>
                </c:pt>
                <c:pt idx="89">
                  <c:v>1.7951674084807288</c:v>
                </c:pt>
                <c:pt idx="90">
                  <c:v>1.7930334997938635</c:v>
                </c:pt>
                <c:pt idx="91">
                  <c:v>1.7826688004576603</c:v>
                </c:pt>
                <c:pt idx="92">
                  <c:v>1.7729137893177045</c:v>
                </c:pt>
                <c:pt idx="93">
                  <c:v>1.7631587781777487</c:v>
                </c:pt>
                <c:pt idx="94">
                  <c:v>1.7543182993321638</c:v>
                </c:pt>
                <c:pt idx="95">
                  <c:v>1.7497456378603093</c:v>
                </c:pt>
                <c:pt idx="96">
                  <c:v>1.7494407937621859</c:v>
                </c:pt>
                <c:pt idx="97">
                  <c:v>1.746087508682826</c:v>
                </c:pt>
                <c:pt idx="98">
                  <c:v>1.7427342236034662</c:v>
                </c:pt>
                <c:pt idx="99">
                  <c:v>1.7412100031128481</c:v>
                </c:pt>
                <c:pt idx="100">
                  <c:v>1.7384664062297355</c:v>
                </c:pt>
                <c:pt idx="101">
                  <c:v>1.7224620910782453</c:v>
                </c:pt>
                <c:pt idx="102">
                  <c:v>1.7216999808329363</c:v>
                </c:pt>
                <c:pt idx="103">
                  <c:v>1.718041851655453</c:v>
                </c:pt>
                <c:pt idx="104">
                  <c:v>1.7171273193610821</c:v>
                </c:pt>
                <c:pt idx="105">
                  <c:v>1.6988366734736648</c:v>
                </c:pt>
                <c:pt idx="106">
                  <c:v>1.698684251424603</c:v>
                </c:pt>
                <c:pt idx="107">
                  <c:v>1.6779548527521968</c:v>
                </c:pt>
                <c:pt idx="108">
                  <c:v>1.6741443015256516</c:v>
                </c:pt>
                <c:pt idx="109">
                  <c:v>1.6224732268936981</c:v>
                </c:pt>
                <c:pt idx="110">
                  <c:v>1.6073834440365788</c:v>
                </c:pt>
                <c:pt idx="111">
                  <c:v>1.545500092117484</c:v>
                </c:pt>
                <c:pt idx="112">
                  <c:v>1.5453476700684221</c:v>
                </c:pt>
                <c:pt idx="113">
                  <c:v>1.5427564952343713</c:v>
                </c:pt>
                <c:pt idx="114">
                  <c:v>1.542299229087186</c:v>
                </c:pt>
                <c:pt idx="115">
                  <c:v>1.5403177424493824</c:v>
                </c:pt>
                <c:pt idx="116">
                  <c:v>1.5401653204003207</c:v>
                </c:pt>
                <c:pt idx="117">
                  <c:v>1.539098366056888</c:v>
                </c:pt>
                <c:pt idx="118">
                  <c:v>1.5253803816413249</c:v>
                </c:pt>
                <c:pt idx="119">
                  <c:v>1.5252279595922633</c:v>
                </c:pt>
                <c:pt idx="120">
                  <c:v>1.5217222524638416</c:v>
                </c:pt>
                <c:pt idx="121">
                  <c:v>1.5147108382069983</c:v>
                </c:pt>
                <c:pt idx="122">
                  <c:v>1.5131866177163802</c:v>
                </c:pt>
                <c:pt idx="123">
                  <c:v>1.5119672413238858</c:v>
                </c:pt>
                <c:pt idx="124">
                  <c:v>1.50221223018393</c:v>
                </c:pt>
                <c:pt idx="125">
                  <c:v>1.5020598081348682</c:v>
                </c:pt>
                <c:pt idx="126">
                  <c:v>1.4894087780627379</c:v>
                </c:pt>
                <c:pt idx="127">
                  <c:v>1.489256356013676</c:v>
                </c:pt>
                <c:pt idx="128">
                  <c:v>1.4851409606890071</c:v>
                </c:pt>
                <c:pt idx="129">
                  <c:v>1.4843788504436981</c:v>
                </c:pt>
                <c:pt idx="130">
                  <c:v>1.482092519707771</c:v>
                </c:pt>
                <c:pt idx="131">
                  <c:v>1.4819400976587092</c:v>
                </c:pt>
                <c:pt idx="132">
                  <c:v>1.4182276811508727</c:v>
                </c:pt>
                <c:pt idx="133">
                  <c:v>1.4156365063168219</c:v>
                </c:pt>
                <c:pt idx="134">
                  <c:v>1.4128929094337093</c:v>
                </c:pt>
                <c:pt idx="135">
                  <c:v>1.3668614506170427</c:v>
                </c:pt>
                <c:pt idx="136">
                  <c:v>1.3409497022765349</c:v>
                </c:pt>
                <c:pt idx="137">
                  <c:v>1.3368343069518662</c:v>
                </c:pt>
                <c:pt idx="138">
                  <c:v>1.3060450530413803</c:v>
                </c:pt>
                <c:pt idx="139">
                  <c:v>1.1920333603431466</c:v>
                </c:pt>
                <c:pt idx="140">
                  <c:v>1.1885276532147249</c:v>
                </c:pt>
                <c:pt idx="141">
                  <c:v>1.0973792678757626</c:v>
                </c:pt>
                <c:pt idx="142">
                  <c:v>1.0935687166492172</c:v>
                </c:pt>
                <c:pt idx="143">
                  <c:v>1.056072892580012</c:v>
                </c:pt>
                <c:pt idx="144">
                  <c:v>1.0464703034891181</c:v>
                </c:pt>
                <c:pt idx="145">
                  <c:v>0.97849006960755069</c:v>
                </c:pt>
                <c:pt idx="146">
                  <c:v>0.90807108294099448</c:v>
                </c:pt>
                <c:pt idx="147">
                  <c:v>0.8361278757838202</c:v>
                </c:pt>
                <c:pt idx="148">
                  <c:v>0.83597545373475834</c:v>
                </c:pt>
                <c:pt idx="149">
                  <c:v>0.75397239133950456</c:v>
                </c:pt>
                <c:pt idx="150">
                  <c:v>0.75260059289794823</c:v>
                </c:pt>
                <c:pt idx="151">
                  <c:v>0.75229574879982464</c:v>
                </c:pt>
                <c:pt idx="152">
                  <c:v>0.75199090470170105</c:v>
                </c:pt>
                <c:pt idx="153">
                  <c:v>0.75168606060357734</c:v>
                </c:pt>
                <c:pt idx="154">
                  <c:v>0.68751637794855536</c:v>
                </c:pt>
                <c:pt idx="155">
                  <c:v>0.6730362832876835</c:v>
                </c:pt>
                <c:pt idx="156">
                  <c:v>0.64651484675092852</c:v>
                </c:pt>
                <c:pt idx="157">
                  <c:v>0.64087523093564147</c:v>
                </c:pt>
                <c:pt idx="158">
                  <c:v>0.62258458504822434</c:v>
                </c:pt>
                <c:pt idx="159">
                  <c:v>0.55170833223448268</c:v>
                </c:pt>
                <c:pt idx="160">
                  <c:v>0.46940042574110524</c:v>
                </c:pt>
                <c:pt idx="161">
                  <c:v>0.46940042574110524</c:v>
                </c:pt>
                <c:pt idx="162">
                  <c:v>0.468790737544858</c:v>
                </c:pt>
                <c:pt idx="163">
                  <c:v>0.468790737544858</c:v>
                </c:pt>
                <c:pt idx="164">
                  <c:v>0.44440320969496838</c:v>
                </c:pt>
                <c:pt idx="165">
                  <c:v>0.42733194020004567</c:v>
                </c:pt>
                <c:pt idx="166">
                  <c:v>0.42733194020004567</c:v>
                </c:pt>
                <c:pt idx="167">
                  <c:v>0.42565529766036575</c:v>
                </c:pt>
                <c:pt idx="168">
                  <c:v>0.42565529766036575</c:v>
                </c:pt>
                <c:pt idx="169">
                  <c:v>0.40492589898795961</c:v>
                </c:pt>
                <c:pt idx="170">
                  <c:v>0.40462105488983596</c:v>
                </c:pt>
                <c:pt idx="171">
                  <c:v>0.40462105488983596</c:v>
                </c:pt>
                <c:pt idx="172">
                  <c:v>0.40324925644827969</c:v>
                </c:pt>
                <c:pt idx="173">
                  <c:v>0.40324925644827969</c:v>
                </c:pt>
                <c:pt idx="174">
                  <c:v>0.40096292571235254</c:v>
                </c:pt>
                <c:pt idx="175">
                  <c:v>0.40096292571235254</c:v>
                </c:pt>
                <c:pt idx="176">
                  <c:v>0.3822150136777499</c:v>
                </c:pt>
                <c:pt idx="177">
                  <c:v>0.3822150136777499</c:v>
                </c:pt>
                <c:pt idx="178">
                  <c:v>0.38191016957962631</c:v>
                </c:pt>
                <c:pt idx="179">
                  <c:v>0.37855688450026648</c:v>
                </c:pt>
                <c:pt idx="180">
                  <c:v>0.37855688450026648</c:v>
                </c:pt>
                <c:pt idx="181">
                  <c:v>0.37688024196058656</c:v>
                </c:pt>
                <c:pt idx="182">
                  <c:v>0.37688024196058656</c:v>
                </c:pt>
                <c:pt idx="183">
                  <c:v>0.35782748582786028</c:v>
                </c:pt>
                <c:pt idx="184">
                  <c:v>0.35782748582786028</c:v>
                </c:pt>
                <c:pt idx="185">
                  <c:v>0.3413659045291848</c:v>
                </c:pt>
                <c:pt idx="186">
                  <c:v>0.3413659045291848</c:v>
                </c:pt>
                <c:pt idx="187">
                  <c:v>0.34106106043106121</c:v>
                </c:pt>
                <c:pt idx="188">
                  <c:v>0.34106106043106121</c:v>
                </c:pt>
                <c:pt idx="189">
                  <c:v>0.33740293125357779</c:v>
                </c:pt>
                <c:pt idx="190">
                  <c:v>0.33740293125357779</c:v>
                </c:pt>
                <c:pt idx="191">
                  <c:v>0.32033166175865502</c:v>
                </c:pt>
                <c:pt idx="192">
                  <c:v>0.32033166175865502</c:v>
                </c:pt>
                <c:pt idx="193">
                  <c:v>0.3186550192189751</c:v>
                </c:pt>
                <c:pt idx="194">
                  <c:v>0.31835017512085151</c:v>
                </c:pt>
                <c:pt idx="195">
                  <c:v>0.31835017512085151</c:v>
                </c:pt>
                <c:pt idx="196">
                  <c:v>0.2956392898106418</c:v>
                </c:pt>
                <c:pt idx="197">
                  <c:v>0.2956392898106418</c:v>
                </c:pt>
                <c:pt idx="198">
                  <c:v>0.27521473523635931</c:v>
                </c:pt>
                <c:pt idx="199">
                  <c:v>0.27521473523635931</c:v>
                </c:pt>
                <c:pt idx="200">
                  <c:v>0.27155660605887583</c:v>
                </c:pt>
                <c:pt idx="201">
                  <c:v>0.27155660605887583</c:v>
                </c:pt>
                <c:pt idx="202">
                  <c:v>0.25418049246582952</c:v>
                </c:pt>
                <c:pt idx="203">
                  <c:v>0.25418049246582952</c:v>
                </c:pt>
                <c:pt idx="204">
                  <c:v>0.2528086940242732</c:v>
                </c:pt>
                <c:pt idx="205">
                  <c:v>0.25219900582802596</c:v>
                </c:pt>
                <c:pt idx="206">
                  <c:v>0.25219900582802596</c:v>
                </c:pt>
                <c:pt idx="207">
                  <c:v>0.2499126750920988</c:v>
                </c:pt>
                <c:pt idx="208">
                  <c:v>0.2499126750920988</c:v>
                </c:pt>
                <c:pt idx="209">
                  <c:v>0.21104505258133727</c:v>
                </c:pt>
                <c:pt idx="210">
                  <c:v>0.21104505258133727</c:v>
                </c:pt>
                <c:pt idx="211">
                  <c:v>0.20906356594353373</c:v>
                </c:pt>
                <c:pt idx="212">
                  <c:v>0.20906356594353373</c:v>
                </c:pt>
                <c:pt idx="213">
                  <c:v>0.20875872184541011</c:v>
                </c:pt>
                <c:pt idx="214">
                  <c:v>0.20875872184541011</c:v>
                </c:pt>
                <c:pt idx="215">
                  <c:v>0.20540543676605028</c:v>
                </c:pt>
                <c:pt idx="216">
                  <c:v>0.20540543676605028</c:v>
                </c:pt>
                <c:pt idx="217">
                  <c:v>0.20510059266792666</c:v>
                </c:pt>
                <c:pt idx="218">
                  <c:v>0.20510059266792666</c:v>
                </c:pt>
                <c:pt idx="219">
                  <c:v>0.18833416727112756</c:v>
                </c:pt>
                <c:pt idx="220">
                  <c:v>0.18833416727112756</c:v>
                </c:pt>
                <c:pt idx="221">
                  <c:v>0.18635268063332402</c:v>
                </c:pt>
                <c:pt idx="222">
                  <c:v>0.1826945514558406</c:v>
                </c:pt>
                <c:pt idx="223">
                  <c:v>0.1826945514558406</c:v>
                </c:pt>
                <c:pt idx="224">
                  <c:v>7.4322474572893649E-2</c:v>
                </c:pt>
                <c:pt idx="225">
                  <c:v>-3.0543895181631642E-2</c:v>
                </c:pt>
                <c:pt idx="226">
                  <c:v>-3.0696317230693437E-2</c:v>
                </c:pt>
                <c:pt idx="227">
                  <c:v>-7.5051133507680168E-2</c:v>
                </c:pt>
                <c:pt idx="228">
                  <c:v>-7.5203555556741963E-2</c:v>
                </c:pt>
                <c:pt idx="229">
                  <c:v>-0.14470800992892729</c:v>
                </c:pt>
                <c:pt idx="230">
                  <c:v>-0.2082680043877021</c:v>
                </c:pt>
                <c:pt idx="231">
                  <c:v>-0.2286925589619847</c:v>
                </c:pt>
                <c:pt idx="232">
                  <c:v>-0.25338493090999792</c:v>
                </c:pt>
                <c:pt idx="233">
                  <c:v>-0.30109303226634443</c:v>
                </c:pt>
                <c:pt idx="234">
                  <c:v>-0.31587797102533999</c:v>
                </c:pt>
                <c:pt idx="235">
                  <c:v>-0.32014578839907071</c:v>
                </c:pt>
                <c:pt idx="236">
                  <c:v>-0.32014578839907071</c:v>
                </c:pt>
                <c:pt idx="237">
                  <c:v>-0.4731775256571279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91-4482-8B9E-B4E9DDDB77C1}"/>
            </c:ext>
          </c:extLst>
        </c:ser>
        <c:ser>
          <c:idx val="8"/>
          <c:order val="8"/>
          <c:tx>
            <c:strRef>
              <c:f>'A (2)'!$V$20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(2)'!$F$21:$F$936</c:f>
              <c:numCache>
                <c:formatCode>General</c:formatCode>
                <c:ptCount val="916"/>
                <c:pt idx="0">
                  <c:v>-6543</c:v>
                </c:pt>
                <c:pt idx="1">
                  <c:v>-6517.5</c:v>
                </c:pt>
                <c:pt idx="2">
                  <c:v>-6494</c:v>
                </c:pt>
                <c:pt idx="3">
                  <c:v>-6154</c:v>
                </c:pt>
                <c:pt idx="4">
                  <c:v>-6153.5</c:v>
                </c:pt>
                <c:pt idx="5">
                  <c:v>-6103</c:v>
                </c:pt>
                <c:pt idx="6">
                  <c:v>-6095.5</c:v>
                </c:pt>
                <c:pt idx="7">
                  <c:v>-6054</c:v>
                </c:pt>
                <c:pt idx="8">
                  <c:v>-6053.5</c:v>
                </c:pt>
                <c:pt idx="9">
                  <c:v>-6000</c:v>
                </c:pt>
                <c:pt idx="10">
                  <c:v>-5984.5</c:v>
                </c:pt>
                <c:pt idx="11">
                  <c:v>-5982</c:v>
                </c:pt>
                <c:pt idx="12">
                  <c:v>-5981.5</c:v>
                </c:pt>
                <c:pt idx="13">
                  <c:v>-5890.5</c:v>
                </c:pt>
                <c:pt idx="14">
                  <c:v>-5868.5</c:v>
                </c:pt>
                <c:pt idx="15">
                  <c:v>-5861</c:v>
                </c:pt>
                <c:pt idx="16">
                  <c:v>-5823.5</c:v>
                </c:pt>
                <c:pt idx="17">
                  <c:v>-5819.5</c:v>
                </c:pt>
                <c:pt idx="18">
                  <c:v>-5802</c:v>
                </c:pt>
                <c:pt idx="19">
                  <c:v>-5747</c:v>
                </c:pt>
                <c:pt idx="20">
                  <c:v>-5698</c:v>
                </c:pt>
                <c:pt idx="21">
                  <c:v>-5691</c:v>
                </c:pt>
                <c:pt idx="22">
                  <c:v>-5674</c:v>
                </c:pt>
                <c:pt idx="23">
                  <c:v>-5673.5</c:v>
                </c:pt>
                <c:pt idx="24">
                  <c:v>-5648</c:v>
                </c:pt>
                <c:pt idx="25">
                  <c:v>-5633.5</c:v>
                </c:pt>
                <c:pt idx="26">
                  <c:v>-5624</c:v>
                </c:pt>
                <c:pt idx="27">
                  <c:v>-5575.5</c:v>
                </c:pt>
                <c:pt idx="28">
                  <c:v>-5552</c:v>
                </c:pt>
                <c:pt idx="29">
                  <c:v>-5480</c:v>
                </c:pt>
                <c:pt idx="30">
                  <c:v>-5470.5</c:v>
                </c:pt>
                <c:pt idx="31">
                  <c:v>-5441</c:v>
                </c:pt>
                <c:pt idx="32">
                  <c:v>-5440.5</c:v>
                </c:pt>
                <c:pt idx="33">
                  <c:v>-5402</c:v>
                </c:pt>
                <c:pt idx="34">
                  <c:v>-5401.5</c:v>
                </c:pt>
                <c:pt idx="35">
                  <c:v>-5387.5</c:v>
                </c:pt>
                <c:pt idx="36">
                  <c:v>-5367</c:v>
                </c:pt>
                <c:pt idx="37">
                  <c:v>-5289</c:v>
                </c:pt>
                <c:pt idx="38">
                  <c:v>-5288.5</c:v>
                </c:pt>
                <c:pt idx="39">
                  <c:v>-5256</c:v>
                </c:pt>
                <c:pt idx="40">
                  <c:v>-5254</c:v>
                </c:pt>
                <c:pt idx="41">
                  <c:v>-5249.5</c:v>
                </c:pt>
                <c:pt idx="42">
                  <c:v>-5248.5</c:v>
                </c:pt>
                <c:pt idx="43">
                  <c:v>-5247</c:v>
                </c:pt>
                <c:pt idx="44">
                  <c:v>-5246.5</c:v>
                </c:pt>
                <c:pt idx="45">
                  <c:v>-5232</c:v>
                </c:pt>
                <c:pt idx="46">
                  <c:v>-5232</c:v>
                </c:pt>
                <c:pt idx="47">
                  <c:v>-5231.5</c:v>
                </c:pt>
                <c:pt idx="48">
                  <c:v>-5230</c:v>
                </c:pt>
                <c:pt idx="49">
                  <c:v>-5208.5</c:v>
                </c:pt>
                <c:pt idx="50">
                  <c:v>-5197.5</c:v>
                </c:pt>
                <c:pt idx="51">
                  <c:v>-5195.5</c:v>
                </c:pt>
                <c:pt idx="52">
                  <c:v>-5182.5</c:v>
                </c:pt>
                <c:pt idx="53">
                  <c:v>-5178</c:v>
                </c:pt>
                <c:pt idx="54">
                  <c:v>-5175</c:v>
                </c:pt>
                <c:pt idx="55">
                  <c:v>-5164</c:v>
                </c:pt>
                <c:pt idx="56">
                  <c:v>-5116</c:v>
                </c:pt>
                <c:pt idx="57">
                  <c:v>-5115.5</c:v>
                </c:pt>
                <c:pt idx="58">
                  <c:v>-5108</c:v>
                </c:pt>
                <c:pt idx="59">
                  <c:v>-5096.5</c:v>
                </c:pt>
                <c:pt idx="60">
                  <c:v>-5064</c:v>
                </c:pt>
                <c:pt idx="61">
                  <c:v>-5054</c:v>
                </c:pt>
                <c:pt idx="62">
                  <c:v>-4959</c:v>
                </c:pt>
                <c:pt idx="63">
                  <c:v>-4958</c:v>
                </c:pt>
                <c:pt idx="64">
                  <c:v>-4948</c:v>
                </c:pt>
                <c:pt idx="65">
                  <c:v>-4947</c:v>
                </c:pt>
                <c:pt idx="66">
                  <c:v>-4946</c:v>
                </c:pt>
                <c:pt idx="67">
                  <c:v>-4891</c:v>
                </c:pt>
                <c:pt idx="68">
                  <c:v>-4879</c:v>
                </c:pt>
                <c:pt idx="69">
                  <c:v>-4866</c:v>
                </c:pt>
                <c:pt idx="70">
                  <c:v>-4860.5</c:v>
                </c:pt>
                <c:pt idx="71">
                  <c:v>-4757</c:v>
                </c:pt>
                <c:pt idx="72">
                  <c:v>-4756</c:v>
                </c:pt>
                <c:pt idx="73">
                  <c:v>-4704</c:v>
                </c:pt>
                <c:pt idx="74">
                  <c:v>-4695.5</c:v>
                </c:pt>
                <c:pt idx="75">
                  <c:v>-4689</c:v>
                </c:pt>
                <c:pt idx="76">
                  <c:v>-4686</c:v>
                </c:pt>
                <c:pt idx="77">
                  <c:v>-4674</c:v>
                </c:pt>
                <c:pt idx="78">
                  <c:v>-4672</c:v>
                </c:pt>
                <c:pt idx="79">
                  <c:v>-4662</c:v>
                </c:pt>
                <c:pt idx="80">
                  <c:v>-4636</c:v>
                </c:pt>
                <c:pt idx="81">
                  <c:v>-4635</c:v>
                </c:pt>
                <c:pt idx="82">
                  <c:v>-4634</c:v>
                </c:pt>
                <c:pt idx="83">
                  <c:v>-4629</c:v>
                </c:pt>
                <c:pt idx="84">
                  <c:v>-4622</c:v>
                </c:pt>
                <c:pt idx="85">
                  <c:v>-4620</c:v>
                </c:pt>
                <c:pt idx="86">
                  <c:v>-4610</c:v>
                </c:pt>
                <c:pt idx="87">
                  <c:v>-4606</c:v>
                </c:pt>
                <c:pt idx="88">
                  <c:v>-4605</c:v>
                </c:pt>
                <c:pt idx="89">
                  <c:v>-4566</c:v>
                </c:pt>
                <c:pt idx="90">
                  <c:v>-4559</c:v>
                </c:pt>
                <c:pt idx="91">
                  <c:v>-4525</c:v>
                </c:pt>
                <c:pt idx="92">
                  <c:v>-4493</c:v>
                </c:pt>
                <c:pt idx="93">
                  <c:v>-4461</c:v>
                </c:pt>
                <c:pt idx="94">
                  <c:v>-4432</c:v>
                </c:pt>
                <c:pt idx="95">
                  <c:v>-4417</c:v>
                </c:pt>
                <c:pt idx="96">
                  <c:v>-4416</c:v>
                </c:pt>
                <c:pt idx="97">
                  <c:v>-4405</c:v>
                </c:pt>
                <c:pt idx="98">
                  <c:v>-4394</c:v>
                </c:pt>
                <c:pt idx="99">
                  <c:v>-4389</c:v>
                </c:pt>
                <c:pt idx="100">
                  <c:v>-4380</c:v>
                </c:pt>
                <c:pt idx="101">
                  <c:v>-4327.5</c:v>
                </c:pt>
                <c:pt idx="102">
                  <c:v>-4325</c:v>
                </c:pt>
                <c:pt idx="103">
                  <c:v>-4313</c:v>
                </c:pt>
                <c:pt idx="104">
                  <c:v>-4310</c:v>
                </c:pt>
                <c:pt idx="105">
                  <c:v>-4250</c:v>
                </c:pt>
                <c:pt idx="106">
                  <c:v>-4249.5</c:v>
                </c:pt>
                <c:pt idx="107">
                  <c:v>-4181.5</c:v>
                </c:pt>
                <c:pt idx="108">
                  <c:v>-4169</c:v>
                </c:pt>
                <c:pt idx="109">
                  <c:v>-3999.5</c:v>
                </c:pt>
                <c:pt idx="110">
                  <c:v>-3950</c:v>
                </c:pt>
                <c:pt idx="111">
                  <c:v>-3747</c:v>
                </c:pt>
                <c:pt idx="112">
                  <c:v>-3746.5</c:v>
                </c:pt>
                <c:pt idx="113">
                  <c:v>-3738</c:v>
                </c:pt>
                <c:pt idx="114">
                  <c:v>-3736.5</c:v>
                </c:pt>
                <c:pt idx="115">
                  <c:v>-3730</c:v>
                </c:pt>
                <c:pt idx="116">
                  <c:v>-3729.5</c:v>
                </c:pt>
                <c:pt idx="117">
                  <c:v>-3726</c:v>
                </c:pt>
                <c:pt idx="118">
                  <c:v>-3681</c:v>
                </c:pt>
                <c:pt idx="119">
                  <c:v>-3680.5</c:v>
                </c:pt>
                <c:pt idx="120">
                  <c:v>-3669</c:v>
                </c:pt>
                <c:pt idx="121">
                  <c:v>-3646</c:v>
                </c:pt>
                <c:pt idx="122">
                  <c:v>-3641</c:v>
                </c:pt>
                <c:pt idx="123">
                  <c:v>-3637</c:v>
                </c:pt>
                <c:pt idx="124">
                  <c:v>-3605</c:v>
                </c:pt>
                <c:pt idx="125">
                  <c:v>-3604.5</c:v>
                </c:pt>
                <c:pt idx="126">
                  <c:v>-3563</c:v>
                </c:pt>
                <c:pt idx="127">
                  <c:v>-3562.5</c:v>
                </c:pt>
                <c:pt idx="128">
                  <c:v>-3549</c:v>
                </c:pt>
                <c:pt idx="129">
                  <c:v>-3546.5</c:v>
                </c:pt>
                <c:pt idx="130">
                  <c:v>-3539</c:v>
                </c:pt>
                <c:pt idx="131">
                  <c:v>-3538.5</c:v>
                </c:pt>
                <c:pt idx="132">
                  <c:v>-3329.5</c:v>
                </c:pt>
                <c:pt idx="133">
                  <c:v>-3321</c:v>
                </c:pt>
                <c:pt idx="134">
                  <c:v>-3312</c:v>
                </c:pt>
                <c:pt idx="135">
                  <c:v>-3161</c:v>
                </c:pt>
                <c:pt idx="136">
                  <c:v>-3076</c:v>
                </c:pt>
                <c:pt idx="137">
                  <c:v>-3062.5</c:v>
                </c:pt>
                <c:pt idx="138">
                  <c:v>-2961.5</c:v>
                </c:pt>
                <c:pt idx="139">
                  <c:v>-2587.5</c:v>
                </c:pt>
                <c:pt idx="140">
                  <c:v>-2576</c:v>
                </c:pt>
                <c:pt idx="141">
                  <c:v>-2277</c:v>
                </c:pt>
                <c:pt idx="142">
                  <c:v>-2264.5</c:v>
                </c:pt>
                <c:pt idx="143">
                  <c:v>-2141.5</c:v>
                </c:pt>
                <c:pt idx="144">
                  <c:v>-2110</c:v>
                </c:pt>
                <c:pt idx="145">
                  <c:v>-1887</c:v>
                </c:pt>
                <c:pt idx="146">
                  <c:v>-1656</c:v>
                </c:pt>
                <c:pt idx="147">
                  <c:v>-1420</c:v>
                </c:pt>
                <c:pt idx="148">
                  <c:v>-1419.5</c:v>
                </c:pt>
                <c:pt idx="149">
                  <c:v>-1150.5</c:v>
                </c:pt>
                <c:pt idx="150">
                  <c:v>-1146</c:v>
                </c:pt>
                <c:pt idx="151">
                  <c:v>-1145</c:v>
                </c:pt>
                <c:pt idx="152">
                  <c:v>-1144</c:v>
                </c:pt>
                <c:pt idx="153">
                  <c:v>-1143</c:v>
                </c:pt>
                <c:pt idx="154">
                  <c:v>-932.5</c:v>
                </c:pt>
                <c:pt idx="155">
                  <c:v>-885</c:v>
                </c:pt>
                <c:pt idx="156">
                  <c:v>-798</c:v>
                </c:pt>
                <c:pt idx="157">
                  <c:v>-779.5</c:v>
                </c:pt>
                <c:pt idx="158">
                  <c:v>-719.5</c:v>
                </c:pt>
                <c:pt idx="159">
                  <c:v>-487</c:v>
                </c:pt>
                <c:pt idx="160">
                  <c:v>-217</c:v>
                </c:pt>
                <c:pt idx="161">
                  <c:v>-217</c:v>
                </c:pt>
                <c:pt idx="162">
                  <c:v>-215</c:v>
                </c:pt>
                <c:pt idx="163">
                  <c:v>-215</c:v>
                </c:pt>
                <c:pt idx="164">
                  <c:v>-135</c:v>
                </c:pt>
                <c:pt idx="165">
                  <c:v>-79</c:v>
                </c:pt>
                <c:pt idx="166">
                  <c:v>-79</c:v>
                </c:pt>
                <c:pt idx="167">
                  <c:v>-73.5</c:v>
                </c:pt>
                <c:pt idx="168">
                  <c:v>-73.5</c:v>
                </c:pt>
                <c:pt idx="169">
                  <c:v>-5.5</c:v>
                </c:pt>
                <c:pt idx="170">
                  <c:v>-4.5</c:v>
                </c:pt>
                <c:pt idx="171">
                  <c:v>-4.5</c:v>
                </c:pt>
                <c:pt idx="172">
                  <c:v>0</c:v>
                </c:pt>
                <c:pt idx="173">
                  <c:v>0</c:v>
                </c:pt>
                <c:pt idx="174">
                  <c:v>7.5</c:v>
                </c:pt>
                <c:pt idx="175">
                  <c:v>7.5</c:v>
                </c:pt>
                <c:pt idx="176">
                  <c:v>69</c:v>
                </c:pt>
                <c:pt idx="177">
                  <c:v>69</c:v>
                </c:pt>
                <c:pt idx="178">
                  <c:v>70</c:v>
                </c:pt>
                <c:pt idx="179">
                  <c:v>81</c:v>
                </c:pt>
                <c:pt idx="180">
                  <c:v>81</c:v>
                </c:pt>
                <c:pt idx="181">
                  <c:v>86.5</c:v>
                </c:pt>
                <c:pt idx="182">
                  <c:v>86.5</c:v>
                </c:pt>
                <c:pt idx="183">
                  <c:v>149</c:v>
                </c:pt>
                <c:pt idx="184">
                  <c:v>149</c:v>
                </c:pt>
                <c:pt idx="185">
                  <c:v>203</c:v>
                </c:pt>
                <c:pt idx="186">
                  <c:v>203</c:v>
                </c:pt>
                <c:pt idx="187">
                  <c:v>204</c:v>
                </c:pt>
                <c:pt idx="188">
                  <c:v>204</c:v>
                </c:pt>
                <c:pt idx="189">
                  <c:v>216</c:v>
                </c:pt>
                <c:pt idx="190">
                  <c:v>216</c:v>
                </c:pt>
                <c:pt idx="191">
                  <c:v>272</c:v>
                </c:pt>
                <c:pt idx="192">
                  <c:v>272</c:v>
                </c:pt>
                <c:pt idx="193">
                  <c:v>277.5</c:v>
                </c:pt>
                <c:pt idx="194">
                  <c:v>278.5</c:v>
                </c:pt>
                <c:pt idx="195">
                  <c:v>278.5</c:v>
                </c:pt>
                <c:pt idx="196">
                  <c:v>353</c:v>
                </c:pt>
                <c:pt idx="197">
                  <c:v>353</c:v>
                </c:pt>
                <c:pt idx="198">
                  <c:v>420</c:v>
                </c:pt>
                <c:pt idx="199">
                  <c:v>420</c:v>
                </c:pt>
                <c:pt idx="200">
                  <c:v>432</c:v>
                </c:pt>
                <c:pt idx="201">
                  <c:v>432</c:v>
                </c:pt>
                <c:pt idx="202">
                  <c:v>489</c:v>
                </c:pt>
                <c:pt idx="203">
                  <c:v>489</c:v>
                </c:pt>
                <c:pt idx="204">
                  <c:v>493.5</c:v>
                </c:pt>
                <c:pt idx="205">
                  <c:v>495.5</c:v>
                </c:pt>
                <c:pt idx="206">
                  <c:v>495.5</c:v>
                </c:pt>
                <c:pt idx="207">
                  <c:v>503</c:v>
                </c:pt>
                <c:pt idx="208">
                  <c:v>503</c:v>
                </c:pt>
                <c:pt idx="209">
                  <c:v>630.5</c:v>
                </c:pt>
                <c:pt idx="210">
                  <c:v>630.5</c:v>
                </c:pt>
                <c:pt idx="211">
                  <c:v>637</c:v>
                </c:pt>
                <c:pt idx="212">
                  <c:v>637</c:v>
                </c:pt>
                <c:pt idx="213">
                  <c:v>638</c:v>
                </c:pt>
                <c:pt idx="214">
                  <c:v>638</c:v>
                </c:pt>
                <c:pt idx="215">
                  <c:v>649</c:v>
                </c:pt>
                <c:pt idx="216">
                  <c:v>649</c:v>
                </c:pt>
                <c:pt idx="217">
                  <c:v>650</c:v>
                </c:pt>
                <c:pt idx="218">
                  <c:v>650</c:v>
                </c:pt>
                <c:pt idx="219">
                  <c:v>705</c:v>
                </c:pt>
                <c:pt idx="220">
                  <c:v>705</c:v>
                </c:pt>
                <c:pt idx="221">
                  <c:v>711.5</c:v>
                </c:pt>
                <c:pt idx="222">
                  <c:v>723.5</c:v>
                </c:pt>
                <c:pt idx="223">
                  <c:v>723.5</c:v>
                </c:pt>
                <c:pt idx="224">
                  <c:v>1079</c:v>
                </c:pt>
                <c:pt idx="225">
                  <c:v>1423</c:v>
                </c:pt>
                <c:pt idx="226">
                  <c:v>1423.5</c:v>
                </c:pt>
                <c:pt idx="227">
                  <c:v>1569</c:v>
                </c:pt>
                <c:pt idx="228">
                  <c:v>1569.5</c:v>
                </c:pt>
                <c:pt idx="229">
                  <c:v>1797.5</c:v>
                </c:pt>
                <c:pt idx="230">
                  <c:v>2006</c:v>
                </c:pt>
                <c:pt idx="231">
                  <c:v>2073</c:v>
                </c:pt>
                <c:pt idx="232">
                  <c:v>2154</c:v>
                </c:pt>
                <c:pt idx="233">
                  <c:v>2310.5</c:v>
                </c:pt>
                <c:pt idx="234">
                  <c:v>2359</c:v>
                </c:pt>
                <c:pt idx="235">
                  <c:v>2373</c:v>
                </c:pt>
                <c:pt idx="236">
                  <c:v>2373</c:v>
                </c:pt>
                <c:pt idx="237">
                  <c:v>2875</c:v>
                </c:pt>
              </c:numCache>
            </c:numRef>
          </c:xVal>
          <c:yVal>
            <c:numRef>
              <c:f>'A (2)'!$V$21:$V$936</c:f>
              <c:numCache>
                <c:formatCode>General</c:formatCode>
                <c:ptCount val="916"/>
                <c:pt idx="13">
                  <c:v>0.82931879999341618</c:v>
                </c:pt>
                <c:pt idx="16">
                  <c:v>-0.48430440000447561</c:v>
                </c:pt>
                <c:pt idx="43">
                  <c:v>-0.91924880000442499</c:v>
                </c:pt>
                <c:pt idx="158">
                  <c:v>-1.0390628000022843</c:v>
                </c:pt>
                <c:pt idx="226">
                  <c:v>-2.5055599995539524E-2</c:v>
                </c:pt>
                <c:pt idx="227">
                  <c:v>-5.4722400003811345E-2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91-4482-8B9E-B4E9DDDB77C1}"/>
            </c:ext>
          </c:extLst>
        </c:ser>
        <c:ser>
          <c:idx val="9"/>
          <c:order val="9"/>
          <c:tx>
            <c:strRef>
              <c:f>'A (2)'!$Y$1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(2)'!$X$2:$X$19</c:f>
              <c:numCache>
                <c:formatCode>General</c:formatCode>
                <c:ptCount val="18"/>
                <c:pt idx="0">
                  <c:v>-600</c:v>
                </c:pt>
                <c:pt idx="1">
                  <c:v>-400</c:v>
                </c:pt>
                <c:pt idx="2">
                  <c:v>-200</c:v>
                </c:pt>
                <c:pt idx="3">
                  <c:v>0</c:v>
                </c:pt>
                <c:pt idx="4">
                  <c:v>200</c:v>
                </c:pt>
                <c:pt idx="5">
                  <c:v>400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</c:numCache>
            </c:numRef>
          </c:xVal>
          <c:yVal>
            <c:numRef>
              <c:f>'A (2)'!$Y$2:$Y$19</c:f>
              <c:numCache>
                <c:formatCode>General</c:formatCode>
                <c:ptCount val="18"/>
                <c:pt idx="0">
                  <c:v>-7.9267450494438334E-4</c:v>
                </c:pt>
                <c:pt idx="1">
                  <c:v>2.1659630886089335E-3</c:v>
                </c:pt>
                <c:pt idx="2">
                  <c:v>1.68987935261055E-3</c:v>
                </c:pt>
                <c:pt idx="3">
                  <c:v>-2.2209257129395354E-3</c:v>
                </c:pt>
                <c:pt idx="4">
                  <c:v>-9.566452108041322E-3</c:v>
                </c:pt>
                <c:pt idx="5">
                  <c:v>-2.0346699832694812E-2</c:v>
                </c:pt>
                <c:pt idx="6">
                  <c:v>-3.4561668886900002E-2</c:v>
                </c:pt>
                <c:pt idx="7">
                  <c:v>-5.2211359270656892E-2</c:v>
                </c:pt>
                <c:pt idx="8">
                  <c:v>-7.3295770983965489E-2</c:v>
                </c:pt>
                <c:pt idx="9">
                  <c:v>-9.7814904026825772E-2</c:v>
                </c:pt>
                <c:pt idx="10">
                  <c:v>-0.12576875839923779</c:v>
                </c:pt>
                <c:pt idx="11">
                  <c:v>-0.15715733410120147</c:v>
                </c:pt>
                <c:pt idx="12">
                  <c:v>-0.19198063113271685</c:v>
                </c:pt>
                <c:pt idx="13">
                  <c:v>-0.23023864949378398</c:v>
                </c:pt>
                <c:pt idx="14">
                  <c:v>-0.27193138918440274</c:v>
                </c:pt>
                <c:pt idx="15">
                  <c:v>-0.31705885020457325</c:v>
                </c:pt>
                <c:pt idx="16">
                  <c:v>-0.36562103255429551</c:v>
                </c:pt>
                <c:pt idx="17">
                  <c:v>-0.41761793623356941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491-4482-8B9E-B4E9DDDB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165936"/>
        <c:axId val="1"/>
      </c:scatterChart>
      <c:valAx>
        <c:axId val="261165936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7027027027029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2972972972973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1165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02702702702702"/>
          <c:y val="0.91975600272188196"/>
          <c:w val="0.7189189189189189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20</xdr:row>
      <xdr:rowOff>38100</xdr:rowOff>
    </xdr:from>
    <xdr:to>
      <xdr:col>14</xdr:col>
      <xdr:colOff>409575</xdr:colOff>
      <xdr:row>49</xdr:row>
      <xdr:rowOff>28575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E15A889-7D2B-005F-9292-CD73C4600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0</xdr:rowOff>
    </xdr:from>
    <xdr:to>
      <xdr:col>18</xdr:col>
      <xdr:colOff>219075</xdr:colOff>
      <xdr:row>17</xdr:row>
      <xdr:rowOff>161925</xdr:rowOff>
    </xdr:to>
    <xdr:graphicFrame macro="">
      <xdr:nvGraphicFramePr>
        <xdr:cNvPr id="1032" name="Chart 3">
          <a:extLst>
            <a:ext uri="{FF2B5EF4-FFF2-40B4-BE49-F238E27FC236}">
              <a16:creationId xmlns:a16="http://schemas.microsoft.com/office/drawing/2014/main" id="{2A1EAE1C-120C-CB2C-D428-96C7925B8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390525</xdr:colOff>
      <xdr:row>0</xdr:row>
      <xdr:rowOff>161925</xdr:rowOff>
    </xdr:from>
    <xdr:to>
      <xdr:col>28</xdr:col>
      <xdr:colOff>581025</xdr:colOff>
      <xdr:row>18</xdr:row>
      <xdr:rowOff>142875</xdr:rowOff>
    </xdr:to>
    <xdr:graphicFrame macro="">
      <xdr:nvGraphicFramePr>
        <xdr:cNvPr id="1033" name="Chart 6">
          <a:extLst>
            <a:ext uri="{FF2B5EF4-FFF2-40B4-BE49-F238E27FC236}">
              <a16:creationId xmlns:a16="http://schemas.microsoft.com/office/drawing/2014/main" id="{DA3D4672-C3A3-7598-CDC3-BDE52968C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295275</xdr:colOff>
      <xdr:row>3</xdr:row>
      <xdr:rowOff>66675</xdr:rowOff>
    </xdr:from>
    <xdr:to>
      <xdr:col>35</xdr:col>
      <xdr:colOff>476250</xdr:colOff>
      <xdr:row>21</xdr:row>
      <xdr:rowOff>114300</xdr:rowOff>
    </xdr:to>
    <xdr:graphicFrame macro="">
      <xdr:nvGraphicFramePr>
        <xdr:cNvPr id="53251" name="Chart 1">
          <a:extLst>
            <a:ext uri="{FF2B5EF4-FFF2-40B4-BE49-F238E27FC236}">
              <a16:creationId xmlns:a16="http://schemas.microsoft.com/office/drawing/2014/main" id="{158AF295-144E-6DE4-FCE4-89C9C7559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0</xdr:row>
      <xdr:rowOff>0</xdr:rowOff>
    </xdr:from>
    <xdr:to>
      <xdr:col>18</xdr:col>
      <xdr:colOff>219075</xdr:colOff>
      <xdr:row>17</xdr:row>
      <xdr:rowOff>161925</xdr:rowOff>
    </xdr:to>
    <xdr:graphicFrame macro="">
      <xdr:nvGraphicFramePr>
        <xdr:cNvPr id="53252" name="Chart 3">
          <a:extLst>
            <a:ext uri="{FF2B5EF4-FFF2-40B4-BE49-F238E27FC236}">
              <a16:creationId xmlns:a16="http://schemas.microsoft.com/office/drawing/2014/main" id="{E213A354-4492-4C9F-D513-9CEBEC2F6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2385" TargetMode="External"/><Relationship Id="rId18" Type="http://schemas.openxmlformats.org/officeDocument/2006/relationships/hyperlink" Target="http://www.konkoly.hu/cgi-bin/IBVS?2385" TargetMode="External"/><Relationship Id="rId26" Type="http://schemas.openxmlformats.org/officeDocument/2006/relationships/hyperlink" Target="http://www.konkoly.hu/cgi-bin/IBVS?2793" TargetMode="External"/><Relationship Id="rId39" Type="http://schemas.openxmlformats.org/officeDocument/2006/relationships/hyperlink" Target="http://www.konkoly.hu/cgi-bin/IBVS?3355" TargetMode="External"/><Relationship Id="rId21" Type="http://schemas.openxmlformats.org/officeDocument/2006/relationships/hyperlink" Target="http://www.konkoly.hu/cgi-bin/IBVS?2793" TargetMode="External"/><Relationship Id="rId34" Type="http://schemas.openxmlformats.org/officeDocument/2006/relationships/hyperlink" Target="http://www.konkoly.hu/cgi-bin/IBVS?3078" TargetMode="External"/><Relationship Id="rId42" Type="http://schemas.openxmlformats.org/officeDocument/2006/relationships/hyperlink" Target="http://www.konkoly.hu/cgi-bin/IBVS?3760" TargetMode="External"/><Relationship Id="rId47" Type="http://schemas.openxmlformats.org/officeDocument/2006/relationships/hyperlink" Target="http://www.konkoly.hu/cgi-bin/IBVS?3760" TargetMode="External"/><Relationship Id="rId50" Type="http://schemas.openxmlformats.org/officeDocument/2006/relationships/hyperlink" Target="http://www.konkoly.hu/cgi-bin/IBVS?3760" TargetMode="External"/><Relationship Id="rId55" Type="http://schemas.openxmlformats.org/officeDocument/2006/relationships/hyperlink" Target="http://www.konkoly.hu/cgi-bin/IBVS?3760" TargetMode="External"/><Relationship Id="rId63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konkoly.hu/cgi-bin/IBVS?2189" TargetMode="External"/><Relationship Id="rId2" Type="http://schemas.openxmlformats.org/officeDocument/2006/relationships/hyperlink" Target="http://www.konkoly.hu/cgi-bin/IBVS?259" TargetMode="External"/><Relationship Id="rId16" Type="http://schemas.openxmlformats.org/officeDocument/2006/relationships/hyperlink" Target="http://www.konkoly.hu/cgi-bin/IBVS?2385" TargetMode="External"/><Relationship Id="rId20" Type="http://schemas.openxmlformats.org/officeDocument/2006/relationships/hyperlink" Target="http://www.konkoly.hu/cgi-bin/IBVS?2793" TargetMode="External"/><Relationship Id="rId29" Type="http://schemas.openxmlformats.org/officeDocument/2006/relationships/hyperlink" Target="http://www.konkoly.hu/cgi-bin/IBVS?3078" TargetMode="External"/><Relationship Id="rId41" Type="http://schemas.openxmlformats.org/officeDocument/2006/relationships/hyperlink" Target="http://www.konkoly.hu/cgi-bin/IBVS?3355" TargetMode="External"/><Relationship Id="rId54" Type="http://schemas.openxmlformats.org/officeDocument/2006/relationships/hyperlink" Target="http://www.konkoly.hu/cgi-bin/IBVS?3760" TargetMode="External"/><Relationship Id="rId6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259" TargetMode="External"/><Relationship Id="rId6" Type="http://schemas.openxmlformats.org/officeDocument/2006/relationships/hyperlink" Target="http://www.konkoly.hu/cgi-bin/IBVS?2189" TargetMode="External"/><Relationship Id="rId11" Type="http://schemas.openxmlformats.org/officeDocument/2006/relationships/hyperlink" Target="http://www.konkoly.hu/cgi-bin/IBVS?2189" TargetMode="External"/><Relationship Id="rId24" Type="http://schemas.openxmlformats.org/officeDocument/2006/relationships/hyperlink" Target="http://www.konkoly.hu/cgi-bin/IBVS?2793" TargetMode="External"/><Relationship Id="rId32" Type="http://schemas.openxmlformats.org/officeDocument/2006/relationships/hyperlink" Target="http://www.konkoly.hu/cgi-bin/IBVS?3078" TargetMode="External"/><Relationship Id="rId37" Type="http://schemas.openxmlformats.org/officeDocument/2006/relationships/hyperlink" Target="http://www.konkoly.hu/cgi-bin/IBVS?3355" TargetMode="External"/><Relationship Id="rId40" Type="http://schemas.openxmlformats.org/officeDocument/2006/relationships/hyperlink" Target="http://www.konkoly.hu/cgi-bin/IBVS?3355" TargetMode="External"/><Relationship Id="rId45" Type="http://schemas.openxmlformats.org/officeDocument/2006/relationships/hyperlink" Target="http://www.konkoly.hu/cgi-bin/IBVS?3760" TargetMode="External"/><Relationship Id="rId53" Type="http://schemas.openxmlformats.org/officeDocument/2006/relationships/hyperlink" Target="http://www.konkoly.hu/cgi-bin/IBVS?3760" TargetMode="External"/><Relationship Id="rId58" Type="http://schemas.openxmlformats.org/officeDocument/2006/relationships/hyperlink" Target="http://www.bav-astro.de/sfs/BAVM_link.php?BAVMnr=154" TargetMode="External"/><Relationship Id="rId66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2189" TargetMode="External"/><Relationship Id="rId15" Type="http://schemas.openxmlformats.org/officeDocument/2006/relationships/hyperlink" Target="http://www.konkoly.hu/cgi-bin/IBVS?2385" TargetMode="External"/><Relationship Id="rId23" Type="http://schemas.openxmlformats.org/officeDocument/2006/relationships/hyperlink" Target="http://www.konkoly.hu/cgi-bin/IBVS?2793" TargetMode="External"/><Relationship Id="rId28" Type="http://schemas.openxmlformats.org/officeDocument/2006/relationships/hyperlink" Target="http://www.konkoly.hu/cgi-bin/IBVS?3078" TargetMode="External"/><Relationship Id="rId36" Type="http://schemas.openxmlformats.org/officeDocument/2006/relationships/hyperlink" Target="http://www.konkoly.hu/cgi-bin/IBVS?3355" TargetMode="External"/><Relationship Id="rId49" Type="http://schemas.openxmlformats.org/officeDocument/2006/relationships/hyperlink" Target="http://www.konkoly.hu/cgi-bin/IBVS?3760" TargetMode="External"/><Relationship Id="rId57" Type="http://schemas.openxmlformats.org/officeDocument/2006/relationships/hyperlink" Target="http://www.bav-astro.de/sfs/BAVM_link.php?BAVMnr=154" TargetMode="External"/><Relationship Id="rId61" Type="http://schemas.openxmlformats.org/officeDocument/2006/relationships/hyperlink" Target="http://www.bav-astro.de/sfs/BAVM_link.php?BAVMnr=187" TargetMode="External"/><Relationship Id="rId10" Type="http://schemas.openxmlformats.org/officeDocument/2006/relationships/hyperlink" Target="http://www.konkoly.hu/cgi-bin/IBVS?2189" TargetMode="External"/><Relationship Id="rId19" Type="http://schemas.openxmlformats.org/officeDocument/2006/relationships/hyperlink" Target="http://www.konkoly.hu/cgi-bin/IBVS?2385" TargetMode="External"/><Relationship Id="rId31" Type="http://schemas.openxmlformats.org/officeDocument/2006/relationships/hyperlink" Target="http://www.konkoly.hu/cgi-bin/IBVS?3078" TargetMode="External"/><Relationship Id="rId44" Type="http://schemas.openxmlformats.org/officeDocument/2006/relationships/hyperlink" Target="http://www.konkoly.hu/cgi-bin/IBVS?3760" TargetMode="External"/><Relationship Id="rId52" Type="http://schemas.openxmlformats.org/officeDocument/2006/relationships/hyperlink" Target="http://www.konkoly.hu/cgi-bin/IBVS?3760" TargetMode="External"/><Relationship Id="rId60" Type="http://schemas.openxmlformats.org/officeDocument/2006/relationships/hyperlink" Target="http://www.bav-astro.de/sfs/BAVM_link.php?BAVMnr=171" TargetMode="External"/><Relationship Id="rId6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konkoly.hu/cgi-bin/IBVS?1924" TargetMode="External"/><Relationship Id="rId9" Type="http://schemas.openxmlformats.org/officeDocument/2006/relationships/hyperlink" Target="http://www.konkoly.hu/cgi-bin/IBVS?2189" TargetMode="External"/><Relationship Id="rId14" Type="http://schemas.openxmlformats.org/officeDocument/2006/relationships/hyperlink" Target="http://www.konkoly.hu/cgi-bin/IBVS?2385" TargetMode="External"/><Relationship Id="rId22" Type="http://schemas.openxmlformats.org/officeDocument/2006/relationships/hyperlink" Target="http://www.konkoly.hu/cgi-bin/IBVS?2793" TargetMode="External"/><Relationship Id="rId27" Type="http://schemas.openxmlformats.org/officeDocument/2006/relationships/hyperlink" Target="http://www.konkoly.hu/cgi-bin/IBVS?2793" TargetMode="External"/><Relationship Id="rId30" Type="http://schemas.openxmlformats.org/officeDocument/2006/relationships/hyperlink" Target="http://www.konkoly.hu/cgi-bin/IBVS?3078" TargetMode="External"/><Relationship Id="rId35" Type="http://schemas.openxmlformats.org/officeDocument/2006/relationships/hyperlink" Target="http://www.konkoly.hu/cgi-bin/IBVS?3355" TargetMode="External"/><Relationship Id="rId43" Type="http://schemas.openxmlformats.org/officeDocument/2006/relationships/hyperlink" Target="http://www.konkoly.hu/cgi-bin/IBVS?3760" TargetMode="External"/><Relationship Id="rId48" Type="http://schemas.openxmlformats.org/officeDocument/2006/relationships/hyperlink" Target="http://www.konkoly.hu/cgi-bin/IBVS?3760" TargetMode="External"/><Relationship Id="rId56" Type="http://schemas.openxmlformats.org/officeDocument/2006/relationships/hyperlink" Target="http://www.konkoly.hu/cgi-bin/IBVS?3760" TargetMode="External"/><Relationship Id="rId64" Type="http://schemas.openxmlformats.org/officeDocument/2006/relationships/hyperlink" Target="http://www.konkoly.hu/cgi-bin/IBVS?6007" TargetMode="External"/><Relationship Id="rId8" Type="http://schemas.openxmlformats.org/officeDocument/2006/relationships/hyperlink" Target="http://www.konkoly.hu/cgi-bin/IBVS?2189" TargetMode="External"/><Relationship Id="rId51" Type="http://schemas.openxmlformats.org/officeDocument/2006/relationships/hyperlink" Target="http://www.konkoly.hu/cgi-bin/IBVS?3760" TargetMode="External"/><Relationship Id="rId3" Type="http://schemas.openxmlformats.org/officeDocument/2006/relationships/hyperlink" Target="http://www.konkoly.hu/cgi-bin/IBVS?1924" TargetMode="External"/><Relationship Id="rId12" Type="http://schemas.openxmlformats.org/officeDocument/2006/relationships/hyperlink" Target="http://www.konkoly.hu/cgi-bin/IBVS?2385" TargetMode="External"/><Relationship Id="rId17" Type="http://schemas.openxmlformats.org/officeDocument/2006/relationships/hyperlink" Target="http://www.konkoly.hu/cgi-bin/IBVS?2385" TargetMode="External"/><Relationship Id="rId25" Type="http://schemas.openxmlformats.org/officeDocument/2006/relationships/hyperlink" Target="http://www.konkoly.hu/cgi-bin/IBVS?2793" TargetMode="External"/><Relationship Id="rId33" Type="http://schemas.openxmlformats.org/officeDocument/2006/relationships/hyperlink" Target="http://www.konkoly.hu/cgi-bin/IBVS?3078" TargetMode="External"/><Relationship Id="rId38" Type="http://schemas.openxmlformats.org/officeDocument/2006/relationships/hyperlink" Target="http://www.konkoly.hu/cgi-bin/IBVS?3355" TargetMode="External"/><Relationship Id="rId46" Type="http://schemas.openxmlformats.org/officeDocument/2006/relationships/hyperlink" Target="http://www.konkoly.hu/cgi-bin/IBVS?3760" TargetMode="External"/><Relationship Id="rId59" Type="http://schemas.openxmlformats.org/officeDocument/2006/relationships/hyperlink" Target="http://www.bav-astro.de/sfs/BAVM_link.php?BAVMnr=17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27"/>
  <sheetViews>
    <sheetView tabSelected="1" workbookViewId="0">
      <pane xSplit="14" ySplit="21" topLeftCell="O310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6.5703125" customWidth="1"/>
    <col min="2" max="2" width="5.140625" customWidth="1"/>
    <col min="3" max="3" width="11.85546875" customWidth="1"/>
    <col min="4" max="4" width="12" customWidth="1"/>
    <col min="5" max="5" width="9.8554687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  <col min="19" max="19" width="12.42578125" bestFit="1" customWidth="1"/>
    <col min="20" max="20" width="10.42578125" bestFit="1" customWidth="1"/>
  </cols>
  <sheetData>
    <row r="1" spans="1:25" ht="21" thickBot="1" x14ac:dyDescent="0.35">
      <c r="A1" s="1" t="s">
        <v>877</v>
      </c>
      <c r="C1" s="10"/>
      <c r="X1" s="5" t="s">
        <v>9</v>
      </c>
      <c r="Y1" s="7" t="s">
        <v>21</v>
      </c>
    </row>
    <row r="2" spans="1:25" x14ac:dyDescent="0.2">
      <c r="A2" t="s">
        <v>23</v>
      </c>
      <c r="B2" s="12" t="s">
        <v>41</v>
      </c>
      <c r="C2" s="9"/>
      <c r="X2" s="35">
        <v>-600</v>
      </c>
      <c r="Y2" s="35">
        <f>+D$11+D$12*X2+D$13*X2^2</f>
        <v>-7.9267450494438334E-4</v>
      </c>
    </row>
    <row r="3" spans="1:25" ht="13.5" thickBot="1" x14ac:dyDescent="0.25">
      <c r="X3" s="35">
        <v>-400</v>
      </c>
      <c r="Y3" s="35">
        <f t="shared" ref="Y3:Y20" si="0">+D$11+D$12*X3+D$13*X3^2</f>
        <v>2.1659630886089335E-3</v>
      </c>
    </row>
    <row r="4" spans="1:25" ht="14.25" thickTop="1" thickBot="1" x14ac:dyDescent="0.25">
      <c r="A4" s="6" t="s">
        <v>0</v>
      </c>
      <c r="C4" s="3">
        <v>44873.364800000003</v>
      </c>
      <c r="D4" s="4">
        <v>5.0739495999999997</v>
      </c>
      <c r="X4" s="35">
        <v>-200</v>
      </c>
      <c r="Y4" s="35">
        <f t="shared" si="0"/>
        <v>1.68987935261055E-3</v>
      </c>
    </row>
    <row r="5" spans="1:25" ht="13.5" thickTop="1" x14ac:dyDescent="0.2">
      <c r="A5" s="13" t="s">
        <v>43</v>
      </c>
      <c r="B5" s="14"/>
      <c r="C5" s="15">
        <v>-9.5</v>
      </c>
      <c r="D5" s="14" t="s">
        <v>44</v>
      </c>
      <c r="X5" s="35">
        <v>0</v>
      </c>
      <c r="Y5" s="35">
        <f t="shared" si="0"/>
        <v>-2.2209257129395354E-3</v>
      </c>
    </row>
    <row r="6" spans="1:25" x14ac:dyDescent="0.2">
      <c r="A6" s="6" t="s">
        <v>1</v>
      </c>
      <c r="X6" s="35">
        <v>200</v>
      </c>
      <c r="Y6" s="35">
        <f t="shared" si="0"/>
        <v>-9.566452108041322E-3</v>
      </c>
    </row>
    <row r="7" spans="1:25" x14ac:dyDescent="0.2">
      <c r="A7" t="s">
        <v>2</v>
      </c>
      <c r="C7">
        <f>+C4</f>
        <v>44873.364800000003</v>
      </c>
      <c r="X7" s="35">
        <v>400</v>
      </c>
      <c r="Y7" s="35">
        <f t="shared" si="0"/>
        <v>-2.0346699832694812E-2</v>
      </c>
    </row>
    <row r="8" spans="1:25" x14ac:dyDescent="0.2">
      <c r="A8" t="s">
        <v>3</v>
      </c>
      <c r="C8">
        <f>+D4</f>
        <v>5.0739495999999997</v>
      </c>
      <c r="X8" s="35">
        <v>600</v>
      </c>
      <c r="Y8" s="35">
        <f t="shared" si="0"/>
        <v>-3.4561668886900002E-2</v>
      </c>
    </row>
    <row r="9" spans="1:25" x14ac:dyDescent="0.2">
      <c r="A9" s="26" t="s">
        <v>48</v>
      </c>
      <c r="B9" s="27">
        <v>280</v>
      </c>
      <c r="C9" s="18" t="str">
        <f>"F"&amp;B9</f>
        <v>F280</v>
      </c>
      <c r="D9" s="9" t="str">
        <f>"G"&amp;B9</f>
        <v>G280</v>
      </c>
      <c r="X9" s="35">
        <v>800</v>
      </c>
      <c r="Y9" s="35">
        <f t="shared" si="0"/>
        <v>-5.2211359270656892E-2</v>
      </c>
    </row>
    <row r="10" spans="1:25" ht="13.5" thickBot="1" x14ac:dyDescent="0.25">
      <c r="A10" s="14"/>
      <c r="B10" s="14"/>
      <c r="C10" s="5" t="s">
        <v>19</v>
      </c>
      <c r="D10" s="5" t="s">
        <v>20</v>
      </c>
      <c r="E10" s="14"/>
      <c r="X10" s="35">
        <v>1000</v>
      </c>
      <c r="Y10" s="35">
        <f t="shared" si="0"/>
        <v>-7.3295770983965489E-2</v>
      </c>
    </row>
    <row r="11" spans="1:25" x14ac:dyDescent="0.2">
      <c r="A11" s="14" t="s">
        <v>15</v>
      </c>
      <c r="B11" s="14"/>
      <c r="C11" s="16">
        <f ca="1">INTERCEPT(INDIRECT($D$9):G982,INDIRECT($C$9):F982)</f>
        <v>0.29086913178625329</v>
      </c>
      <c r="D11" s="17">
        <f>+E11*F11</f>
        <v>-2.2209257129395354E-3</v>
      </c>
      <c r="E11" s="38">
        <v>-2.2209257129395352</v>
      </c>
      <c r="F11">
        <v>1E-3</v>
      </c>
      <c r="X11" s="35">
        <v>1200</v>
      </c>
      <c r="Y11" s="35">
        <f t="shared" si="0"/>
        <v>-9.7814904026825772E-2</v>
      </c>
    </row>
    <row r="12" spans="1:25" x14ac:dyDescent="0.2">
      <c r="A12" s="14" t="s">
        <v>16</v>
      </c>
      <c r="B12" s="14"/>
      <c r="C12" s="16">
        <f ca="1">SLOPE(INDIRECT($D$9):G982,INDIRECT($C$9):F982)</f>
        <v>-2.6163764266180984E-4</v>
      </c>
      <c r="D12" s="17">
        <f>+E12*F12</f>
        <v>-2.814082865162968E-5</v>
      </c>
      <c r="E12" s="39">
        <v>-0.28140828651629679</v>
      </c>
      <c r="F12" s="40">
        <v>1E-4</v>
      </c>
      <c r="X12" s="35">
        <v>1400</v>
      </c>
      <c r="Y12" s="35">
        <f t="shared" si="0"/>
        <v>-0.12576875839923779</v>
      </c>
    </row>
    <row r="13" spans="1:25" ht="13.5" thickBot="1" x14ac:dyDescent="0.25">
      <c r="A13" s="14" t="s">
        <v>18</v>
      </c>
      <c r="B13" s="14"/>
      <c r="C13" s="17" t="s">
        <v>13</v>
      </c>
      <c r="D13" s="17">
        <f>+E13*F13</f>
        <v>-4.2934016619396268E-8</v>
      </c>
      <c r="E13" s="41">
        <v>-4.2934016619396269</v>
      </c>
      <c r="F13" s="40">
        <v>1E-8</v>
      </c>
      <c r="X13" s="35">
        <v>1600</v>
      </c>
      <c r="Y13" s="35">
        <f t="shared" si="0"/>
        <v>-0.15715733410120147</v>
      </c>
    </row>
    <row r="14" spans="1:25" x14ac:dyDescent="0.2">
      <c r="A14" s="14"/>
      <c r="B14" s="14"/>
      <c r="C14" s="14"/>
      <c r="E14">
        <f>SUM(U21:U943)</f>
        <v>4.1425531852702039E-3</v>
      </c>
      <c r="X14" s="35">
        <v>1800</v>
      </c>
      <c r="Y14" s="35">
        <f t="shared" si="0"/>
        <v>-0.19198063113271685</v>
      </c>
    </row>
    <row r="15" spans="1:25" x14ac:dyDescent="0.2">
      <c r="A15" s="19" t="s">
        <v>17</v>
      </c>
      <c r="B15" s="14"/>
      <c r="C15" s="20">
        <f ca="1">(C7+C11)+(C8+C12)*INT(MAX(F21:F3523))</f>
        <v>59932.361541408369</v>
      </c>
      <c r="D15" s="9">
        <f>+C7+INT(MAX(F21:F1581))*C8+D11+D12*INT(MAX(F21:F4016))+D13*INT(MAX(F21:F4043)^2)</f>
        <v>59932.383263112031</v>
      </c>
      <c r="E15" s="21" t="s">
        <v>52</v>
      </c>
      <c r="F15" s="15">
        <v>1</v>
      </c>
      <c r="X15" s="35">
        <v>2000</v>
      </c>
      <c r="Y15" s="35">
        <f t="shared" si="0"/>
        <v>-0.23023864949378398</v>
      </c>
    </row>
    <row r="16" spans="1:25" x14ac:dyDescent="0.2">
      <c r="A16" s="23" t="s">
        <v>4</v>
      </c>
      <c r="B16" s="14"/>
      <c r="C16" s="24">
        <f ca="1">+C8+C12</f>
        <v>5.0736879623573383</v>
      </c>
      <c r="D16" s="9">
        <f>+C8+D12+2*D13*MAX(F21:F889)</f>
        <v>5.0736666028486956</v>
      </c>
      <c r="E16" s="21" t="s">
        <v>45</v>
      </c>
      <c r="F16" s="22">
        <f ca="1">NOW()+15018.5+$C$5/24</f>
        <v>60171.740790972217</v>
      </c>
      <c r="X16" s="35">
        <v>2200</v>
      </c>
      <c r="Y16" s="35">
        <f t="shared" si="0"/>
        <v>-0.27193138918440274</v>
      </c>
    </row>
    <row r="17" spans="1:25" ht="13.5" thickBot="1" x14ac:dyDescent="0.25">
      <c r="A17" s="21" t="s">
        <v>40</v>
      </c>
      <c r="B17" s="14"/>
      <c r="C17" s="14">
        <f>COUNT(C21:C2181)</f>
        <v>299</v>
      </c>
      <c r="E17" s="21" t="s">
        <v>53</v>
      </c>
      <c r="F17" s="22">
        <f ca="1">ROUND(2*(F16-$C$7)/$C$8,0)/2+F15</f>
        <v>3016</v>
      </c>
      <c r="X17" s="35">
        <v>2400</v>
      </c>
      <c r="Y17" s="35">
        <f t="shared" si="0"/>
        <v>-0.31705885020457325</v>
      </c>
    </row>
    <row r="18" spans="1:25" ht="14.25" thickTop="1" thickBot="1" x14ac:dyDescent="0.25">
      <c r="A18" s="6" t="s">
        <v>61</v>
      </c>
      <c r="C18" s="63">
        <f ca="1">+C15</f>
        <v>59932.361541408369</v>
      </c>
      <c r="D18" s="64">
        <f ca="1">C16</f>
        <v>5.0736879623573383</v>
      </c>
      <c r="E18" s="21" t="s">
        <v>46</v>
      </c>
      <c r="F18" s="9">
        <f ca="1">ROUND(2*(F16-$C$15)/$C$16,0)/2+F15</f>
        <v>48</v>
      </c>
      <c r="X18" s="35">
        <v>2600</v>
      </c>
      <c r="Y18" s="35">
        <f t="shared" si="0"/>
        <v>-0.36562103255429551</v>
      </c>
    </row>
    <row r="19" spans="1:25" ht="13.5" thickBot="1" x14ac:dyDescent="0.25">
      <c r="A19" s="6" t="s">
        <v>62</v>
      </c>
      <c r="C19" s="36">
        <f>+D15</f>
        <v>59932.383263112031</v>
      </c>
      <c r="D19" s="37">
        <f>+D16</f>
        <v>5.0736666028486956</v>
      </c>
      <c r="E19" s="21" t="s">
        <v>47</v>
      </c>
      <c r="F19" s="25">
        <f ca="1">+$C$15+$C$16*F18-15018.5-$C$5/24</f>
        <v>45157.794396934856</v>
      </c>
      <c r="X19" s="35">
        <v>2800</v>
      </c>
      <c r="Y19" s="35">
        <f t="shared" si="0"/>
        <v>-0.41761793623356941</v>
      </c>
    </row>
    <row r="20" spans="1:25" ht="15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75</v>
      </c>
      <c r="I20" s="8" t="s">
        <v>78</v>
      </c>
      <c r="J20" s="8" t="s">
        <v>55</v>
      </c>
      <c r="K20" s="8" t="s">
        <v>71</v>
      </c>
      <c r="L20" s="8" t="s">
        <v>24</v>
      </c>
      <c r="M20" s="8" t="s">
        <v>25</v>
      </c>
      <c r="N20" s="8" t="s">
        <v>26</v>
      </c>
      <c r="O20" s="8" t="s">
        <v>22</v>
      </c>
      <c r="P20" s="42" t="s">
        <v>21</v>
      </c>
      <c r="Q20" s="5" t="s">
        <v>14</v>
      </c>
      <c r="R20" s="5"/>
      <c r="S20" s="8" t="s">
        <v>63</v>
      </c>
      <c r="T20" s="7" t="s">
        <v>64</v>
      </c>
      <c r="U20" s="8" t="s">
        <v>65</v>
      </c>
      <c r="V20" s="43" t="s">
        <v>66</v>
      </c>
      <c r="X20" s="35">
        <v>3000</v>
      </c>
      <c r="Y20" s="35">
        <f t="shared" si="0"/>
        <v>-0.473049561242395</v>
      </c>
    </row>
    <row r="21" spans="1:25" x14ac:dyDescent="0.2">
      <c r="A21" s="60" t="s">
        <v>85</v>
      </c>
      <c r="B21" s="62" t="s">
        <v>49</v>
      </c>
      <c r="C21" s="61">
        <v>11674.294</v>
      </c>
      <c r="D21" s="31"/>
      <c r="E21">
        <f>+(C21-C$7)/C$8</f>
        <v>-6543.0430763443146</v>
      </c>
      <c r="F21">
        <f>ROUND(2*E21,0)/2</f>
        <v>-6543</v>
      </c>
      <c r="G21">
        <f>+C21-(C$7+F21*C$8)</f>
        <v>-0.21856720000687346</v>
      </c>
      <c r="H21">
        <f>G21</f>
        <v>-0.21856720000687346</v>
      </c>
      <c r="P21" s="44">
        <f>+D$11+D$12*F21+D$13*F21^2</f>
        <v>-1.6561371863017906</v>
      </c>
      <c r="Q21" s="2">
        <f>+C21-15018.5</f>
        <v>-3344.2060000000001</v>
      </c>
      <c r="R21" s="2"/>
      <c r="S21" s="35">
        <f>+(P21-G21)^2</f>
        <v>2.0666074654959683</v>
      </c>
      <c r="T21" s="17">
        <v>0.2</v>
      </c>
    </row>
    <row r="22" spans="1:25" x14ac:dyDescent="0.2">
      <c r="A22" s="60" t="s">
        <v>85</v>
      </c>
      <c r="B22" s="62" t="s">
        <v>57</v>
      </c>
      <c r="C22" s="61">
        <v>11803.647000000001</v>
      </c>
      <c r="D22" s="31"/>
      <c r="E22">
        <f>+(C22-C$7)/C$8</f>
        <v>-6517.5495239448182</v>
      </c>
      <c r="F22">
        <f>ROUND(2*E22,0)/2</f>
        <v>-6517.5</v>
      </c>
      <c r="G22">
        <f>+C22-(C$7+F22*C$8)</f>
        <v>-0.25128200000108336</v>
      </c>
      <c r="H22">
        <f>G22</f>
        <v>-0.25128200000108336</v>
      </c>
      <c r="P22" s="44">
        <f>+D$11+D$12*F22+D$13*F22^2</f>
        <v>-1.6425559144689377</v>
      </c>
      <c r="Q22" s="2">
        <f>+C22-15018.5</f>
        <v>-3214.8529999999992</v>
      </c>
      <c r="R22" s="2"/>
      <c r="S22" s="35">
        <f>+(P22-G22)^2</f>
        <v>1.9356431050787064</v>
      </c>
      <c r="T22" s="17">
        <v>0.2</v>
      </c>
    </row>
    <row r="23" spans="1:25" x14ac:dyDescent="0.2">
      <c r="A23" s="60" t="s">
        <v>85</v>
      </c>
      <c r="B23" s="62" t="s">
        <v>49</v>
      </c>
      <c r="C23" s="61">
        <v>11922.92</v>
      </c>
      <c r="D23" s="31"/>
      <c r="E23">
        <f>+(C23-C$7)/C$8</f>
        <v>-6494.0425896228862</v>
      </c>
      <c r="F23">
        <f>ROUND(2*E23,0)/2</f>
        <v>-6494</v>
      </c>
      <c r="G23">
        <f>+C23-(C$7+F23*C$8)</f>
        <v>-0.21609760000683309</v>
      </c>
      <c r="H23">
        <f>G23</f>
        <v>-0.21609760000683309</v>
      </c>
      <c r="P23" s="44">
        <f>+D$11+D$12*F23+D$13*F23^2</f>
        <v>-1.6300892789470343</v>
      </c>
      <c r="Q23" s="2">
        <f>+C23-15018.5</f>
        <v>-3095.58</v>
      </c>
      <c r="R23" s="2"/>
      <c r="S23" s="35">
        <f>+(P23-G23)^2</f>
        <v>1.999372468112129</v>
      </c>
      <c r="T23" s="17">
        <v>0.2</v>
      </c>
    </row>
    <row r="24" spans="1:25" x14ac:dyDescent="0.2">
      <c r="A24" s="60" t="s">
        <v>85</v>
      </c>
      <c r="B24" s="62" t="s">
        <v>49</v>
      </c>
      <c r="C24" s="61">
        <v>13648.084000000001</v>
      </c>
      <c r="D24" s="31"/>
      <c r="E24">
        <f>+(C24-C$7)/C$8</f>
        <v>-6154.0384240316462</v>
      </c>
      <c r="F24">
        <f>ROUND(2*E24,0)/2</f>
        <v>-6154</v>
      </c>
      <c r="G24">
        <f>+C24-(C$7+F24*C$8)</f>
        <v>-0.19496160000380769</v>
      </c>
      <c r="H24">
        <f>G24</f>
        <v>-0.19496160000380769</v>
      </c>
      <c r="P24" s="44">
        <f>+D$11+D$12*F24+D$13*F24^2</f>
        <v>-1.4550271503398662</v>
      </c>
      <c r="Q24" s="2">
        <f>+C24-15018.5</f>
        <v>-1370.4159999999993</v>
      </c>
      <c r="R24" s="2"/>
      <c r="S24" s="35">
        <f>+(P24-G24)^2</f>
        <v>1.5877651911437141</v>
      </c>
      <c r="T24" s="17">
        <v>0.2</v>
      </c>
    </row>
    <row r="25" spans="1:25" x14ac:dyDescent="0.2">
      <c r="A25" s="60" t="s">
        <v>85</v>
      </c>
      <c r="B25" s="62" t="s">
        <v>57</v>
      </c>
      <c r="C25" s="61">
        <v>13650.620999999999</v>
      </c>
      <c r="D25" s="31"/>
      <c r="E25">
        <f>+(C25-C$7)/C$8</f>
        <v>-6153.5384190651021</v>
      </c>
      <c r="F25">
        <f>ROUND(2*E25,0)/2</f>
        <v>-6153.5</v>
      </c>
      <c r="G25">
        <f>+C25-(C$7+F25*C$8)</f>
        <v>-0.19493640000655432</v>
      </c>
      <c r="H25">
        <f>G25</f>
        <v>-0.19493640000655432</v>
      </c>
      <c r="P25" s="44">
        <f>+D$11+D$12*F25+D$13*F25^2</f>
        <v>-1.4547770155494202</v>
      </c>
      <c r="Q25" s="2">
        <f>+C25-15018.5</f>
        <v>-1367.8790000000008</v>
      </c>
      <c r="R25" s="2"/>
      <c r="S25" s="35">
        <f>+(P25-G25)^2</f>
        <v>1.587198376571427</v>
      </c>
      <c r="T25" s="17">
        <v>0.2</v>
      </c>
    </row>
    <row r="26" spans="1:25" x14ac:dyDescent="0.2">
      <c r="A26" s="60" t="s">
        <v>85</v>
      </c>
      <c r="B26" s="62" t="s">
        <v>49</v>
      </c>
      <c r="C26" s="61">
        <v>13906.839</v>
      </c>
      <c r="D26" s="31"/>
      <c r="E26">
        <f>+(C26-C$7)/C$8</f>
        <v>-6103.0416620614451</v>
      </c>
      <c r="F26">
        <f>ROUND(2*E26,0)/2</f>
        <v>-6103</v>
      </c>
      <c r="G26">
        <f>+C26-(C$7+F26*C$8)</f>
        <v>-0.21139120000589173</v>
      </c>
      <c r="H26">
        <f>G26</f>
        <v>-0.21139120000589173</v>
      </c>
      <c r="P26" s="44">
        <f>+D$11+D$12*F26+D$13*F26^2</f>
        <v>-1.4296239782741982</v>
      </c>
      <c r="Q26" s="2">
        <f>+C26-15018.5</f>
        <v>-1111.6610000000001</v>
      </c>
      <c r="R26" s="2"/>
      <c r="S26" s="35">
        <f>+(P26-G26)^2</f>
        <v>1.4840911020473166</v>
      </c>
      <c r="T26" s="17">
        <v>0.2</v>
      </c>
    </row>
    <row r="27" spans="1:25" x14ac:dyDescent="0.2">
      <c r="A27" s="60" t="s">
        <v>85</v>
      </c>
      <c r="B27" s="62" t="s">
        <v>57</v>
      </c>
      <c r="C27" s="61">
        <v>13944.825999999999</v>
      </c>
      <c r="D27" s="31"/>
      <c r="E27">
        <f>+(C27-C$7)/C$8</f>
        <v>-6095.5549893518855</v>
      </c>
      <c r="F27">
        <f>ROUND(2*E27,0)/2</f>
        <v>-6095.5</v>
      </c>
      <c r="G27">
        <f>+C27-(C$7+F27*C$8)</f>
        <v>-0.27901320000637497</v>
      </c>
      <c r="H27">
        <f>G27</f>
        <v>-0.27901320000637497</v>
      </c>
      <c r="P27" s="44">
        <f>+D$11+D$12*F27+D$13*F27^2</f>
        <v>-1.4259070549760977</v>
      </c>
      <c r="Q27" s="2">
        <f>+C27-15018.5</f>
        <v>-1073.6740000000009</v>
      </c>
      <c r="R27" s="2"/>
      <c r="S27" s="35">
        <f>+(P27-G27)^2</f>
        <v>1.3153655145673113</v>
      </c>
      <c r="T27" s="17">
        <v>0.2</v>
      </c>
    </row>
    <row r="28" spans="1:25" x14ac:dyDescent="0.2">
      <c r="A28" s="60" t="s">
        <v>85</v>
      </c>
      <c r="B28" s="62" t="s">
        <v>49</v>
      </c>
      <c r="C28" s="61">
        <v>14155.41</v>
      </c>
      <c r="D28" s="31"/>
      <c r="E28">
        <f>+(C28-C$7)/C$8</f>
        <v>-6054.0520150219872</v>
      </c>
      <c r="F28">
        <f>ROUND(2*E28,0)/2</f>
        <v>-6054</v>
      </c>
      <c r="G28">
        <f>+C28-(C$7+F28*C$8)</f>
        <v>-0.2639216000061424</v>
      </c>
      <c r="H28">
        <f>G28</f>
        <v>-0.2639216000061424</v>
      </c>
      <c r="P28" s="44">
        <f>+D$11+D$12*F28+D$13*F28^2</f>
        <v>-1.40542738571607</v>
      </c>
      <c r="Q28" s="2">
        <f>+C28-15018.5</f>
        <v>-863.09000000000015</v>
      </c>
      <c r="R28" s="2"/>
      <c r="S28" s="35">
        <f>+(P28-G28)^2</f>
        <v>1.303035458809239</v>
      </c>
      <c r="T28" s="17">
        <v>0.2</v>
      </c>
    </row>
    <row r="29" spans="1:25" x14ac:dyDescent="0.2">
      <c r="A29" s="60" t="s">
        <v>85</v>
      </c>
      <c r="B29" s="62" t="s">
        <v>57</v>
      </c>
      <c r="C29" s="61">
        <v>14157.993</v>
      </c>
      <c r="D29" s="31"/>
      <c r="E29">
        <f>+(C29-C$7)/C$8</f>
        <v>-6053.5429441396109</v>
      </c>
      <c r="F29">
        <f>ROUND(2*E29,0)/2</f>
        <v>-6053.5</v>
      </c>
      <c r="G29">
        <f>+C29-(C$7+F29*C$8)</f>
        <v>-0.21789640000315558</v>
      </c>
      <c r="H29">
        <f>G29</f>
        <v>-0.21789640000315558</v>
      </c>
      <c r="P29" s="44">
        <f>+D$11+D$12*F29+D$13*F29^2</f>
        <v>-1.4051815443272861</v>
      </c>
      <c r="Q29" s="2">
        <f>+C29-15018.5</f>
        <v>-860.50699999999961</v>
      </c>
      <c r="R29" s="2"/>
      <c r="S29" s="35">
        <f>+(P29-G29)^2</f>
        <v>1.4096460139327716</v>
      </c>
      <c r="T29" s="17">
        <v>0.2</v>
      </c>
    </row>
    <row r="30" spans="1:25" x14ac:dyDescent="0.2">
      <c r="A30" s="60" t="s">
        <v>85</v>
      </c>
      <c r="B30" s="62" t="s">
        <v>49</v>
      </c>
      <c r="C30" s="61">
        <v>14429.414000000001</v>
      </c>
      <c r="D30" s="31"/>
      <c r="E30">
        <f>+(C30-C$7)/C$8</f>
        <v>-6000.0499019540921</v>
      </c>
      <c r="F30">
        <f>ROUND(2*E30,0)/2</f>
        <v>-6000</v>
      </c>
      <c r="G30">
        <f>+C30-(C$7+F30*C$8)</f>
        <v>-0.25320000000283471</v>
      </c>
      <c r="H30">
        <f>G30</f>
        <v>-0.25320000000283471</v>
      </c>
      <c r="P30" s="44">
        <f>+D$11+D$12*F30+D$13*F30^2</f>
        <v>-1.3790005521014272</v>
      </c>
      <c r="Q30" s="2">
        <f>+C30-15018.5</f>
        <v>-589.08599999999933</v>
      </c>
      <c r="R30" s="2"/>
      <c r="S30" s="35">
        <f>+(P30-G30)^2</f>
        <v>1.2674268831054958</v>
      </c>
      <c r="T30" s="17">
        <v>0.2</v>
      </c>
    </row>
    <row r="31" spans="1:25" x14ac:dyDescent="0.2">
      <c r="A31" s="60" t="s">
        <v>85</v>
      </c>
      <c r="B31" s="62" t="s">
        <v>57</v>
      </c>
      <c r="C31" s="61">
        <v>14508.093000000001</v>
      </c>
      <c r="D31" s="31"/>
      <c r="E31">
        <f>+(C31-C$7)/C$8</f>
        <v>-5984.5434412671348</v>
      </c>
      <c r="F31">
        <f>ROUND(2*E31,0)/2</f>
        <v>-5984.5</v>
      </c>
      <c r="G31">
        <f>+C31-(C$7+F31*C$8)</f>
        <v>-0.22041880000324454</v>
      </c>
      <c r="H31">
        <f>G31</f>
        <v>-0.22041880000324454</v>
      </c>
      <c r="P31" s="44">
        <f>+D$11+D$12*F31+D$13*F31^2</f>
        <v>-1.3714613227518124</v>
      </c>
      <c r="Q31" s="2">
        <f>+C31-15018.5</f>
        <v>-510.40699999999924</v>
      </c>
      <c r="R31" s="2"/>
      <c r="S31" s="35">
        <f>+(P31-G31)^2</f>
        <v>1.3248988891753875</v>
      </c>
      <c r="T31" s="17">
        <v>0.2</v>
      </c>
    </row>
    <row r="32" spans="1:25" x14ac:dyDescent="0.2">
      <c r="A32" s="60" t="s">
        <v>85</v>
      </c>
      <c r="B32" s="62" t="s">
        <v>49</v>
      </c>
      <c r="C32" s="61">
        <v>14520.77</v>
      </c>
      <c r="D32" s="31"/>
      <c r="E32">
        <f>+(C32-C$7)/C$8</f>
        <v>-5982.0449931154235</v>
      </c>
      <c r="F32">
        <f>ROUND(2*E32,0)/2</f>
        <v>-5982</v>
      </c>
      <c r="G32">
        <f>+C32-(C$7+F32*C$8)</f>
        <v>-0.2282928000058746</v>
      </c>
      <c r="H32">
        <f>G32</f>
        <v>-0.2282928000058746</v>
      </c>
      <c r="P32" s="44">
        <f>+D$11+D$12*F32+D$13*F32^2</f>
        <v>-1.3702472500487515</v>
      </c>
      <c r="Q32" s="2">
        <f>+C32-15018.5</f>
        <v>-497.72999999999956</v>
      </c>
      <c r="R32" s="2"/>
      <c r="S32" s="35">
        <f>+(P32-G32)^2</f>
        <v>1.3040599659727294</v>
      </c>
      <c r="T32" s="17">
        <v>0.2</v>
      </c>
    </row>
    <row r="33" spans="1:22" x14ac:dyDescent="0.2">
      <c r="A33" s="60" t="s">
        <v>85</v>
      </c>
      <c r="B33" s="62" t="s">
        <v>57</v>
      </c>
      <c r="C33" s="61">
        <v>14523.352999999999</v>
      </c>
      <c r="D33" s="31"/>
      <c r="E33">
        <f>+(C33-C$7)/C$8</f>
        <v>-5981.535922233048</v>
      </c>
      <c r="F33">
        <f>ROUND(2*E33,0)/2</f>
        <v>-5981.5</v>
      </c>
      <c r="G33">
        <f>+C33-(C$7+F33*C$8)</f>
        <v>-0.18226760000470676</v>
      </c>
      <c r="H33">
        <f>G33</f>
        <v>-0.18226760000470676</v>
      </c>
      <c r="P33" s="44">
        <f>+D$11+D$12*F33+D$13*F33^2</f>
        <v>-1.3700044999091643</v>
      </c>
      <c r="Q33" s="2">
        <f>+C33-15018.5</f>
        <v>-495.14700000000084</v>
      </c>
      <c r="R33" s="2"/>
      <c r="S33" s="35">
        <f>+(P33-G33)^2</f>
        <v>1.4107189433946514</v>
      </c>
      <c r="T33" s="17">
        <v>0.2</v>
      </c>
    </row>
    <row r="34" spans="1:22" x14ac:dyDescent="0.2">
      <c r="A34" s="60" t="s">
        <v>85</v>
      </c>
      <c r="B34" s="62" t="s">
        <v>49</v>
      </c>
      <c r="C34" s="61">
        <v>14986.093999999999</v>
      </c>
      <c r="D34" s="31"/>
      <c r="E34">
        <f>+(C34-C$7)/C$8</f>
        <v>-5890.3365535991934</v>
      </c>
      <c r="F34">
        <f>ROUND(2*E34,0)/2</f>
        <v>-5890.5</v>
      </c>
      <c r="G34">
        <f>+C34-(C$7+F34*C$8)</f>
        <v>0.82931879999341618</v>
      </c>
      <c r="P34" s="44">
        <f>+D$11+D$12*F34+D$13*F34^2</f>
        <v>-1.3261814645936645</v>
      </c>
      <c r="Q34" s="2">
        <f>+C34-15018.5</f>
        <v>-32.406000000000859</v>
      </c>
      <c r="R34" s="2"/>
      <c r="S34" s="35">
        <f>+(P34-G34)^2</f>
        <v>4.6461813906349745</v>
      </c>
      <c r="T34" s="17">
        <v>0.2</v>
      </c>
      <c r="V34">
        <f>G34</f>
        <v>0.82931879999341618</v>
      </c>
    </row>
    <row r="35" spans="1:22" x14ac:dyDescent="0.2">
      <c r="A35" s="60" t="s">
        <v>85</v>
      </c>
      <c r="B35" s="62" t="s">
        <v>57</v>
      </c>
      <c r="C35" s="61">
        <v>15096.62</v>
      </c>
      <c r="D35" s="31"/>
      <c r="E35">
        <f>+(C35-C$7)/C$8</f>
        <v>-5868.553522880874</v>
      </c>
      <c r="F35">
        <f>ROUND(2*E35,0)/2</f>
        <v>-5868.5</v>
      </c>
      <c r="G35">
        <f>+C35-(C$7+F35*C$8)</f>
        <v>-0.27157240000269667</v>
      </c>
      <c r="H35">
        <f>G35</f>
        <v>-0.27157240000269667</v>
      </c>
      <c r="P35" s="44">
        <f>+D$11+D$12*F35+D$13*F35^2</f>
        <v>-1.315693618592596</v>
      </c>
      <c r="Q35" s="2">
        <f>+C35-15018.5</f>
        <v>78.1200000000008</v>
      </c>
      <c r="R35" s="2"/>
      <c r="S35" s="35">
        <f>+(P35-G35)^2</f>
        <v>1.0901891191096564</v>
      </c>
      <c r="T35" s="17">
        <v>0.2</v>
      </c>
    </row>
    <row r="36" spans="1:22" x14ac:dyDescent="0.2">
      <c r="A36" s="60" t="s">
        <v>85</v>
      </c>
      <c r="B36" s="62" t="s">
        <v>49</v>
      </c>
      <c r="C36" s="61">
        <v>15134.671</v>
      </c>
      <c r="D36" s="31"/>
      <c r="E36">
        <f>+(C36-C$7)/C$8</f>
        <v>-5861.0542367232028</v>
      </c>
      <c r="F36">
        <f>ROUND(2*E36,0)/2</f>
        <v>-5861</v>
      </c>
      <c r="G36">
        <f>+C36-(C$7+F36*C$8)</f>
        <v>-0.27519440000287432</v>
      </c>
      <c r="H36">
        <f>G36</f>
        <v>-0.27519440000287432</v>
      </c>
      <c r="P36" s="44">
        <f>+D$11+D$12*F36+D$13*F36^2</f>
        <v>-1.3121277156979541</v>
      </c>
      <c r="Q36" s="2">
        <f>+C36-15018.5</f>
        <v>116.17100000000028</v>
      </c>
      <c r="R36" s="2"/>
      <c r="S36" s="35">
        <f>+(P36-G36)^2</f>
        <v>1.0752307011983919</v>
      </c>
      <c r="T36" s="17">
        <v>0.2</v>
      </c>
    </row>
    <row r="37" spans="1:22" x14ac:dyDescent="0.2">
      <c r="A37" s="60" t="s">
        <v>85</v>
      </c>
      <c r="B37" s="62" t="s">
        <v>57</v>
      </c>
      <c r="C37" s="61">
        <v>15324.735000000001</v>
      </c>
      <c r="D37" s="31"/>
      <c r="E37">
        <f>+(C37-C$7)/C$8</f>
        <v>-5823.5954491940565</v>
      </c>
      <c r="F37">
        <f>ROUND(2*E37,0)/2</f>
        <v>-5823.5</v>
      </c>
      <c r="P37" s="44">
        <f>+D$11+D$12*F37+D$13*F37^2</f>
        <v>-1.2943706523777898</v>
      </c>
      <c r="Q37" s="2">
        <f>+C37-15018.5</f>
        <v>306.23500000000058</v>
      </c>
      <c r="R37" s="2"/>
      <c r="S37" s="35">
        <f>+(P37-V37)^2</f>
        <v>0.65620733323414593</v>
      </c>
      <c r="T37" s="17">
        <v>0.2</v>
      </c>
      <c r="V37">
        <f>+C37-(C$7+F37*C$8)</f>
        <v>-0.48430440000447561</v>
      </c>
    </row>
    <row r="38" spans="1:22" x14ac:dyDescent="0.2">
      <c r="A38" s="60" t="s">
        <v>85</v>
      </c>
      <c r="B38" s="62" t="s">
        <v>57</v>
      </c>
      <c r="C38" s="61">
        <v>15345.242</v>
      </c>
      <c r="D38" s="31"/>
      <c r="E38">
        <f>+(C38-C$7)/C$8</f>
        <v>-5819.5538244999525</v>
      </c>
      <c r="F38">
        <f>ROUND(2*E38,0)/2</f>
        <v>-5819.5</v>
      </c>
      <c r="G38">
        <f>+C38-(C$7+F38*C$8)</f>
        <v>-0.2731028000034712</v>
      </c>
      <c r="H38">
        <f>G38</f>
        <v>-0.2731028000034712</v>
      </c>
      <c r="P38" s="44">
        <f>+D$11+D$12*F38+D$13*F38^2</f>
        <v>-1.292483692670398</v>
      </c>
      <c r="Q38" s="2">
        <f>+C38-15018.5</f>
        <v>326.74200000000019</v>
      </c>
      <c r="R38" s="2"/>
      <c r="S38" s="35">
        <f>+(P38-G38)^2</f>
        <v>1.0391374043344206</v>
      </c>
      <c r="T38" s="17">
        <v>0.2</v>
      </c>
    </row>
    <row r="39" spans="1:22" x14ac:dyDescent="0.2">
      <c r="A39" s="60" t="s">
        <v>85</v>
      </c>
      <c r="B39" s="62" t="s">
        <v>49</v>
      </c>
      <c r="C39" s="61">
        <v>15434.084999999999</v>
      </c>
      <c r="D39" s="31"/>
      <c r="E39">
        <f>+(C39-C$7)/C$8</f>
        <v>-5802.0441905847874</v>
      </c>
      <c r="F39">
        <f>ROUND(2*E39,0)/2</f>
        <v>-5802</v>
      </c>
      <c r="G39">
        <f>+C39-(C$7+F39*C$8)</f>
        <v>-0.22422080000615097</v>
      </c>
      <c r="H39">
        <f>G39</f>
        <v>-0.22422080000615097</v>
      </c>
      <c r="P39" s="44">
        <f>+D$11+D$12*F39+D$13*F39^2</f>
        <v>-1.284244397874311</v>
      </c>
      <c r="Q39" s="2">
        <f>+C39-15018.5</f>
        <v>415.58499999999913</v>
      </c>
      <c r="R39" s="2"/>
      <c r="S39" s="35">
        <f>+(P39-G39)^2</f>
        <v>1.1236500280373587</v>
      </c>
      <c r="T39" s="17">
        <v>0.2</v>
      </c>
    </row>
    <row r="40" spans="1:22" x14ac:dyDescent="0.2">
      <c r="A40" s="60" t="s">
        <v>85</v>
      </c>
      <c r="B40" s="62" t="s">
        <v>49</v>
      </c>
      <c r="C40" s="61">
        <v>15713.137000000001</v>
      </c>
      <c r="D40" s="31"/>
      <c r="E40">
        <f>+(C40-C$7)/C$8</f>
        <v>-5747.0471917970963</v>
      </c>
      <c r="F40">
        <f>ROUND(2*E40,0)/2</f>
        <v>-5747</v>
      </c>
      <c r="G40">
        <f>+C40-(C$7+F40*C$8)</f>
        <v>-0.2394488000045385</v>
      </c>
      <c r="H40">
        <f>G40</f>
        <v>-0.2394488000045385</v>
      </c>
      <c r="P40" s="44">
        <f>+D$11+D$12*F40+D$13*F40^2</f>
        <v>-1.2585206707635934</v>
      </c>
      <c r="Q40" s="2">
        <f>+C40-15018.5</f>
        <v>694.63700000000063</v>
      </c>
      <c r="R40" s="2"/>
      <c r="S40" s="35">
        <f>+(P40-G40)^2</f>
        <v>1.03850747777236</v>
      </c>
      <c r="T40" s="17">
        <v>0.2</v>
      </c>
    </row>
    <row r="41" spans="1:22" x14ac:dyDescent="0.2">
      <c r="A41" s="60" t="s">
        <v>85</v>
      </c>
      <c r="B41" s="62" t="s">
        <v>49</v>
      </c>
      <c r="C41" s="61">
        <v>15961.733</v>
      </c>
      <c r="D41" s="31"/>
      <c r="E41">
        <f>+(C41-C$7)/C$8</f>
        <v>-5698.0526176294707</v>
      </c>
      <c r="F41">
        <f>ROUND(2*E41,0)/2</f>
        <v>-5698</v>
      </c>
      <c r="G41">
        <f>+C41-(C$7+F41*C$8)</f>
        <v>-0.26697920000515296</v>
      </c>
      <c r="H41">
        <f>G41</f>
        <v>-0.26697920000515296</v>
      </c>
      <c r="P41" s="44">
        <f>+D$11+D$12*F41+D$13*F41^2</f>
        <v>-1.2358219601772826</v>
      </c>
      <c r="Q41" s="2">
        <f>+C41-15018.5</f>
        <v>943.23300000000017</v>
      </c>
      <c r="R41" s="2"/>
      <c r="S41" s="35">
        <f>+(P41-G41)^2</f>
        <v>0.9386562939379508</v>
      </c>
      <c r="T41" s="17">
        <v>0.2</v>
      </c>
    </row>
    <row r="42" spans="1:22" x14ac:dyDescent="0.2">
      <c r="A42" s="60" t="s">
        <v>85</v>
      </c>
      <c r="B42" s="62" t="s">
        <v>49</v>
      </c>
      <c r="C42" s="61">
        <v>15997.254999999999</v>
      </c>
      <c r="D42" s="31"/>
      <c r="E42">
        <f>+(C42-C$7)/C$8</f>
        <v>-5691.0517597573316</v>
      </c>
      <c r="F42">
        <f>ROUND(2*E42,0)/2</f>
        <v>-5691</v>
      </c>
      <c r="G42">
        <f>+C42-(C$7+F42*C$8)</f>
        <v>-0.26262640000459214</v>
      </c>
      <c r="H42">
        <f>G42</f>
        <v>-0.26262640000459214</v>
      </c>
      <c r="P42" s="44">
        <f>+D$11+D$12*F42+D$13*F42^2</f>
        <v>-1.2325961173708959</v>
      </c>
      <c r="Q42" s="2">
        <f>+C42-15018.5</f>
        <v>978.7549999999992</v>
      </c>
      <c r="R42" s="2"/>
      <c r="S42" s="35">
        <f>+(P42-G42)^2</f>
        <v>0.94084125260766727</v>
      </c>
      <c r="T42" s="17">
        <v>0.2</v>
      </c>
    </row>
    <row r="43" spans="1:22" x14ac:dyDescent="0.2">
      <c r="A43" s="60" t="s">
        <v>85</v>
      </c>
      <c r="B43" s="62" t="s">
        <v>49</v>
      </c>
      <c r="C43" s="61">
        <v>16083.504999999999</v>
      </c>
      <c r="D43" s="31"/>
      <c r="E43">
        <f>+(C43-C$7)/C$8</f>
        <v>-5674.0531675758084</v>
      </c>
      <c r="F43">
        <f>ROUND(2*E43,0)/2</f>
        <v>-5674</v>
      </c>
      <c r="G43">
        <f>+C43-(C$7+F43*C$8)</f>
        <v>-0.26976960000502004</v>
      </c>
      <c r="H43">
        <f>G43</f>
        <v>-0.26976960000502004</v>
      </c>
      <c r="P43" s="44">
        <f>+D$11+D$12*F43+D$13*F43^2</f>
        <v>-1.2247794447770231</v>
      </c>
      <c r="Q43" s="2">
        <f>+C43-15018.5</f>
        <v>1065.0049999999992</v>
      </c>
      <c r="R43" s="2"/>
      <c r="S43" s="35">
        <f>+(P43-G43)^2</f>
        <v>0.91204380361144533</v>
      </c>
      <c r="T43" s="17">
        <v>0.2</v>
      </c>
    </row>
    <row r="44" spans="1:22" x14ac:dyDescent="0.2">
      <c r="A44" s="60" t="s">
        <v>85</v>
      </c>
      <c r="B44" s="62" t="s">
        <v>57</v>
      </c>
      <c r="C44" s="61">
        <v>16086.058000000001</v>
      </c>
      <c r="D44" s="31"/>
      <c r="E44">
        <f>+(C44-C$7)/C$8</f>
        <v>-5673.5500092472348</v>
      </c>
      <c r="F44">
        <f>ROUND(2*E44,0)/2</f>
        <v>-5673.5</v>
      </c>
      <c r="G44">
        <f>+C44-(C$7+F44*C$8)</f>
        <v>-0.25374440000450704</v>
      </c>
      <c r="H44">
        <f>G44</f>
        <v>-0.25374440000450704</v>
      </c>
      <c r="P44" s="44">
        <f>+D$11+D$12*F44+D$13*F44^2</f>
        <v>-1.2245499183145547</v>
      </c>
      <c r="Q44" s="2">
        <f>+C44-15018.5</f>
        <v>1067.5580000000009</v>
      </c>
      <c r="R44" s="2"/>
      <c r="S44" s="35">
        <f>+(P44-G44)^2</f>
        <v>0.94246335438124029</v>
      </c>
      <c r="T44" s="17">
        <v>0.2</v>
      </c>
    </row>
    <row r="45" spans="1:22" x14ac:dyDescent="0.2">
      <c r="A45" s="60" t="s">
        <v>85</v>
      </c>
      <c r="B45" s="62" t="s">
        <v>49</v>
      </c>
      <c r="C45" s="61">
        <v>16215.428</v>
      </c>
      <c r="D45" s="31"/>
      <c r="E45">
        <f>+(C45-C$7)/C$8</f>
        <v>-5648.0531064005845</v>
      </c>
      <c r="F45">
        <f>ROUND(2*E45,0)/2</f>
        <v>-5648</v>
      </c>
      <c r="G45">
        <f>+C45-(C$7+F45*C$8)</f>
        <v>-0.26945920000434853</v>
      </c>
      <c r="H45">
        <f>G45</f>
        <v>-0.26945920000434853</v>
      </c>
      <c r="P45" s="44">
        <f>+D$11+D$12*F45+D$13*F45^2</f>
        <v>-1.2128725339816806</v>
      </c>
      <c r="Q45" s="2">
        <f>+C45-15018.5</f>
        <v>1196.9279999999999</v>
      </c>
      <c r="R45" s="2"/>
      <c r="S45" s="35">
        <f>+(P45-G45)^2</f>
        <v>0.89002871872622513</v>
      </c>
      <c r="T45" s="17">
        <v>0.2</v>
      </c>
    </row>
    <row r="46" spans="1:22" x14ac:dyDescent="0.2">
      <c r="A46" s="60" t="s">
        <v>85</v>
      </c>
      <c r="B46" s="62" t="s">
        <v>57</v>
      </c>
      <c r="C46" s="61">
        <v>16289.004999999999</v>
      </c>
      <c r="D46" s="31"/>
      <c r="E46">
        <f>+(C46-C$7)/C$8</f>
        <v>-5633.5521740302675</v>
      </c>
      <c r="F46">
        <f>ROUND(2*E46,0)/2</f>
        <v>-5633.5</v>
      </c>
      <c r="G46">
        <f>+C46-(C$7+F46*C$8)</f>
        <v>-0.26472840000678843</v>
      </c>
      <c r="H46">
        <f>G46</f>
        <v>-0.26472840000678843</v>
      </c>
      <c r="P46" s="44">
        <f>+D$11+D$12*F46+D$13*F46^2</f>
        <v>-1.2062573544239994</v>
      </c>
      <c r="Q46" s="2">
        <f>+C46-15018.5</f>
        <v>1270.5049999999992</v>
      </c>
      <c r="R46" s="2"/>
      <c r="S46" s="35">
        <f>+(P46-G46)^2</f>
        <v>0.88647677200596653</v>
      </c>
      <c r="T46" s="17">
        <v>0.2</v>
      </c>
    </row>
    <row r="47" spans="1:22" x14ac:dyDescent="0.2">
      <c r="A47" s="60" t="s">
        <v>85</v>
      </c>
      <c r="B47" s="62" t="s">
        <v>49</v>
      </c>
      <c r="C47" s="61">
        <v>16337.249</v>
      </c>
      <c r="D47" s="31"/>
      <c r="E47">
        <f>+(C47-C$7)/C$8</f>
        <v>-5624.0439991757121</v>
      </c>
      <c r="F47">
        <f>ROUND(2*E47,0)/2</f>
        <v>-5624</v>
      </c>
      <c r="G47">
        <f>+C47-(C$7+F47*C$8)</f>
        <v>-0.22324960000332794</v>
      </c>
      <c r="H47">
        <f>G47</f>
        <v>-0.22324960000332794</v>
      </c>
      <c r="P47" s="44">
        <f>+D$11+D$12*F47+D$13*F47^2</f>
        <v>-1.2019330602213076</v>
      </c>
      <c r="Q47" s="2">
        <f>+C47-15018.5</f>
        <v>1318.7489999999998</v>
      </c>
      <c r="R47" s="2"/>
      <c r="S47" s="35">
        <f>+(P47-G47)^2</f>
        <v>0.95782131530423786</v>
      </c>
      <c r="T47" s="17">
        <v>0.2</v>
      </c>
    </row>
    <row r="48" spans="1:22" x14ac:dyDescent="0.2">
      <c r="A48" s="60" t="s">
        <v>85</v>
      </c>
      <c r="B48" s="62" t="s">
        <v>57</v>
      </c>
      <c r="C48" s="61">
        <v>16583.272000000001</v>
      </c>
      <c r="D48" s="31"/>
      <c r="E48">
        <f>+(C48-C$7)/C$8</f>
        <v>-5575.5565250391928</v>
      </c>
      <c r="F48">
        <f>ROUND(2*E48,0)/2</f>
        <v>-5575.5</v>
      </c>
      <c r="G48">
        <f>+C48-(C$7+F48*C$8)</f>
        <v>-0.28680520000489196</v>
      </c>
      <c r="H48">
        <f>G48</f>
        <v>-0.28680520000489196</v>
      </c>
      <c r="P48" s="44">
        <f>+D$11+D$12*F48+D$13*F48^2</f>
        <v>-1.1799771737331588</v>
      </c>
      <c r="Q48" s="2">
        <f>+C48-15018.5</f>
        <v>1564.7720000000008</v>
      </c>
      <c r="R48" s="2"/>
      <c r="S48" s="35">
        <f>+(P48-G48)^2</f>
        <v>0.79775617465364779</v>
      </c>
      <c r="T48" s="17">
        <v>0.2</v>
      </c>
    </row>
    <row r="49" spans="1:22" x14ac:dyDescent="0.2">
      <c r="A49" s="60" t="s">
        <v>85</v>
      </c>
      <c r="B49" s="62" t="s">
        <v>49</v>
      </c>
      <c r="C49" s="61">
        <v>16702.557000000001</v>
      </c>
      <c r="D49" s="31"/>
      <c r="E49">
        <f>+(C49-C$7)/C$8</f>
        <v>-5552.0472256957391</v>
      </c>
      <c r="F49">
        <f>ROUND(2*E49,0)/2</f>
        <v>-5552</v>
      </c>
      <c r="G49">
        <f>+C49-(C$7+F49*C$8)</f>
        <v>-0.23962080000274</v>
      </c>
      <c r="H49">
        <f>G49</f>
        <v>-0.23962080000274</v>
      </c>
      <c r="P49" s="44">
        <f>+D$11+D$12*F49+D$13*F49^2</f>
        <v>-1.1694113988630621</v>
      </c>
      <c r="Q49" s="2">
        <f>+C49-15018.5</f>
        <v>1684.0570000000007</v>
      </c>
      <c r="R49" s="2"/>
      <c r="S49" s="35">
        <f>+(P49-G49)^2</f>
        <v>0.8645105577290364</v>
      </c>
      <c r="T49" s="17">
        <v>0.2</v>
      </c>
    </row>
    <row r="50" spans="1:22" x14ac:dyDescent="0.2">
      <c r="A50" s="60" t="s">
        <v>85</v>
      </c>
      <c r="B50" s="62" t="s">
        <v>49</v>
      </c>
      <c r="C50" s="61">
        <v>17067.839</v>
      </c>
      <c r="D50" s="31"/>
      <c r="E50">
        <f>+(C50-C$7)/C$8</f>
        <v>-5480.0555764290611</v>
      </c>
      <c r="F50">
        <f>ROUND(2*E50,0)/2</f>
        <v>-5480</v>
      </c>
      <c r="G50">
        <f>+C50-(C$7+F50*C$8)</f>
        <v>-0.28199200000381097</v>
      </c>
      <c r="H50">
        <f>G50</f>
        <v>-0.28199200000381097</v>
      </c>
      <c r="P50" s="44">
        <f>+D$11+D$12*F50+D$13*F50^2</f>
        <v>-1.1373348773891265</v>
      </c>
      <c r="Q50" s="2">
        <f>+C50-15018.5</f>
        <v>2049.3389999999999</v>
      </c>
      <c r="R50" s="2"/>
      <c r="S50" s="35">
        <f>+(P50-G50)^2</f>
        <v>0.73161143789379102</v>
      </c>
      <c r="T50" s="17">
        <v>0.2</v>
      </c>
    </row>
    <row r="51" spans="1:22" x14ac:dyDescent="0.2">
      <c r="A51" s="60" t="s">
        <v>85</v>
      </c>
      <c r="B51" s="62" t="s">
        <v>57</v>
      </c>
      <c r="C51" s="61">
        <v>17116.084999999999</v>
      </c>
      <c r="D51" s="31"/>
      <c r="E51">
        <f>+(C51-C$7)/C$8</f>
        <v>-5470.5470074042523</v>
      </c>
      <c r="F51">
        <f>ROUND(2*E51,0)/2</f>
        <v>-5470.5</v>
      </c>
      <c r="G51">
        <f>+C51-(C$7+F51*C$8)</f>
        <v>-0.23851320000539999</v>
      </c>
      <c r="H51">
        <f>G51</f>
        <v>-0.23851320000539999</v>
      </c>
      <c r="P51" s="44">
        <f>+D$11+D$12*F51+D$13*F51^2</f>
        <v>-1.1331358002459053</v>
      </c>
      <c r="Q51" s="2">
        <f>+C51-15018.5</f>
        <v>2097.5849999999991</v>
      </c>
      <c r="R51" s="2"/>
      <c r="S51" s="35">
        <f>+(P51-G51)^2</f>
        <v>0.80034959686108298</v>
      </c>
      <c r="T51" s="17">
        <v>0.2</v>
      </c>
    </row>
    <row r="52" spans="1:22" x14ac:dyDescent="0.2">
      <c r="A52" s="60" t="s">
        <v>85</v>
      </c>
      <c r="B52" s="62" t="s">
        <v>49</v>
      </c>
      <c r="C52" s="61">
        <v>17265.780999999999</v>
      </c>
      <c r="D52" s="31"/>
      <c r="E52">
        <f>+(C52-C$7)/C$8</f>
        <v>-5441.0441522714391</v>
      </c>
      <c r="F52">
        <f>ROUND(2*E52,0)/2</f>
        <v>-5441</v>
      </c>
      <c r="G52">
        <f>+C52-(C$7+F52*C$8)</f>
        <v>-0.22402640000655083</v>
      </c>
      <c r="H52">
        <f>G52</f>
        <v>-0.22402640000655083</v>
      </c>
      <c r="P52" s="44">
        <f>+D$11+D$12*F52+D$13*F52^2</f>
        <v>-1.1201459562820235</v>
      </c>
      <c r="Q52" s="2">
        <f>+C52-15018.5</f>
        <v>2247.280999999999</v>
      </c>
      <c r="R52" s="2"/>
      <c r="S52" s="35">
        <f>+(P52-G52)^2</f>
        <v>0.80303025913935</v>
      </c>
      <c r="T52" s="17">
        <v>0.2</v>
      </c>
    </row>
    <row r="53" spans="1:22" x14ac:dyDescent="0.2">
      <c r="A53" s="60" t="s">
        <v>85</v>
      </c>
      <c r="B53" s="62" t="s">
        <v>57</v>
      </c>
      <c r="C53" s="61">
        <v>17268.304</v>
      </c>
      <c r="D53" s="31"/>
      <c r="E53">
        <f>+(C53-C$7)/C$8</f>
        <v>-5440.5469064966674</v>
      </c>
      <c r="F53">
        <f>ROUND(2*E53,0)/2</f>
        <v>-5440.5</v>
      </c>
      <c r="G53">
        <f>+C53-(C$7+F53*C$8)</f>
        <v>-0.23800120000305469</v>
      </c>
      <c r="H53">
        <f>G53</f>
        <v>-0.23800120000305469</v>
      </c>
      <c r="P53" s="44">
        <f>+D$11+D$12*F53+D$13*F53^2</f>
        <v>-1.1199264334454273</v>
      </c>
      <c r="Q53" s="2">
        <f>+C53-15018.5</f>
        <v>2249.8040000000001</v>
      </c>
      <c r="R53" s="2"/>
      <c r="S53" s="35">
        <f>+(P53-G53)^2</f>
        <v>0.77779211738238341</v>
      </c>
      <c r="T53" s="17">
        <v>0.2</v>
      </c>
    </row>
    <row r="54" spans="1:22" x14ac:dyDescent="0.2">
      <c r="A54" s="60" t="s">
        <v>85</v>
      </c>
      <c r="B54" s="62" t="s">
        <v>49</v>
      </c>
      <c r="C54" s="61">
        <v>17463.616999999998</v>
      </c>
      <c r="D54" s="31"/>
      <c r="E54">
        <f>+(C54-C$7)/C$8</f>
        <v>-5402.0536191372512</v>
      </c>
      <c r="F54">
        <f>ROUND(2*E54,0)/2</f>
        <v>-5402</v>
      </c>
      <c r="G54">
        <f>+C54-(C$7+F54*C$8)</f>
        <v>-0.27206080000541988</v>
      </c>
      <c r="H54">
        <f>G54</f>
        <v>-0.27206080000541988</v>
      </c>
      <c r="P54" s="44">
        <f>+D$11+D$12*F54+D$13*F54^2</f>
        <v>-1.1030876404534766</v>
      </c>
      <c r="Q54" s="2">
        <f>+C54-15018.5</f>
        <v>2445.1169999999984</v>
      </c>
      <c r="R54" s="2"/>
      <c r="S54" s="35">
        <f>+(P54-G54)^2</f>
        <v>0.69060560954507999</v>
      </c>
      <c r="T54" s="17">
        <v>0.2</v>
      </c>
    </row>
    <row r="55" spans="1:22" x14ac:dyDescent="0.2">
      <c r="A55" s="60" t="s">
        <v>85</v>
      </c>
      <c r="B55" s="62" t="s">
        <v>57</v>
      </c>
      <c r="C55" s="61">
        <v>17466.189999999999</v>
      </c>
      <c r="D55" s="31"/>
      <c r="E55">
        <f>+(C55-C$7)/C$8</f>
        <v>-5401.546519106143</v>
      </c>
      <c r="F55">
        <f>ROUND(2*E55,0)/2</f>
        <v>-5401.5</v>
      </c>
      <c r="G55">
        <f>+C55-(C$7+F55*C$8)</f>
        <v>-0.23603560000628931</v>
      </c>
      <c r="H55">
        <f>G55</f>
        <v>-0.23603560000628931</v>
      </c>
      <c r="P55" s="44">
        <f>+D$11+D$12*F55+D$13*F55^2</f>
        <v>-1.1028697920435284</v>
      </c>
      <c r="Q55" s="2">
        <f>+C55-15018.5</f>
        <v>2447.6899999999987</v>
      </c>
      <c r="R55" s="2"/>
      <c r="S55" s="35">
        <f>+(P55-G55)^2</f>
        <v>0.75140151648485309</v>
      </c>
      <c r="T55" s="17">
        <v>0.2</v>
      </c>
    </row>
    <row r="56" spans="1:22" x14ac:dyDescent="0.2">
      <c r="A56" s="60" t="s">
        <v>85</v>
      </c>
      <c r="B56" s="62" t="s">
        <v>57</v>
      </c>
      <c r="C56" s="61">
        <v>17537.226999999999</v>
      </c>
      <c r="D56" s="31"/>
      <c r="E56">
        <f>+(C56-C$7)/C$8</f>
        <v>-5387.5461829577507</v>
      </c>
      <c r="F56">
        <f>ROUND(2*E56,0)/2</f>
        <v>-5387.5</v>
      </c>
      <c r="G56">
        <f>+C56-(C$7+F56*C$8)</f>
        <v>-0.23433000000659376</v>
      </c>
      <c r="H56">
        <f>G56</f>
        <v>-0.23433000000659376</v>
      </c>
      <c r="P56" s="44">
        <f>+D$11+D$12*F56+D$13*F56^2</f>
        <v>-1.0967787521703583</v>
      </c>
      <c r="Q56" s="2">
        <f>+C56-15018.5</f>
        <v>2518.726999999999</v>
      </c>
      <c r="R56" s="2"/>
      <c r="S56" s="35">
        <f>+(P56-G56)^2</f>
        <v>0.7438178501088345</v>
      </c>
      <c r="T56" s="17">
        <v>0.2</v>
      </c>
    </row>
    <row r="57" spans="1:22" x14ac:dyDescent="0.2">
      <c r="A57" s="60" t="s">
        <v>85</v>
      </c>
      <c r="B57" s="62" t="s">
        <v>49</v>
      </c>
      <c r="C57" s="61">
        <v>17641.224999999999</v>
      </c>
      <c r="D57" s="31"/>
      <c r="E57">
        <f>+(C57-C$7)/C$8</f>
        <v>-5367.0497239468059</v>
      </c>
      <c r="F57">
        <f>ROUND(2*E57,0)/2</f>
        <v>-5367</v>
      </c>
      <c r="G57">
        <f>+C57-(C$7+F57*C$8)</f>
        <v>-0.25229680000484223</v>
      </c>
      <c r="H57">
        <f>G57</f>
        <v>-0.25229680000484223</v>
      </c>
      <c r="P57" s="44">
        <f>+D$11+D$12*F57+D$13*F57^2</f>
        <v>-1.0878900945821839</v>
      </c>
      <c r="Q57" s="2">
        <f>+C57-15018.5</f>
        <v>2622.7249999999985</v>
      </c>
      <c r="R57" s="2"/>
      <c r="S57" s="35">
        <f>+(P57-G57)^2</f>
        <v>0.69821615394261605</v>
      </c>
      <c r="T57" s="17">
        <v>0.2</v>
      </c>
    </row>
    <row r="58" spans="1:22" x14ac:dyDescent="0.2">
      <c r="A58" s="60" t="s">
        <v>85</v>
      </c>
      <c r="B58" s="62" t="s">
        <v>49</v>
      </c>
      <c r="C58" s="61">
        <v>18037.019</v>
      </c>
      <c r="D58" s="31"/>
      <c r="E58">
        <f>+(C58-C$7)/C$8</f>
        <v>-5289.0446132929674</v>
      </c>
      <c r="F58">
        <f>ROUND(2*E58,0)/2</f>
        <v>-5289</v>
      </c>
      <c r="G58">
        <f>+C58-(C$7+F58*C$8)</f>
        <v>-0.2263656000031915</v>
      </c>
      <c r="H58">
        <f>G58</f>
        <v>-0.2263656000031915</v>
      </c>
      <c r="P58" s="44">
        <f>+D$11+D$12*F58+D$13*F58^2</f>
        <v>-1.0543996984915007</v>
      </c>
      <c r="Q58" s="2">
        <f>+C58-15018.5</f>
        <v>3018.5190000000002</v>
      </c>
      <c r="R58" s="2"/>
      <c r="S58" s="35">
        <f>+(P58-G58)^2</f>
        <v>0.68564046825934699</v>
      </c>
      <c r="T58" s="17">
        <v>0.2</v>
      </c>
    </row>
    <row r="59" spans="1:22" x14ac:dyDescent="0.2">
      <c r="A59" s="60" t="s">
        <v>85</v>
      </c>
      <c r="B59" s="62" t="s">
        <v>57</v>
      </c>
      <c r="C59" s="61">
        <v>18039.516</v>
      </c>
      <c r="D59" s="31"/>
      <c r="E59">
        <f>+(C59-C$7)/C$8</f>
        <v>-5288.5524917314915</v>
      </c>
      <c r="F59">
        <f>ROUND(2*E59,0)/2</f>
        <v>-5288.5</v>
      </c>
      <c r="G59">
        <f>+C59-(C$7+F59*C$8)</f>
        <v>-0.26634040000499226</v>
      </c>
      <c r="H59">
        <f>G59</f>
        <v>-0.26634040000499226</v>
      </c>
      <c r="P59" s="44">
        <f>+D$11+D$12*F59+D$13*F59^2</f>
        <v>-1.0541867016254307</v>
      </c>
      <c r="Q59" s="2">
        <f>+C59-15018.5</f>
        <v>3021.0159999999996</v>
      </c>
      <c r="R59" s="2"/>
      <c r="S59" s="35">
        <f>+(P59-G59)^2</f>
        <v>0.62070179497700284</v>
      </c>
      <c r="T59" s="17">
        <v>0.2</v>
      </c>
    </row>
    <row r="60" spans="1:22" x14ac:dyDescent="0.2">
      <c r="A60" s="60" t="s">
        <v>200</v>
      </c>
      <c r="B60" s="62" t="s">
        <v>49</v>
      </c>
      <c r="C60" s="61">
        <v>18204.434000000001</v>
      </c>
      <c r="D60" s="31"/>
      <c r="E60">
        <f>+(C60-C$7)/C$8</f>
        <v>-5256.0496067994063</v>
      </c>
      <c r="F60">
        <f>ROUND(2*E60,0)/2</f>
        <v>-5256</v>
      </c>
      <c r="G60">
        <f>+C60-(C$7+F60*C$8)</f>
        <v>-0.251702400004433</v>
      </c>
      <c r="H60">
        <f>G60</f>
        <v>-0.251702400004433</v>
      </c>
      <c r="P60" s="44">
        <f>+D$11+D$12*F60+D$13*F60^2</f>
        <v>-1.0403879520637038</v>
      </c>
      <c r="Q60" s="2">
        <f>+C60-15018.5</f>
        <v>3185.9340000000011</v>
      </c>
      <c r="R60" s="2"/>
      <c r="S60" s="35">
        <f>+(P60-G60)^2</f>
        <v>0.62202490002703681</v>
      </c>
      <c r="T60" s="17">
        <v>0.2</v>
      </c>
    </row>
    <row r="61" spans="1:22" x14ac:dyDescent="0.2">
      <c r="A61" s="60" t="s">
        <v>85</v>
      </c>
      <c r="B61" s="62" t="s">
        <v>49</v>
      </c>
      <c r="C61" s="61">
        <v>18214.598999999998</v>
      </c>
      <c r="D61" s="31"/>
      <c r="E61">
        <f>+(C61-C$7)/C$8</f>
        <v>-5254.0462364860714</v>
      </c>
      <c r="F61">
        <f>ROUND(2*E61,0)/2</f>
        <v>-5254</v>
      </c>
      <c r="G61">
        <f>+C61-(C$7+F61*C$8)</f>
        <v>-0.23460160000468022</v>
      </c>
      <c r="H61">
        <f>G61</f>
        <v>-0.23460160000468022</v>
      </c>
      <c r="P61" s="44">
        <f>+D$11+D$12*F61+D$13*F61^2</f>
        <v>-1.0395417606916673</v>
      </c>
      <c r="Q61" s="2">
        <f>+C61-15018.5</f>
        <v>3196.0989999999983</v>
      </c>
      <c r="R61" s="2"/>
      <c r="S61" s="35">
        <f>+(P61-G61)^2</f>
        <v>0.64792866228679247</v>
      </c>
      <c r="T61" s="17">
        <v>0.2</v>
      </c>
    </row>
    <row r="62" spans="1:22" x14ac:dyDescent="0.2">
      <c r="A62" s="60" t="s">
        <v>85</v>
      </c>
      <c r="B62" s="62" t="s">
        <v>57</v>
      </c>
      <c r="C62" s="61">
        <v>18237.395</v>
      </c>
      <c r="D62" s="31"/>
      <c r="E62">
        <f>+(C62-C$7)/C$8</f>
        <v>-5249.5534839368538</v>
      </c>
      <c r="F62">
        <f>ROUND(2*E62,0)/2</f>
        <v>-5249.5</v>
      </c>
      <c r="G62">
        <f>+C62-(C$7+F62*C$8)</f>
        <v>-0.27137480000237701</v>
      </c>
      <c r="H62">
        <f>G62</f>
        <v>-0.27137480000237701</v>
      </c>
      <c r="P62" s="44">
        <f>+D$11+D$12*F62+D$13*F62^2</f>
        <v>-1.0376390859245717</v>
      </c>
      <c r="Q62" s="2">
        <f>+C62-15018.5</f>
        <v>3218.8950000000004</v>
      </c>
      <c r="R62" s="2"/>
      <c r="S62" s="35">
        <f>+(P62-G62)^2</f>
        <v>0.58716095587985084</v>
      </c>
      <c r="T62" s="17">
        <v>0.2</v>
      </c>
    </row>
    <row r="63" spans="1:22" x14ac:dyDescent="0.2">
      <c r="A63" s="60" t="s">
        <v>200</v>
      </c>
      <c r="B63" s="62" t="s">
        <v>57</v>
      </c>
      <c r="C63" s="61">
        <v>18242.455999999998</v>
      </c>
      <c r="D63" s="31"/>
      <c r="E63">
        <f>+(C63-C$7)/C$8</f>
        <v>-5248.5560361104108</v>
      </c>
      <c r="F63">
        <f>ROUND(2*E63,0)/2</f>
        <v>-5248.5</v>
      </c>
      <c r="G63">
        <f>+C63-(C$7+F63*C$8)</f>
        <v>-0.28432440000688075</v>
      </c>
      <c r="H63">
        <f>G63</f>
        <v>-0.28432440000688075</v>
      </c>
      <c r="P63" s="44">
        <f>+D$11+D$12*F63+D$13*F63^2</f>
        <v>-1.0372165054467528</v>
      </c>
      <c r="Q63" s="2">
        <f>+C63-15018.5</f>
        <v>3223.9559999999983</v>
      </c>
      <c r="R63" s="2"/>
      <c r="S63" s="35">
        <f>+(P63-G63)^2</f>
        <v>0.56684652243368339</v>
      </c>
      <c r="T63" s="17">
        <v>0.2</v>
      </c>
    </row>
    <row r="64" spans="1:22" x14ac:dyDescent="0.2">
      <c r="A64" s="60" t="s">
        <v>200</v>
      </c>
      <c r="B64" s="62" t="s">
        <v>49</v>
      </c>
      <c r="C64" s="61">
        <v>18249.432000000001</v>
      </c>
      <c r="D64" s="31"/>
      <c r="E64">
        <f>+(C64-C$7)/C$8</f>
        <v>-5247.1811702662562</v>
      </c>
      <c r="F64">
        <f>ROUND(2*E64,0)/2</f>
        <v>-5247</v>
      </c>
      <c r="P64" s="44">
        <f>+D$11+D$12*F64+D$13*F64^2</f>
        <v>-1.0365827957325868</v>
      </c>
      <c r="Q64" s="2">
        <f>+C64-15018.5</f>
        <v>3230.9320000000007</v>
      </c>
      <c r="R64" s="2"/>
      <c r="S64" s="35">
        <f>+(P64-V64)^2</f>
        <v>1.3767266553536299E-2</v>
      </c>
      <c r="T64" s="17">
        <v>0.2</v>
      </c>
      <c r="V64">
        <f>+C64-(C$7+F64*C$8)</f>
        <v>-0.91924880000442499</v>
      </c>
    </row>
    <row r="65" spans="1:20" x14ac:dyDescent="0.2">
      <c r="A65" s="60" t="s">
        <v>85</v>
      </c>
      <c r="B65" s="62" t="s">
        <v>57</v>
      </c>
      <c r="C65" s="61">
        <v>18252.651999999998</v>
      </c>
      <c r="D65" s="31"/>
      <c r="E65">
        <f>+(C65-C$7)/C$8</f>
        <v>-5246.5465561581468</v>
      </c>
      <c r="F65">
        <f>ROUND(2*E65,0)/2</f>
        <v>-5246.5</v>
      </c>
      <c r="G65">
        <f>+C65-(C$7+F65*C$8)</f>
        <v>-0.23622360000445042</v>
      </c>
      <c r="H65">
        <f>G65</f>
        <v>-0.23622360000445042</v>
      </c>
      <c r="P65" s="44">
        <f>+D$11+D$12*F65+D$13*F65^2</f>
        <v>-1.0363716020952149</v>
      </c>
      <c r="Q65" s="2">
        <f>+C65-15018.5</f>
        <v>3234.1519999999982</v>
      </c>
      <c r="R65" s="2"/>
      <c r="S65" s="35">
        <f>+(P65-G65)^2</f>
        <v>0.64023682524984216</v>
      </c>
      <c r="T65" s="17">
        <v>0.2</v>
      </c>
    </row>
    <row r="66" spans="1:20" x14ac:dyDescent="0.2">
      <c r="A66" s="60" t="s">
        <v>200</v>
      </c>
      <c r="B66" s="62" t="s">
        <v>49</v>
      </c>
      <c r="C66" s="61">
        <v>18326.223999999998</v>
      </c>
      <c r="D66" s="31"/>
      <c r="E66">
        <f>+(C66-C$7)/C$8</f>
        <v>-5232.0466092134629</v>
      </c>
      <c r="F66">
        <f>ROUND(2*E66,0)/2</f>
        <v>-5232</v>
      </c>
      <c r="G66">
        <f>+C66-(C$7+F66*C$8)</f>
        <v>-0.23649280000608996</v>
      </c>
      <c r="H66">
        <f>G66</f>
        <v>-0.23649280000608996</v>
      </c>
      <c r="P66" s="44">
        <f>+D$11+D$12*F66+D$13*F66^2</f>
        <v>-1.0302563247600416</v>
      </c>
      <c r="Q66" s="2">
        <f>+C66-15018.5</f>
        <v>3307.7239999999983</v>
      </c>
      <c r="R66" s="2"/>
      <c r="S66" s="35">
        <f>+(P66-G66)^2</f>
        <v>0.63006053322981714</v>
      </c>
      <c r="T66" s="17">
        <v>0.2</v>
      </c>
    </row>
    <row r="67" spans="1:20" x14ac:dyDescent="0.2">
      <c r="A67" s="60" t="s">
        <v>221</v>
      </c>
      <c r="B67" s="62" t="s">
        <v>49</v>
      </c>
      <c r="C67" s="61">
        <v>18326.240000000002</v>
      </c>
      <c r="D67" s="31"/>
      <c r="E67">
        <f>+(C67-C$7)/C$8</f>
        <v>-5232.0434558514344</v>
      </c>
      <c r="F67">
        <f>ROUND(2*E67,0)/2</f>
        <v>-5232</v>
      </c>
      <c r="G67">
        <f>+C67-(C$7+F67*C$8)</f>
        <v>-0.22049280000283034</v>
      </c>
      <c r="H67">
        <f>G67</f>
        <v>-0.22049280000283034</v>
      </c>
      <c r="P67" s="44">
        <f>+D$11+D$12*F67+D$13*F67^2</f>
        <v>-1.0302563247600416</v>
      </c>
      <c r="Q67" s="2">
        <f>+C67-15018.5</f>
        <v>3307.7400000000016</v>
      </c>
      <c r="R67" s="2"/>
      <c r="S67" s="35">
        <f>+(P67-G67)^2</f>
        <v>0.65571696602722263</v>
      </c>
      <c r="T67" s="17">
        <v>0.2</v>
      </c>
    </row>
    <row r="68" spans="1:20" x14ac:dyDescent="0.2">
      <c r="A68" s="60" t="s">
        <v>221</v>
      </c>
      <c r="B68" s="62" t="s">
        <v>57</v>
      </c>
      <c r="C68" s="61">
        <v>18328.82</v>
      </c>
      <c r="D68" s="31"/>
      <c r="E68">
        <f>+(C68-C$7)/C$8</f>
        <v>-5231.5349762244396</v>
      </c>
      <c r="F68">
        <f>ROUND(2*E68,0)/2</f>
        <v>-5231.5</v>
      </c>
      <c r="G68">
        <f>+C68-(C$7+F68*C$8)</f>
        <v>-0.17746760000591166</v>
      </c>
      <c r="H68">
        <f>G68</f>
        <v>-0.17746760000591166</v>
      </c>
      <c r="P68" s="44">
        <f>+D$11+D$12*F68+D$13*F68^2</f>
        <v>-1.0300457751329186</v>
      </c>
      <c r="Q68" s="2">
        <f>+C68-15018.5</f>
        <v>3310.3199999999997</v>
      </c>
      <c r="R68" s="2"/>
      <c r="S68" s="35">
        <f>+(P68-G68)^2</f>
        <v>0.72688954470289735</v>
      </c>
      <c r="T68" s="17">
        <v>0.2</v>
      </c>
    </row>
    <row r="69" spans="1:20" x14ac:dyDescent="0.2">
      <c r="A69" s="60" t="s">
        <v>200</v>
      </c>
      <c r="B69" s="62" t="s">
        <v>49</v>
      </c>
      <c r="C69" s="61">
        <v>18336.394</v>
      </c>
      <c r="D69" s="31"/>
      <c r="E69">
        <f>+(C69-C$7)/C$8</f>
        <v>-5230.042253474493</v>
      </c>
      <c r="F69">
        <f>ROUND(2*E69,0)/2</f>
        <v>-5230</v>
      </c>
      <c r="G69">
        <f>+C69-(C$7+F69*C$8)</f>
        <v>-0.21439200000531855</v>
      </c>
      <c r="H69">
        <f>G69</f>
        <v>-0.21439200000531855</v>
      </c>
      <c r="P69" s="44">
        <f>+D$11+D$12*F69+D$13*F69^2</f>
        <v>-1.0294142550536003</v>
      </c>
      <c r="Q69" s="2">
        <f>+C69-15018.5</f>
        <v>3317.8940000000002</v>
      </c>
      <c r="R69" s="2"/>
      <c r="S69" s="35">
        <f>+(P69-G69)^2</f>
        <v>0.66426127622398645</v>
      </c>
      <c r="T69" s="17">
        <v>0.2</v>
      </c>
    </row>
    <row r="70" spans="1:20" x14ac:dyDescent="0.2">
      <c r="A70" s="60" t="s">
        <v>200</v>
      </c>
      <c r="B70" s="62" t="s">
        <v>57</v>
      </c>
      <c r="C70" s="61">
        <v>18445.434000000001</v>
      </c>
      <c r="D70" s="31"/>
      <c r="E70">
        <f>+(C70-C$7)/C$8</f>
        <v>-5208.5520912545135</v>
      </c>
      <c r="F70">
        <f>ROUND(2*E70,0)/2</f>
        <v>-5208.5</v>
      </c>
      <c r="G70">
        <f>+C70-(C$7+F70*C$8)</f>
        <v>-0.2643084000046656</v>
      </c>
      <c r="H70">
        <f>G70</f>
        <v>-0.2643084000046656</v>
      </c>
      <c r="P70" s="44">
        <f>+D$11+D$12*F70+D$13*F70^2</f>
        <v>-1.0203836981212568</v>
      </c>
      <c r="Q70" s="2">
        <f>+C70-15018.5</f>
        <v>3426.9340000000011</v>
      </c>
      <c r="R70" s="2"/>
      <c r="S70" s="35">
        <f>+(P70-G70)^2</f>
        <v>0.57164985642209232</v>
      </c>
      <c r="T70" s="17">
        <v>0.2</v>
      </c>
    </row>
    <row r="71" spans="1:20" x14ac:dyDescent="0.2">
      <c r="A71" s="60" t="s">
        <v>200</v>
      </c>
      <c r="B71" s="62" t="s">
        <v>57</v>
      </c>
      <c r="C71" s="61">
        <v>18501.258999999998</v>
      </c>
      <c r="D71" s="31"/>
      <c r="E71">
        <f>+(C71-C$7)/C$8</f>
        <v>-5197.5498140541258</v>
      </c>
      <c r="F71">
        <f>ROUND(2*E71,0)/2</f>
        <v>-5197.5</v>
      </c>
      <c r="G71">
        <f>+C71-(C$7+F71*C$8)</f>
        <v>-0.25275400000464288</v>
      </c>
      <c r="H71">
        <f>G71</f>
        <v>-0.25275400000464288</v>
      </c>
      <c r="P71" s="44">
        <f>+D$11+D$12*F71+D$13*F71^2</f>
        <v>-1.0157787620900689</v>
      </c>
      <c r="Q71" s="2">
        <f>+C71-15018.5</f>
        <v>3482.7589999999982</v>
      </c>
      <c r="R71" s="2"/>
      <c r="S71" s="35">
        <f>+(P71-G71)^2</f>
        <v>0.58220678755552102</v>
      </c>
      <c r="T71" s="17">
        <v>0.2</v>
      </c>
    </row>
    <row r="72" spans="1:20" x14ac:dyDescent="0.2">
      <c r="A72" s="60" t="s">
        <v>200</v>
      </c>
      <c r="B72" s="62" t="s">
        <v>57</v>
      </c>
      <c r="C72" s="61">
        <v>18511.344000000001</v>
      </c>
      <c r="D72" s="31"/>
      <c r="E72">
        <f>+(C72-C$7)/C$8</f>
        <v>-5195.5622105509292</v>
      </c>
      <c r="F72">
        <f>ROUND(2*E72,0)/2</f>
        <v>-5195.5</v>
      </c>
      <c r="G72">
        <f>+C72-(C$7+F72*C$8)</f>
        <v>-0.31565320000299835</v>
      </c>
      <c r="H72">
        <f>G72</f>
        <v>-0.31565320000299835</v>
      </c>
      <c r="P72" s="44">
        <f>+D$11+D$12*F72+D$13*F72^2</f>
        <v>-1.0149426172779215</v>
      </c>
      <c r="Q72" s="2">
        <f>+C72-15018.5</f>
        <v>3492.844000000001</v>
      </c>
      <c r="R72" s="2"/>
      <c r="S72" s="35">
        <f>+(P72-G72)^2</f>
        <v>0.48900568911270154</v>
      </c>
      <c r="T72" s="17">
        <v>0.2</v>
      </c>
    </row>
    <row r="73" spans="1:20" x14ac:dyDescent="0.2">
      <c r="A73" s="60" t="s">
        <v>200</v>
      </c>
      <c r="B73" s="62" t="s">
        <v>57</v>
      </c>
      <c r="C73" s="61">
        <v>18577.319</v>
      </c>
      <c r="D73" s="31"/>
      <c r="E73">
        <f>+(C73-C$7)/C$8</f>
        <v>-5182.5595193141071</v>
      </c>
      <c r="F73">
        <f>ROUND(2*E73,0)/2</f>
        <v>-5182.5</v>
      </c>
      <c r="G73">
        <f>+C73-(C$7+F73*C$8)</f>
        <v>-0.30199800000627874</v>
      </c>
      <c r="H73">
        <f>G73</f>
        <v>-0.30199800000627874</v>
      </c>
      <c r="P73" s="44">
        <f>+D$11+D$12*F73+D$13*F73^2</f>
        <v>-1.0095160481322034</v>
      </c>
      <c r="Q73" s="2">
        <f>+C73-15018.5</f>
        <v>3558.8189999999995</v>
      </c>
      <c r="R73" s="2"/>
      <c r="S73" s="35">
        <f>+(P73-G73)^2</f>
        <v>0.50058178842391821</v>
      </c>
      <c r="T73" s="17">
        <v>0.2</v>
      </c>
    </row>
    <row r="74" spans="1:20" x14ac:dyDescent="0.2">
      <c r="A74" s="60" t="s">
        <v>200</v>
      </c>
      <c r="B74" s="62" t="s">
        <v>49</v>
      </c>
      <c r="C74" s="61">
        <v>18600.234</v>
      </c>
      <c r="D74" s="31"/>
      <c r="E74">
        <f>+(C74-C$7)/C$8</f>
        <v>-5178.0433136348074</v>
      </c>
      <c r="F74">
        <f>ROUND(2*E74,0)/2</f>
        <v>-5178</v>
      </c>
      <c r="G74">
        <f>+C74-(C$7+F74*C$8)</f>
        <v>-0.2197712000051979</v>
      </c>
      <c r="H74">
        <f>G74</f>
        <v>-0.2197712000051979</v>
      </c>
      <c r="P74" s="44">
        <f>+D$11+D$12*F74+D$13*F74^2</f>
        <v>-1.0076410014048021</v>
      </c>
      <c r="Q74" s="2">
        <f>+C74-15018.5</f>
        <v>3581.7340000000004</v>
      </c>
      <c r="R74" s="2"/>
      <c r="S74" s="35">
        <f>+(P74-G74)^2</f>
        <v>0.62073882395745172</v>
      </c>
      <c r="T74" s="17">
        <v>0.2</v>
      </c>
    </row>
    <row r="75" spans="1:20" x14ac:dyDescent="0.2">
      <c r="A75" s="60" t="s">
        <v>200</v>
      </c>
      <c r="B75" s="62" t="s">
        <v>49</v>
      </c>
      <c r="C75" s="61">
        <v>18615.464</v>
      </c>
      <c r="D75" s="31"/>
      <c r="E75">
        <f>+(C75-C$7)/C$8</f>
        <v>-5175.0417071545216</v>
      </c>
      <c r="F75">
        <f>ROUND(2*E75,0)/2</f>
        <v>-5175</v>
      </c>
      <c r="G75">
        <f>+C75-(C$7+F75*C$8)</f>
        <v>-0.21162000000549597</v>
      </c>
      <c r="H75">
        <f>G75</f>
        <v>-0.21162000000549597</v>
      </c>
      <c r="P75" s="44">
        <f>+D$11+D$12*F75+D$13*F75^2</f>
        <v>-1.0063919362685751</v>
      </c>
      <c r="Q75" s="2">
        <f>+C75-15018.5</f>
        <v>3596.9639999999999</v>
      </c>
      <c r="R75" s="2"/>
      <c r="S75" s="35">
        <f>+(P75-G75)^2</f>
        <v>0.63166243067136396</v>
      </c>
      <c r="T75" s="17">
        <v>0.2</v>
      </c>
    </row>
    <row r="76" spans="1:20" x14ac:dyDescent="0.2">
      <c r="A76" s="60" t="s">
        <v>200</v>
      </c>
      <c r="B76" s="62" t="s">
        <v>49</v>
      </c>
      <c r="C76" s="61">
        <v>18671.237000000001</v>
      </c>
      <c r="D76" s="31"/>
      <c r="E76">
        <f>+(C76-C$7)/C$8</f>
        <v>-5164.0496783807239</v>
      </c>
      <c r="F76">
        <f>ROUND(2*E76,0)/2</f>
        <v>-5164</v>
      </c>
      <c r="G76">
        <f>+C76-(C$7+F76*C$8)</f>
        <v>-0.2520656000051531</v>
      </c>
      <c r="H76">
        <f>G76</f>
        <v>-0.2520656000051531</v>
      </c>
      <c r="P76" s="44">
        <f>+D$11+D$12*F76+D$13*F76^2</f>
        <v>-1.0018186426076356</v>
      </c>
      <c r="Q76" s="2">
        <f>+C76-15018.5</f>
        <v>3652.737000000001</v>
      </c>
      <c r="R76" s="2"/>
      <c r="S76" s="35">
        <f>+(P76-G76)^2</f>
        <v>0.56212962489168006</v>
      </c>
      <c r="T76" s="17">
        <v>0.2</v>
      </c>
    </row>
    <row r="77" spans="1:20" x14ac:dyDescent="0.2">
      <c r="A77" s="60" t="s">
        <v>85</v>
      </c>
      <c r="B77" s="62" t="s">
        <v>49</v>
      </c>
      <c r="C77" s="61">
        <v>18914.809000000001</v>
      </c>
      <c r="D77" s="31"/>
      <c r="E77">
        <f>+(C77-C$7)/C$8</f>
        <v>-5116.045259889851</v>
      </c>
      <c r="F77">
        <f>ROUND(2*E77,0)/2</f>
        <v>-5116</v>
      </c>
      <c r="G77">
        <f>+C77-(C$7+F77*C$8)</f>
        <v>-0.22964640000282088</v>
      </c>
      <c r="H77">
        <f>G77</f>
        <v>-0.22964640000282088</v>
      </c>
      <c r="P77" s="44">
        <f>+D$11+D$12*F77+D$13*F77^2</f>
        <v>-0.98198404122223903</v>
      </c>
      <c r="Q77" s="2">
        <f>+C77-15018.5</f>
        <v>3896.3090000000011</v>
      </c>
      <c r="R77" s="2"/>
      <c r="S77" s="35">
        <f>+(P77-G77)^2</f>
        <v>0.56601192639559794</v>
      </c>
      <c r="T77" s="17">
        <v>0.2</v>
      </c>
    </row>
    <row r="78" spans="1:20" x14ac:dyDescent="0.2">
      <c r="A78" s="60" t="s">
        <v>85</v>
      </c>
      <c r="B78" s="62" t="s">
        <v>57</v>
      </c>
      <c r="C78" s="61">
        <v>18917.351999999999</v>
      </c>
      <c r="D78" s="31"/>
      <c r="E78">
        <f>+(C78-C$7)/C$8</f>
        <v>-5115.5440724125456</v>
      </c>
      <c r="F78">
        <f>ROUND(2*E78,0)/2</f>
        <v>-5115.5</v>
      </c>
      <c r="G78">
        <f>+C78-(C$7+F78*C$8)</f>
        <v>-0.22362120000616414</v>
      </c>
      <c r="H78">
        <f>G78</f>
        <v>-0.22362120000616414</v>
      </c>
      <c r="P78" s="44">
        <f>+D$11+D$12*F78+D$13*F78^2</f>
        <v>-0.98177847194104428</v>
      </c>
      <c r="Q78" s="2">
        <f>+C78-15018.5</f>
        <v>3898.851999999999</v>
      </c>
      <c r="R78" s="2"/>
      <c r="S78" s="35">
        <f>+(P78-G78)^2</f>
        <v>0.5748024489877398</v>
      </c>
      <c r="T78" s="17">
        <v>0.2</v>
      </c>
    </row>
    <row r="79" spans="1:20" x14ac:dyDescent="0.2">
      <c r="A79" s="60" t="s">
        <v>253</v>
      </c>
      <c r="B79" s="62" t="s">
        <v>49</v>
      </c>
      <c r="C79" s="61">
        <v>18955.371999999999</v>
      </c>
      <c r="D79" s="31"/>
      <c r="E79">
        <f>+(C79-C$7)/C$8</f>
        <v>-5108.0508958938035</v>
      </c>
      <c r="F79">
        <f>ROUND(2*E79,0)/2</f>
        <v>-5108</v>
      </c>
      <c r="G79">
        <f>+C79-(C$7+F79*C$8)</f>
        <v>-0.25824320000538137</v>
      </c>
      <c r="I79">
        <f>G79</f>
        <v>-0.25824320000538137</v>
      </c>
      <c r="P79" s="44">
        <f>+D$11+D$12*F79+D$13*F79^2</f>
        <v>-0.97869750876411843</v>
      </c>
      <c r="Q79" s="2">
        <f>+C79-15018.5</f>
        <v>3936.8719999999994</v>
      </c>
      <c r="R79" s="2"/>
      <c r="S79" s="35">
        <f>+(P79-G79)^2</f>
        <v>0.5190544110090296</v>
      </c>
      <c r="T79" s="17">
        <v>0.1</v>
      </c>
    </row>
    <row r="80" spans="1:20" x14ac:dyDescent="0.2">
      <c r="A80" s="60" t="s">
        <v>85</v>
      </c>
      <c r="B80" s="62" t="s">
        <v>57</v>
      </c>
      <c r="C80" s="61">
        <v>19013.705999999998</v>
      </c>
      <c r="D80" s="31"/>
      <c r="E80">
        <f>+(C80-C$7)/C$8</f>
        <v>-5096.5541321104183</v>
      </c>
      <c r="F80">
        <f>ROUND(2*E80,0)/2</f>
        <v>-5096.5</v>
      </c>
      <c r="G80">
        <f>+C80-(C$7+F80*C$8)</f>
        <v>-0.27466360000471468</v>
      </c>
      <c r="H80">
        <f>G80</f>
        <v>-0.27466360000471468</v>
      </c>
      <c r="P80" s="44">
        <f>+D$11+D$12*F80+D$13*F80^2</f>
        <v>-0.97398274630879689</v>
      </c>
      <c r="Q80" s="2">
        <f>+C80-15018.5</f>
        <v>3995.2059999999983</v>
      </c>
      <c r="R80" s="2"/>
      <c r="S80" s="35">
        <f>+(P80-G80)^2</f>
        <v>0.48904726838747031</v>
      </c>
      <c r="T80" s="17">
        <v>0.2</v>
      </c>
    </row>
    <row r="81" spans="1:20" x14ac:dyDescent="0.2">
      <c r="A81" s="60" t="s">
        <v>85</v>
      </c>
      <c r="B81" s="62" t="s">
        <v>49</v>
      </c>
      <c r="C81" s="61">
        <v>19178.616999999998</v>
      </c>
      <c r="D81" s="31"/>
      <c r="E81">
        <f>+(C81-C$7)/C$8</f>
        <v>-5064.0526267742207</v>
      </c>
      <c r="F81">
        <f>ROUND(2*E81,0)/2</f>
        <v>-5064</v>
      </c>
      <c r="G81">
        <f>+C81-(C$7+F81*C$8)</f>
        <v>-0.26702560000558151</v>
      </c>
      <c r="H81">
        <f>G81</f>
        <v>-0.26702560000558151</v>
      </c>
      <c r="P81" s="44">
        <f>+D$11+D$12*F81+D$13*F81^2</f>
        <v>-0.96071981327448031</v>
      </c>
      <c r="Q81" s="2">
        <f>+C81-15018.5</f>
        <v>4160.1169999999984</v>
      </c>
      <c r="R81" s="2"/>
      <c r="S81" s="35">
        <f>+(P81-G81)^2</f>
        <v>0.48121166152275646</v>
      </c>
      <c r="T81" s="17">
        <v>0.2</v>
      </c>
    </row>
    <row r="82" spans="1:20" x14ac:dyDescent="0.2">
      <c r="A82" s="60" t="s">
        <v>253</v>
      </c>
      <c r="B82" s="62" t="s">
        <v>49</v>
      </c>
      <c r="C82" s="61">
        <v>19229.378000000001</v>
      </c>
      <c r="D82" s="31"/>
      <c r="E82">
        <f>+(C82-C$7)/C$8</f>
        <v>-5054.0483886556549</v>
      </c>
      <c r="F82">
        <f>ROUND(2*E82,0)/2</f>
        <v>-5054</v>
      </c>
      <c r="G82">
        <f>+C82-(C$7+F82*C$8)</f>
        <v>-0.24552160000530421</v>
      </c>
      <c r="I82">
        <f>G82</f>
        <v>-0.24552160000530421</v>
      </c>
      <c r="P82" s="44">
        <f>+D$11+D$12*F82+D$13*F82^2</f>
        <v>-0.95665715775944593</v>
      </c>
      <c r="Q82" s="2">
        <f>+C82-15018.5</f>
        <v>4210.8780000000006</v>
      </c>
      <c r="R82" s="2"/>
      <c r="S82" s="35">
        <f>+(P82-G82)^2</f>
        <v>0.50571378150229429</v>
      </c>
      <c r="T82" s="17">
        <v>0.1</v>
      </c>
    </row>
    <row r="83" spans="1:20" x14ac:dyDescent="0.2">
      <c r="A83" s="60" t="s">
        <v>253</v>
      </c>
      <c r="B83" s="62" t="s">
        <v>49</v>
      </c>
      <c r="C83" s="61">
        <v>19711.378000000001</v>
      </c>
      <c r="D83" s="31"/>
      <c r="E83">
        <f>+(C83-C$7)/C$8</f>
        <v>-4959.0533575658701</v>
      </c>
      <c r="F83">
        <f>ROUND(2*E83,0)/2</f>
        <v>-4959</v>
      </c>
      <c r="G83">
        <f>+C83-(C$7+F83*C$8)</f>
        <v>-0.27073360000213142</v>
      </c>
      <c r="I83">
        <f>G83</f>
        <v>-0.27073360000213142</v>
      </c>
      <c r="P83" s="44">
        <f>+D$11+D$12*F83+D$13*F83^2</f>
        <v>-0.91849019718239944</v>
      </c>
      <c r="Q83" s="2">
        <f>+C83-15018.5</f>
        <v>4692.8780000000006</v>
      </c>
      <c r="R83" s="2"/>
      <c r="S83" s="35">
        <f>+(P83-G83)^2</f>
        <v>0.41958860919056001</v>
      </c>
      <c r="T83" s="17">
        <v>0.1</v>
      </c>
    </row>
    <row r="84" spans="1:20" x14ac:dyDescent="0.2">
      <c r="A84" s="60" t="s">
        <v>253</v>
      </c>
      <c r="B84" s="62" t="s">
        <v>49</v>
      </c>
      <c r="C84" s="61">
        <v>19716.448</v>
      </c>
      <c r="D84" s="31"/>
      <c r="E84">
        <f>+(C84-C$7)/C$8</f>
        <v>-4958.054135973287</v>
      </c>
      <c r="F84">
        <f>ROUND(2*E84,0)/2</f>
        <v>-4958</v>
      </c>
      <c r="G84">
        <f>+C84-(C$7+F84*C$8)</f>
        <v>-0.27468320000480162</v>
      </c>
      <c r="I84">
        <f>G84</f>
        <v>-0.27468320000480162</v>
      </c>
      <c r="P84" s="44">
        <f>+D$11+D$12*F84+D$13*F84^2</f>
        <v>-0.91809256136823647</v>
      </c>
      <c r="Q84" s="2">
        <f>+C84-15018.5</f>
        <v>4697.9480000000003</v>
      </c>
      <c r="R84" s="2"/>
      <c r="S84" s="35">
        <f>+(P84-G84)^2</f>
        <v>0.4139756062901031</v>
      </c>
      <c r="T84" s="17">
        <v>0.1</v>
      </c>
    </row>
    <row r="85" spans="1:20" x14ac:dyDescent="0.2">
      <c r="A85" s="60" t="s">
        <v>253</v>
      </c>
      <c r="B85" s="62" t="s">
        <v>49</v>
      </c>
      <c r="C85" s="61">
        <v>19767.201000000001</v>
      </c>
      <c r="D85" s="31"/>
      <c r="E85">
        <f>+(C85-C$7)/C$8</f>
        <v>-4948.051474535735</v>
      </c>
      <c r="F85">
        <f>ROUND(2*E85,0)/2</f>
        <v>-4948</v>
      </c>
      <c r="G85">
        <f>+C85-(C$7+F85*C$8)</f>
        <v>-0.26117920000251615</v>
      </c>
      <c r="I85">
        <f>G85</f>
        <v>-0.26117920000251615</v>
      </c>
      <c r="P85" s="44">
        <f>+D$11+D$12*F85+D$13*F85^2</f>
        <v>-0.91412092596843542</v>
      </c>
      <c r="Q85" s="2">
        <f>+C85-15018.5</f>
        <v>4748.7010000000009</v>
      </c>
      <c r="R85" s="2"/>
      <c r="S85" s="35">
        <f>+(P85-G85)^2</f>
        <v>0.42633289750735359</v>
      </c>
      <c r="T85" s="17">
        <v>0.1</v>
      </c>
    </row>
    <row r="86" spans="1:20" x14ac:dyDescent="0.2">
      <c r="A86" s="60" t="s">
        <v>253</v>
      </c>
      <c r="B86" s="62" t="s">
        <v>49</v>
      </c>
      <c r="C86" s="61">
        <v>19772.231</v>
      </c>
      <c r="D86" s="31"/>
      <c r="E86">
        <f>+(C86-C$7)/C$8</f>
        <v>-4947.0601363482219</v>
      </c>
      <c r="F86">
        <f>ROUND(2*E86,0)/2</f>
        <v>-4947</v>
      </c>
      <c r="G86">
        <f>+C86-(C$7+F86*C$8)</f>
        <v>-0.30512880000605946</v>
      </c>
      <c r="I86">
        <f>G86</f>
        <v>-0.30512880000605946</v>
      </c>
      <c r="P86" s="44">
        <f>+D$11+D$12*F86+D$13*F86^2</f>
        <v>-0.91372423470263797</v>
      </c>
      <c r="Q86" s="2">
        <f>+C86-15018.5</f>
        <v>4753.7309999999998</v>
      </c>
      <c r="R86" s="2"/>
      <c r="S86" s="35">
        <f>+(P86-G86)^2</f>
        <v>0.37038840313351734</v>
      </c>
      <c r="T86" s="17">
        <v>0.1</v>
      </c>
    </row>
    <row r="87" spans="1:20" x14ac:dyDescent="0.2">
      <c r="A87" s="60" t="s">
        <v>253</v>
      </c>
      <c r="B87" s="62" t="s">
        <v>49</v>
      </c>
      <c r="C87" s="61">
        <v>19777.373</v>
      </c>
      <c r="D87" s="31"/>
      <c r="E87">
        <f>+(C87-C$7)/C$8</f>
        <v>-4946.0467246265125</v>
      </c>
      <c r="F87">
        <f>ROUND(2*E87,0)/2</f>
        <v>-4946</v>
      </c>
      <c r="G87">
        <f>+C87-(C$7+F87*C$8)</f>
        <v>-0.23707840000497526</v>
      </c>
      <c r="I87">
        <f>G87</f>
        <v>-0.23707840000497526</v>
      </c>
      <c r="P87" s="44">
        <f>+D$11+D$12*F87+D$13*F87^2</f>
        <v>-0.91332762930487399</v>
      </c>
      <c r="Q87" s="2">
        <f>+C87-15018.5</f>
        <v>4758.8729999999996</v>
      </c>
      <c r="R87" s="2"/>
      <c r="S87" s="35">
        <f>+(P87-G87)^2</f>
        <v>0.457313020128707</v>
      </c>
      <c r="T87" s="17">
        <v>0.1</v>
      </c>
    </row>
    <row r="88" spans="1:20" x14ac:dyDescent="0.2">
      <c r="A88" s="60" t="s">
        <v>85</v>
      </c>
      <c r="B88" s="62" t="s">
        <v>49</v>
      </c>
      <c r="C88" s="61">
        <v>20056.462</v>
      </c>
      <c r="D88" s="31"/>
      <c r="E88">
        <f>+(C88-C$7)/C$8</f>
        <v>-4891.0424336891338</v>
      </c>
      <c r="F88">
        <f>ROUND(2*E88,0)/2</f>
        <v>-4891</v>
      </c>
      <c r="G88">
        <f>+C88-(C$7+F88*C$8)</f>
        <v>-0.21530640000491985</v>
      </c>
      <c r="H88">
        <f>G88</f>
        <v>-0.21530640000491985</v>
      </c>
      <c r="P88" s="44">
        <f>+D$11+D$12*F88+D$13*F88^2</f>
        <v>-0.89164656919903851</v>
      </c>
      <c r="Q88" s="2">
        <f>+C88-15018.5</f>
        <v>5037.9619999999995</v>
      </c>
      <c r="R88" s="2"/>
      <c r="S88" s="35">
        <f>+(P88-G88)^2</f>
        <v>0.45743602446552906</v>
      </c>
      <c r="T88" s="17">
        <v>0.2</v>
      </c>
    </row>
    <row r="89" spans="1:20" x14ac:dyDescent="0.2">
      <c r="A89" s="60" t="s">
        <v>253</v>
      </c>
      <c r="B89" s="62" t="s">
        <v>49</v>
      </c>
      <c r="C89" s="61">
        <v>20117.330000000002</v>
      </c>
      <c r="D89" s="31"/>
      <c r="E89">
        <f>+(C89-C$7)/C$8</f>
        <v>-4879.0462561945833</v>
      </c>
      <c r="F89">
        <f>ROUND(2*E89,0)/2</f>
        <v>-4879</v>
      </c>
      <c r="G89">
        <f>+C89-(C$7+F89*C$8)</f>
        <v>-0.23470160000215401</v>
      </c>
      <c r="I89">
        <f>G89</f>
        <v>-0.23470160000215401</v>
      </c>
      <c r="P89" s="44">
        <f>+D$11+D$12*F89+D$13*F89^2</f>
        <v>-0.88695067503440017</v>
      </c>
      <c r="Q89" s="2">
        <f>+C89-15018.5</f>
        <v>5098.8300000000017</v>
      </c>
      <c r="R89" s="2"/>
      <c r="S89" s="35">
        <f>+(P89-G89)^2</f>
        <v>0.42542885588042068</v>
      </c>
      <c r="T89" s="17">
        <v>0.1</v>
      </c>
    </row>
    <row r="90" spans="1:20" x14ac:dyDescent="0.2">
      <c r="A90" s="60" t="s">
        <v>85</v>
      </c>
      <c r="B90" s="62" t="s">
        <v>49</v>
      </c>
      <c r="C90" s="61">
        <v>20183.285</v>
      </c>
      <c r="D90" s="31"/>
      <c r="E90">
        <f>+(C90-C$7)/C$8</f>
        <v>-4866.0475066602958</v>
      </c>
      <c r="F90">
        <f>ROUND(2*E90,0)/2</f>
        <v>-4866</v>
      </c>
      <c r="G90">
        <f>+C90-(C$7+F90*C$8)</f>
        <v>-0.24104640000587096</v>
      </c>
      <c r="H90">
        <f>G90</f>
        <v>-0.24104640000587096</v>
      </c>
      <c r="P90" s="44">
        <f>+D$11+D$12*F90+D$13*F90^2</f>
        <v>-0.88187740991144314</v>
      </c>
      <c r="Q90" s="2">
        <f>+C90-15018.5</f>
        <v>5164.7849999999999</v>
      </c>
      <c r="R90" s="2"/>
      <c r="S90" s="35">
        <f>+(P90-G90)^2</f>
        <v>0.41066438325659554</v>
      </c>
      <c r="T90" s="17">
        <v>0.2</v>
      </c>
    </row>
    <row r="91" spans="1:20" x14ac:dyDescent="0.2">
      <c r="A91" s="60" t="s">
        <v>85</v>
      </c>
      <c r="B91" s="62" t="s">
        <v>57</v>
      </c>
      <c r="C91" s="61">
        <v>20211.225999999999</v>
      </c>
      <c r="D91" s="31"/>
      <c r="E91">
        <f>+(C91-C$7)/C$8</f>
        <v>-4860.5407511339899</v>
      </c>
      <c r="F91">
        <f>ROUND(2*E91,0)/2</f>
        <v>-4860.5</v>
      </c>
      <c r="G91">
        <f>+C91-(C$7+F91*C$8)</f>
        <v>-0.20676920000551036</v>
      </c>
      <c r="H91">
        <f>G91</f>
        <v>-0.20676920000551036</v>
      </c>
      <c r="P91" s="44">
        <f>+D$11+D$12*F91+D$13*F91^2</f>
        <v>-0.87973539704945991</v>
      </c>
      <c r="Q91" s="2">
        <f>+C91-15018.5</f>
        <v>5192.7259999999987</v>
      </c>
      <c r="R91" s="2"/>
      <c r="S91" s="35">
        <f>+(P91-G91)^2</f>
        <v>0.45288350236379593</v>
      </c>
      <c r="T91" s="17">
        <v>0.2</v>
      </c>
    </row>
    <row r="92" spans="1:20" x14ac:dyDescent="0.2">
      <c r="A92" s="60" t="s">
        <v>289</v>
      </c>
      <c r="B92" s="62" t="s">
        <v>49</v>
      </c>
      <c r="C92" s="61">
        <v>20736.306</v>
      </c>
      <c r="D92" s="31"/>
      <c r="E92">
        <f>+(C92-C$7)/C$8</f>
        <v>-4757.0552927841463</v>
      </c>
      <c r="F92">
        <f>ROUND(2*E92,0)/2</f>
        <v>-4757</v>
      </c>
      <c r="G92">
        <f>+C92-(C$7+F92*C$8)</f>
        <v>-0.28055280000262428</v>
      </c>
      <c r="I92">
        <f>G92</f>
        <v>-0.28055280000262428</v>
      </c>
      <c r="P92" s="44">
        <f>+D$11+D$12*F92+D$13*F92^2</f>
        <v>-0.8399109696642697</v>
      </c>
      <c r="Q92" s="2">
        <f>+C92-15018.5</f>
        <v>5717.8060000000005</v>
      </c>
      <c r="R92" s="2"/>
      <c r="S92" s="35">
        <f>+(P92-G92)^2</f>
        <v>0.31288156196722611</v>
      </c>
      <c r="T92" s="17">
        <v>0.1</v>
      </c>
    </row>
    <row r="93" spans="1:20" x14ac:dyDescent="0.2">
      <c r="A93" s="60" t="s">
        <v>289</v>
      </c>
      <c r="B93" s="62" t="s">
        <v>49</v>
      </c>
      <c r="C93" s="61">
        <v>20741.375</v>
      </c>
      <c r="D93" s="31"/>
      <c r="E93">
        <f>+(C93-C$7)/C$8</f>
        <v>-4756.0562682766904</v>
      </c>
      <c r="F93">
        <f>ROUND(2*E93,0)/2</f>
        <v>-4756</v>
      </c>
      <c r="G93">
        <f>+C93-(C$7+F93*C$8)</f>
        <v>-0.2855024000054982</v>
      </c>
      <c r="I93">
        <f>G93</f>
        <v>-0.2855024000054982</v>
      </c>
      <c r="P93" s="44">
        <f>+D$11+D$12*F93+D$13*F93^2</f>
        <v>-0.83953067919282098</v>
      </c>
      <c r="Q93" s="2">
        <f>+C93-15018.5</f>
        <v>5722.875</v>
      </c>
      <c r="R93" s="2"/>
      <c r="S93" s="35">
        <f>+(P93-G93)^2</f>
        <v>0.30694733413926606</v>
      </c>
      <c r="T93" s="17">
        <v>0.1</v>
      </c>
    </row>
    <row r="94" spans="1:20" x14ac:dyDescent="0.2">
      <c r="A94" s="60" t="s">
        <v>296</v>
      </c>
      <c r="B94" s="62" t="s">
        <v>49</v>
      </c>
      <c r="C94" s="61">
        <v>21005.282999999999</v>
      </c>
      <c r="D94" s="31"/>
      <c r="E94">
        <f>+(C94-C$7)/C$8</f>
        <v>-4704.0439266483854</v>
      </c>
      <c r="F94">
        <f>ROUND(2*E94,0)/2</f>
        <v>-4704</v>
      </c>
      <c r="G94">
        <f>+C94-(C$7+F94*C$8)</f>
        <v>-0.22288160000607604</v>
      </c>
      <c r="H94">
        <f>G94</f>
        <v>-0.22288160000607604</v>
      </c>
      <c r="P94" s="44">
        <f>+D$11+D$12*F94+D$13*F94^2</f>
        <v>-0.81987390082729228</v>
      </c>
      <c r="Q94" s="2">
        <f>+C94-15018.5</f>
        <v>5986.7829999999994</v>
      </c>
      <c r="R94" s="2"/>
      <c r="S94" s="35">
        <f>+(P94-G94)^2</f>
        <v>0.35639980723980952</v>
      </c>
      <c r="T94" s="17">
        <v>0.2</v>
      </c>
    </row>
    <row r="95" spans="1:20" x14ac:dyDescent="0.2">
      <c r="A95" s="60" t="s">
        <v>85</v>
      </c>
      <c r="B95" s="62" t="s">
        <v>57</v>
      </c>
      <c r="C95" s="61">
        <v>21048.344000000001</v>
      </c>
      <c r="D95" s="31"/>
      <c r="E95">
        <f>+(C95-C$7)/C$8</f>
        <v>-4695.5572440057358</v>
      </c>
      <c r="F95">
        <f>ROUND(2*E95,0)/2</f>
        <v>-4695.5</v>
      </c>
      <c r="G95">
        <f>+C95-(C$7+F95*C$8)</f>
        <v>-0.2904532000029576</v>
      </c>
      <c r="H95">
        <f>G95</f>
        <v>-0.2904532000029576</v>
      </c>
      <c r="P95" s="44">
        <f>+D$11+D$12*F95+D$13*F95^2</f>
        <v>-0.81668285241251204</v>
      </c>
      <c r="Q95" s="2">
        <f>+C95-15018.5</f>
        <v>6029.844000000001</v>
      </c>
      <c r="R95" s="2"/>
      <c r="S95" s="35">
        <f>+(P95-G95)^2</f>
        <v>0.27691764707508049</v>
      </c>
      <c r="T95" s="17">
        <v>0.2</v>
      </c>
    </row>
    <row r="96" spans="1:20" x14ac:dyDescent="0.2">
      <c r="A96" s="60" t="s">
        <v>296</v>
      </c>
      <c r="B96" s="62" t="s">
        <v>49</v>
      </c>
      <c r="C96" s="61">
        <v>21081.364000000001</v>
      </c>
      <c r="D96" s="31"/>
      <c r="E96">
        <f>+(C96-C$7)/C$8</f>
        <v>-4689.0494931207049</v>
      </c>
      <c r="F96">
        <f>ROUND(2*E96,0)/2</f>
        <v>-4689</v>
      </c>
      <c r="G96">
        <f>+C96-(C$7+F96*C$8)</f>
        <v>-0.25112560000343365</v>
      </c>
      <c r="H96">
        <f>G96</f>
        <v>-0.25112560000343365</v>
      </c>
      <c r="P96" s="44">
        <f>+D$11+D$12*F96+D$13*F96^2</f>
        <v>-0.81424682498547685</v>
      </c>
      <c r="Q96" s="2">
        <f>+C96-15018.5</f>
        <v>6062.8640000000014</v>
      </c>
      <c r="R96" s="2"/>
      <c r="S96" s="35">
        <f>+(P96-G96)^2</f>
        <v>0.31710551402527692</v>
      </c>
      <c r="T96" s="17">
        <v>0.2</v>
      </c>
    </row>
    <row r="97" spans="1:20" x14ac:dyDescent="0.2">
      <c r="A97" s="60" t="s">
        <v>296</v>
      </c>
      <c r="B97" s="62" t="s">
        <v>49</v>
      </c>
      <c r="C97" s="61">
        <v>21096.542000000001</v>
      </c>
      <c r="D97" s="31"/>
      <c r="E97">
        <f>+(C97-C$7)/C$8</f>
        <v>-4686.05813506701</v>
      </c>
      <c r="F97">
        <f>ROUND(2*E97,0)/2</f>
        <v>-4686</v>
      </c>
      <c r="G97">
        <f>+C97-(C$7+F97*C$8)</f>
        <v>-0.29497440000341157</v>
      </c>
      <c r="H97">
        <f>G97</f>
        <v>-0.29497440000341157</v>
      </c>
      <c r="P97" s="44">
        <f>+D$11+D$12*F97+D$13*F97^2</f>
        <v>-0.81312372825401125</v>
      </c>
      <c r="Q97" s="2">
        <f>+C97-15018.5</f>
        <v>6078.0420000000013</v>
      </c>
      <c r="R97" s="2"/>
      <c r="S97" s="35">
        <f>+(P97-G97)^2</f>
        <v>0.26847872636654768</v>
      </c>
      <c r="T97" s="17">
        <v>0.2</v>
      </c>
    </row>
    <row r="98" spans="1:20" x14ac:dyDescent="0.2">
      <c r="A98" s="60" t="s">
        <v>296</v>
      </c>
      <c r="B98" s="62" t="s">
        <v>49</v>
      </c>
      <c r="C98" s="61">
        <v>21157.487000000001</v>
      </c>
      <c r="D98" s="31"/>
      <c r="E98">
        <f>+(C98-C$7)/C$8</f>
        <v>-4674.0467820177018</v>
      </c>
      <c r="F98">
        <f>ROUND(2*E98,0)/2</f>
        <v>-4674</v>
      </c>
      <c r="G98">
        <f>+C98-(C$7+F98*C$8)</f>
        <v>-0.23736960000314866</v>
      </c>
      <c r="H98">
        <f>G98</f>
        <v>-0.23736960000314866</v>
      </c>
      <c r="P98" s="44">
        <f>+D$11+D$12*F98+D$13*F98^2</f>
        <v>-0.80863906945114028</v>
      </c>
      <c r="Q98" s="2">
        <f>+C98-15018.5</f>
        <v>6138.987000000001</v>
      </c>
      <c r="R98" s="2"/>
      <c r="S98" s="35">
        <f>+(P98-G98)^2</f>
        <v>0.32634880672338984</v>
      </c>
      <c r="T98" s="17">
        <v>0.2</v>
      </c>
    </row>
    <row r="99" spans="1:20" x14ac:dyDescent="0.2">
      <c r="A99" s="60" t="s">
        <v>296</v>
      </c>
      <c r="B99" s="62" t="s">
        <v>49</v>
      </c>
      <c r="C99" s="61">
        <v>21167.624</v>
      </c>
      <c r="D99" s="31"/>
      <c r="E99">
        <f>+(C99-C$7)/C$8</f>
        <v>-4672.0489300879153</v>
      </c>
      <c r="F99">
        <f>ROUND(2*E99,0)/2</f>
        <v>-4672</v>
      </c>
      <c r="G99">
        <f>+C99-(C$7+F99*C$8)</f>
        <v>-0.24826880000546225</v>
      </c>
      <c r="H99">
        <f>G99</f>
        <v>-0.24826880000546225</v>
      </c>
      <c r="P99" s="44">
        <f>+D$11+D$12*F99+D$13*F99^2</f>
        <v>-0.80789282846979371</v>
      </c>
      <c r="Q99" s="2">
        <f>+C99-15018.5</f>
        <v>6149.1239999999998</v>
      </c>
      <c r="R99" s="2"/>
      <c r="S99" s="35">
        <f>+(P99-G99)^2</f>
        <v>0.31317905323464684</v>
      </c>
      <c r="T99" s="17">
        <v>0.2</v>
      </c>
    </row>
    <row r="100" spans="1:20" x14ac:dyDescent="0.2">
      <c r="A100" s="60" t="s">
        <v>85</v>
      </c>
      <c r="B100" s="62" t="s">
        <v>49</v>
      </c>
      <c r="C100" s="61">
        <v>21218.366999999998</v>
      </c>
      <c r="D100" s="31"/>
      <c r="E100">
        <f>+(C100-C$7)/C$8</f>
        <v>-4662.0482395016315</v>
      </c>
      <c r="F100">
        <f>ROUND(2*E100,0)/2</f>
        <v>-4662</v>
      </c>
      <c r="G100">
        <f>+C100-(C$7+F100*C$8)</f>
        <v>-0.24476480000521406</v>
      </c>
      <c r="H100">
        <f>G100</f>
        <v>-0.24476480000521406</v>
      </c>
      <c r="P100" s="44">
        <f>+D$11+D$12*F100+D$13*F100^2</f>
        <v>-0.80416677564505568</v>
      </c>
      <c r="Q100" s="2">
        <f>+C100-15018.5</f>
        <v>6199.8669999999984</v>
      </c>
      <c r="R100" s="2"/>
      <c r="S100" s="35">
        <f>+(P100-G100)^2</f>
        <v>0.31293057034975796</v>
      </c>
      <c r="T100" s="17">
        <v>0.2</v>
      </c>
    </row>
    <row r="101" spans="1:20" x14ac:dyDescent="0.2">
      <c r="A101" s="60" t="s">
        <v>296</v>
      </c>
      <c r="B101" s="62" t="s">
        <v>49</v>
      </c>
      <c r="C101" s="61">
        <v>21350.313999999998</v>
      </c>
      <c r="D101" s="31"/>
      <c r="E101">
        <f>+(C101-C$7)/C$8</f>
        <v>-4636.0434482833662</v>
      </c>
      <c r="F101">
        <f>ROUND(2*E101,0)/2</f>
        <v>-4636</v>
      </c>
      <c r="G101">
        <f>+C101-(C$7+F101*C$8)</f>
        <v>-0.22045440000511007</v>
      </c>
      <c r="H101">
        <f>G101</f>
        <v>-0.22045440000511007</v>
      </c>
      <c r="P101" s="44">
        <f>+D$11+D$12*F101+D$13*F101^2</f>
        <v>-0.79451922454029211</v>
      </c>
      <c r="Q101" s="2">
        <f>+C101-15018.5</f>
        <v>6331.8139999999985</v>
      </c>
      <c r="R101" s="2"/>
      <c r="S101" s="35">
        <f>+(P101-G101)^2</f>
        <v>0.32955042276860935</v>
      </c>
      <c r="T101" s="17">
        <v>0.2</v>
      </c>
    </row>
    <row r="102" spans="1:20" x14ac:dyDescent="0.2">
      <c r="A102" s="60" t="s">
        <v>296</v>
      </c>
      <c r="B102" s="62" t="s">
        <v>49</v>
      </c>
      <c r="C102" s="61">
        <v>21355.348000000002</v>
      </c>
      <c r="D102" s="31"/>
      <c r="E102">
        <f>+(C102-C$7)/C$8</f>
        <v>-4635.0513217553444</v>
      </c>
      <c r="F102">
        <f>ROUND(2*E102,0)/2</f>
        <v>-4635</v>
      </c>
      <c r="G102">
        <f>+C102-(C$7+F102*C$8)</f>
        <v>-0.2604040000042005</v>
      </c>
      <c r="H102">
        <f>G102</f>
        <v>-0.2604040000042005</v>
      </c>
      <c r="P102" s="44">
        <f>+D$11+D$12*F102+D$13*F102^2</f>
        <v>-0.79414932410086536</v>
      </c>
      <c r="Q102" s="2">
        <f>+C102-15018.5</f>
        <v>6336.8480000000018</v>
      </c>
      <c r="R102" s="2"/>
      <c r="S102" s="35">
        <f>+(P102-G102)^2</f>
        <v>0.28488407099505381</v>
      </c>
      <c r="T102" s="17">
        <v>0.2</v>
      </c>
    </row>
    <row r="103" spans="1:20" x14ac:dyDescent="0.2">
      <c r="A103" s="60" t="s">
        <v>296</v>
      </c>
      <c r="B103" s="62" t="s">
        <v>49</v>
      </c>
      <c r="C103" s="61">
        <v>21360.376</v>
      </c>
      <c r="D103" s="31"/>
      <c r="E103">
        <f>+(C103-C$7)/C$8</f>
        <v>-4634.0603777380848</v>
      </c>
      <c r="F103">
        <f>ROUND(2*E103,0)/2</f>
        <v>-4634</v>
      </c>
      <c r="G103">
        <f>+C103-(C$7+F103*C$8)</f>
        <v>-0.30635360000451328</v>
      </c>
      <c r="H103">
        <f>G103</f>
        <v>-0.30635360000451328</v>
      </c>
      <c r="P103" s="44">
        <f>+D$11+D$12*F103+D$13*F103^2</f>
        <v>-0.79377950952947174</v>
      </c>
      <c r="Q103" s="2">
        <f>+C103-15018.5</f>
        <v>6341.8760000000002</v>
      </c>
      <c r="R103" s="2"/>
      <c r="S103" s="35">
        <f>+(P103-G103)^2</f>
        <v>0.23758401727623299</v>
      </c>
      <c r="T103" s="17">
        <v>0.2</v>
      </c>
    </row>
    <row r="104" spans="1:20" x14ac:dyDescent="0.2">
      <c r="A104" s="60" t="s">
        <v>296</v>
      </c>
      <c r="B104" s="62" t="s">
        <v>49</v>
      </c>
      <c r="C104" s="61">
        <v>21385.837</v>
      </c>
      <c r="D104" s="31"/>
      <c r="E104">
        <f>+(C104-C$7)/C$8</f>
        <v>-4629.042393326099</v>
      </c>
      <c r="F104">
        <f>ROUND(2*E104,0)/2</f>
        <v>-4629</v>
      </c>
      <c r="G104">
        <f>+C104-(C$7+F104*C$8)</f>
        <v>-0.21510160000616452</v>
      </c>
      <c r="H104">
        <f>G104</f>
        <v>-0.21510160000616452</v>
      </c>
      <c r="P104" s="44">
        <f>+D$11+D$12*F104+D$13*F104^2</f>
        <v>-0.79193172469300255</v>
      </c>
      <c r="Q104" s="2">
        <f>+C104-15018.5</f>
        <v>6367.3369999999995</v>
      </c>
      <c r="R104" s="2"/>
      <c r="S104" s="35">
        <f>+(P104-G104)^2</f>
        <v>0.33273299274623314</v>
      </c>
      <c r="T104" s="17">
        <v>0.2</v>
      </c>
    </row>
    <row r="105" spans="1:20" x14ac:dyDescent="0.2">
      <c r="A105" s="60" t="s">
        <v>296</v>
      </c>
      <c r="B105" s="62" t="s">
        <v>49</v>
      </c>
      <c r="C105" s="61">
        <v>21421.271000000001</v>
      </c>
      <c r="D105" s="31"/>
      <c r="E105">
        <f>+(C105-C$7)/C$8</f>
        <v>-4622.0588789451131</v>
      </c>
      <c r="F105">
        <f>ROUND(2*E105,0)/2</f>
        <v>-4622</v>
      </c>
      <c r="G105">
        <f>+C105-(C$7+F105*C$8)</f>
        <v>-0.29874880000352277</v>
      </c>
      <c r="H105">
        <f>G105</f>
        <v>-0.29874880000352277</v>
      </c>
      <c r="P105" s="44">
        <f>+D$11+D$12*F105+D$13*F105^2</f>
        <v>-0.78934843237934182</v>
      </c>
      <c r="Q105" s="2">
        <f>+C105-15018.5</f>
        <v>6402.7710000000006</v>
      </c>
      <c r="R105" s="2"/>
      <c r="S105" s="35">
        <f>+(P105-G105)^2</f>
        <v>0.24068799928728879</v>
      </c>
      <c r="T105" s="17">
        <v>0.2</v>
      </c>
    </row>
    <row r="106" spans="1:20" x14ac:dyDescent="0.2">
      <c r="A106" s="60" t="s">
        <v>296</v>
      </c>
      <c r="B106" s="62" t="s">
        <v>49</v>
      </c>
      <c r="C106" s="61">
        <v>21431.437000000002</v>
      </c>
      <c r="D106" s="31"/>
      <c r="E106">
        <f>+(C106-C$7)/C$8</f>
        <v>-4620.05531154665</v>
      </c>
      <c r="F106">
        <f>ROUND(2*E106,0)/2</f>
        <v>-4620</v>
      </c>
      <c r="G106">
        <f>+C106-(C$7+F106*C$8)</f>
        <v>-0.28064800000356627</v>
      </c>
      <c r="H106">
        <f>G106</f>
        <v>-0.28064800000356627</v>
      </c>
      <c r="P106" s="44">
        <f>+D$11+D$12*F106+D$13*F106^2</f>
        <v>-0.78861112167345215</v>
      </c>
      <c r="Q106" s="2">
        <f>+C106-15018.5</f>
        <v>6412.9370000000017</v>
      </c>
      <c r="R106" s="2"/>
      <c r="S106" s="35">
        <f>+(P106-G106)^2</f>
        <v>0.25802653297661532</v>
      </c>
      <c r="T106" s="17">
        <v>0.2</v>
      </c>
    </row>
    <row r="107" spans="1:20" x14ac:dyDescent="0.2">
      <c r="A107" s="60" t="s">
        <v>296</v>
      </c>
      <c r="B107" s="62" t="s">
        <v>49</v>
      </c>
      <c r="C107" s="61">
        <v>21482.192999999999</v>
      </c>
      <c r="D107" s="31"/>
      <c r="E107">
        <f>+(C107-C$7)/C$8</f>
        <v>-4610.0520588537192</v>
      </c>
      <c r="F107">
        <f>ROUND(2*E107,0)/2</f>
        <v>-4610</v>
      </c>
      <c r="G107">
        <f>+C107-(C$7+F107*C$8)</f>
        <v>-0.2641440000043076</v>
      </c>
      <c r="H107">
        <f>G107</f>
        <v>-0.2641440000043076</v>
      </c>
      <c r="P107" s="44">
        <f>+D$11+D$12*F107+D$13*F107^2</f>
        <v>-0.78492972022599816</v>
      </c>
      <c r="Q107" s="2">
        <f>+C107-15018.5</f>
        <v>6463.6929999999993</v>
      </c>
      <c r="R107" s="2"/>
      <c r="S107" s="35">
        <f>+(P107-G107)^2</f>
        <v>0.27121776638682493</v>
      </c>
      <c r="T107" s="17">
        <v>0.2</v>
      </c>
    </row>
    <row r="108" spans="1:20" x14ac:dyDescent="0.2">
      <c r="A108" s="60" t="s">
        <v>296</v>
      </c>
      <c r="B108" s="62" t="s">
        <v>49</v>
      </c>
      <c r="C108" s="61">
        <v>21502.492999999999</v>
      </c>
      <c r="D108" s="31"/>
      <c r="E108">
        <f>+(C108-C$7)/C$8</f>
        <v>-4606.0512307808513</v>
      </c>
      <c r="F108">
        <f>ROUND(2*E108,0)/2</f>
        <v>-4606</v>
      </c>
      <c r="G108">
        <f>+C108-(C$7+F108*C$8)</f>
        <v>-0.25994240000727586</v>
      </c>
      <c r="H108">
        <f>G108</f>
        <v>-0.25994240000727586</v>
      </c>
      <c r="P108" s="44">
        <f>+D$11+D$12*F108+D$13*F108^2</f>
        <v>-0.78345956395194727</v>
      </c>
      <c r="Q108" s="2">
        <f>+C108-15018.5</f>
        <v>6483.9929999999986</v>
      </c>
      <c r="R108" s="2"/>
      <c r="S108" s="35">
        <f>+(P108-G108)^2</f>
        <v>0.27407022094467198</v>
      </c>
      <c r="T108" s="17">
        <v>0.2</v>
      </c>
    </row>
    <row r="109" spans="1:20" x14ac:dyDescent="0.2">
      <c r="A109" s="60" t="s">
        <v>296</v>
      </c>
      <c r="B109" s="62" t="s">
        <v>49</v>
      </c>
      <c r="C109" s="61">
        <v>21507.517</v>
      </c>
      <c r="D109" s="31"/>
      <c r="E109">
        <f>+(C109-C$7)/C$8</f>
        <v>-4605.0610751040977</v>
      </c>
      <c r="F109">
        <f>ROUND(2*E109,0)/2</f>
        <v>-4605</v>
      </c>
      <c r="G109">
        <f>+C109-(C$7+F109*C$8)</f>
        <v>-0.30989200000476558</v>
      </c>
      <c r="H109">
        <f>G109</f>
        <v>-0.30989200000476558</v>
      </c>
      <c r="P109" s="44">
        <f>+D$11+D$12*F109+D$13*F109^2</f>
        <v>-0.78309223955351759</v>
      </c>
      <c r="Q109" s="2">
        <f>+C109-15018.5</f>
        <v>6489.0169999999998</v>
      </c>
      <c r="R109" s="2"/>
      <c r="S109" s="35">
        <f>+(P109-G109)^2</f>
        <v>0.22391846670899629</v>
      </c>
      <c r="T109" s="17">
        <v>0.2</v>
      </c>
    </row>
    <row r="110" spans="1:20" x14ac:dyDescent="0.2">
      <c r="A110" s="60" t="s">
        <v>296</v>
      </c>
      <c r="B110" s="62" t="s">
        <v>49</v>
      </c>
      <c r="C110" s="61">
        <v>21705.48</v>
      </c>
      <c r="D110" s="31"/>
      <c r="E110">
        <f>+(C110-C$7)/C$8</f>
        <v>-4566.0455121588129</v>
      </c>
      <c r="F110">
        <f>ROUND(2*E110,0)/2</f>
        <v>-4566</v>
      </c>
      <c r="G110">
        <f>+C110-(C$7+F110*C$8)</f>
        <v>-0.23092640000322717</v>
      </c>
      <c r="H110">
        <f>G110</f>
        <v>-0.23092640000322717</v>
      </c>
      <c r="P110" s="44">
        <f>+D$11+D$12*F110+D$13*F110^2</f>
        <v>-0.76883356508068834</v>
      </c>
      <c r="Q110" s="2">
        <f>+C110-15018.5</f>
        <v>6686.98</v>
      </c>
      <c r="R110" s="2"/>
      <c r="S110" s="35">
        <f>+(P110-G110)^2</f>
        <v>0.28934411824167106</v>
      </c>
      <c r="T110" s="17">
        <v>0.2</v>
      </c>
    </row>
    <row r="111" spans="1:20" x14ac:dyDescent="0.2">
      <c r="A111" s="60" t="s">
        <v>296</v>
      </c>
      <c r="B111" s="62" t="s">
        <v>49</v>
      </c>
      <c r="C111" s="61">
        <v>21740.918000000001</v>
      </c>
      <c r="D111" s="31"/>
      <c r="E111">
        <f>+(C111-C$7)/C$8</f>
        <v>-4559.0612094373191</v>
      </c>
      <c r="F111">
        <f>ROUND(2*E111,0)/2</f>
        <v>-4559</v>
      </c>
      <c r="G111">
        <f>+C111-(C$7+F111*C$8)</f>
        <v>-0.3105736000034085</v>
      </c>
      <c r="H111">
        <f>G111</f>
        <v>-0.3105736000034085</v>
      </c>
      <c r="P111" s="44">
        <f>+D$11+D$12*F111+D$13*F111^2</f>
        <v>-0.76628814056968575</v>
      </c>
      <c r="Q111" s="2">
        <f>+C111-15018.5</f>
        <v>6722.4180000000015</v>
      </c>
      <c r="R111" s="2"/>
      <c r="S111" s="35">
        <f>+(P111-G111)^2</f>
        <v>0.20767574248353315</v>
      </c>
      <c r="T111" s="17">
        <v>0.2</v>
      </c>
    </row>
    <row r="112" spans="1:20" x14ac:dyDescent="0.2">
      <c r="A112" s="60" t="s">
        <v>296</v>
      </c>
      <c r="B112" s="62" t="s">
        <v>49</v>
      </c>
      <c r="C112" s="61">
        <v>21913.486000000001</v>
      </c>
      <c r="D112" s="31"/>
      <c r="E112">
        <f>+(C112-C$7)/C$8</f>
        <v>-4525.050623285656</v>
      </c>
      <c r="F112">
        <f>ROUND(2*E112,0)/2</f>
        <v>-4525</v>
      </c>
      <c r="G112">
        <f>+C112-(C$7+F112*C$8)</f>
        <v>-0.25686000000496279</v>
      </c>
      <c r="H112">
        <f>G112</f>
        <v>-0.25686000000496279</v>
      </c>
      <c r="P112" s="44">
        <f>+D$11+D$12*F112+D$13*F112^2</f>
        <v>-0.75398450010684104</v>
      </c>
      <c r="Q112" s="2">
        <f>+C112-15018.5</f>
        <v>6894.9860000000008</v>
      </c>
      <c r="R112" s="2"/>
      <c r="S112" s="35">
        <f>+(P112-G112)^2</f>
        <v>0.24713276860154235</v>
      </c>
      <c r="T112" s="17">
        <v>0.2</v>
      </c>
    </row>
    <row r="113" spans="1:20" x14ac:dyDescent="0.2">
      <c r="A113" s="60" t="s">
        <v>85</v>
      </c>
      <c r="B113" s="62" t="s">
        <v>49</v>
      </c>
      <c r="C113" s="61">
        <v>22075.816999999999</v>
      </c>
      <c r="D113" s="31"/>
      <c r="E113">
        <f>+(C113-C$7)/C$8</f>
        <v>-4493.0575975764532</v>
      </c>
      <c r="F113">
        <f>ROUND(2*E113,0)/2</f>
        <v>-4493</v>
      </c>
      <c r="G113">
        <f>+C113-(C$7+F113*C$8)</f>
        <v>-0.29224720000638627</v>
      </c>
      <c r="H113">
        <f>G113</f>
        <v>-0.29224720000638627</v>
      </c>
      <c r="P113" s="44">
        <f>+D$11+D$12*F113+D$13*F113^2</f>
        <v>-0.7424952798437342</v>
      </c>
      <c r="Q113" s="2">
        <f>+C113-15018.5</f>
        <v>7057.3169999999991</v>
      </c>
      <c r="R113" s="2"/>
      <c r="S113" s="35">
        <f>+(P113-G113)^2</f>
        <v>0.20272333339721885</v>
      </c>
      <c r="T113" s="17">
        <v>0.2</v>
      </c>
    </row>
    <row r="114" spans="1:20" x14ac:dyDescent="0.2">
      <c r="A114" s="60" t="s">
        <v>349</v>
      </c>
      <c r="B114" s="62" t="s">
        <v>49</v>
      </c>
      <c r="C114" s="61">
        <v>22238.240000000002</v>
      </c>
      <c r="D114" s="31"/>
      <c r="E114">
        <f>+(C114-C$7)/C$8</f>
        <v>-4461.0464400355895</v>
      </c>
      <c r="F114">
        <f>ROUND(2*E114,0)/2</f>
        <v>-4461</v>
      </c>
      <c r="G114">
        <f>+C114-(C$7+F114*C$8)</f>
        <v>-0.23563440000361879</v>
      </c>
      <c r="I114">
        <f>G114</f>
        <v>-0.23563440000361879</v>
      </c>
      <c r="P114" s="44">
        <f>+D$11+D$12*F114+D$13*F114^2</f>
        <v>-0.73109398844666396</v>
      </c>
      <c r="Q114" s="2">
        <f>+C114-15018.5</f>
        <v>7219.7400000000016</v>
      </c>
      <c r="R114" s="2"/>
      <c r="S114" s="35">
        <f>+(P114-G114)^2</f>
        <v>0.2454802037801517</v>
      </c>
      <c r="T114" s="17">
        <v>0.1</v>
      </c>
    </row>
    <row r="115" spans="1:20" x14ac:dyDescent="0.2">
      <c r="A115" s="60" t="s">
        <v>349</v>
      </c>
      <c r="B115" s="62" t="s">
        <v>49</v>
      </c>
      <c r="C115" s="61">
        <v>22385.359</v>
      </c>
      <c r="D115" s="31"/>
      <c r="E115">
        <f>+(C115-C$7)/C$8</f>
        <v>-4432.0514732743904</v>
      </c>
      <c r="F115">
        <f>ROUND(2*E115,0)/2</f>
        <v>-4432</v>
      </c>
      <c r="G115">
        <f>+C115-(C$7+F115*C$8)</f>
        <v>-0.2611728000047151</v>
      </c>
      <c r="I115">
        <f>G115</f>
        <v>-0.2611728000047151</v>
      </c>
      <c r="P115" s="44">
        <f>+D$11+D$12*F115+D$13*F115^2</f>
        <v>-0.72083751839346888</v>
      </c>
      <c r="Q115" s="2">
        <f>+C115-15018.5</f>
        <v>7366.8590000000004</v>
      </c>
      <c r="R115" s="2"/>
      <c r="S115" s="35">
        <f>+(P115-G115)^2</f>
        <v>0.21129165333141231</v>
      </c>
      <c r="T115" s="17">
        <v>0.1</v>
      </c>
    </row>
    <row r="116" spans="1:20" x14ac:dyDescent="0.2">
      <c r="A116" s="60" t="s">
        <v>349</v>
      </c>
      <c r="B116" s="62" t="s">
        <v>49</v>
      </c>
      <c r="C116" s="61">
        <v>22461.486000000001</v>
      </c>
      <c r="D116" s="31"/>
      <c r="E116">
        <f>+(C116-C$7)/C$8</f>
        <v>-4417.0479738308795</v>
      </c>
      <c r="F116">
        <f>ROUND(2*E116,0)/2</f>
        <v>-4417</v>
      </c>
      <c r="G116">
        <f>+C116-(C$7+F116*C$8)</f>
        <v>-0.24341680000361521</v>
      </c>
      <c r="I116">
        <f>G116</f>
        <v>-0.24341680000361521</v>
      </c>
      <c r="P116" s="44">
        <f>+D$11+D$12*F116+D$13*F116^2</f>
        <v>-0.71556078412726765</v>
      </c>
      <c r="Q116" s="2">
        <f>+C116-15018.5</f>
        <v>7442.9860000000008</v>
      </c>
      <c r="R116" s="2"/>
      <c r="S116" s="35">
        <f>+(P116-G116)^2</f>
        <v>0.22291994174415578</v>
      </c>
      <c r="T116" s="17">
        <v>0.1</v>
      </c>
    </row>
    <row r="117" spans="1:20" x14ac:dyDescent="0.2">
      <c r="A117" s="60" t="s">
        <v>349</v>
      </c>
      <c r="B117" s="62" t="s">
        <v>49</v>
      </c>
      <c r="C117" s="61">
        <v>22466.544999999998</v>
      </c>
      <c r="D117" s="31"/>
      <c r="E117">
        <f>+(C117-C$7)/C$8</f>
        <v>-4416.0509201746909</v>
      </c>
      <c r="F117">
        <f>ROUND(2*E117,0)/2</f>
        <v>-4416</v>
      </c>
      <c r="G117">
        <f>+C117-(C$7+F117*C$8)</f>
        <v>-0.25836640000488842</v>
      </c>
      <c r="I117">
        <f>G117</f>
        <v>-0.25836640000488842</v>
      </c>
      <c r="P117" s="44">
        <f>+D$11+D$12*F117+D$13*F117^2</f>
        <v>-0.71520968878712021</v>
      </c>
      <c r="Q117" s="2">
        <f>+C117-15018.5</f>
        <v>7448.0449999999983</v>
      </c>
      <c r="R117" s="2"/>
      <c r="S117" s="35">
        <f>+(P117-G117)^2</f>
        <v>0.20870579050536564</v>
      </c>
      <c r="T117" s="17">
        <v>0.1</v>
      </c>
    </row>
    <row r="118" spans="1:20" x14ac:dyDescent="0.2">
      <c r="A118" s="60" t="s">
        <v>349</v>
      </c>
      <c r="B118" s="62" t="s">
        <v>49</v>
      </c>
      <c r="C118" s="61">
        <v>22522.379000000001</v>
      </c>
      <c r="D118" s="31"/>
      <c r="E118">
        <f>+(C118-C$7)/C$8</f>
        <v>-4405.0468692081613</v>
      </c>
      <c r="F118">
        <f>ROUND(2*E118,0)/2</f>
        <v>-4405</v>
      </c>
      <c r="G118">
        <f>+C118-(C$7+F118*C$8)</f>
        <v>-0.23781200000303215</v>
      </c>
      <c r="I118">
        <f>G118</f>
        <v>-0.23781200000303215</v>
      </c>
      <c r="P118" s="44">
        <f>+D$11+D$12*F118+D$13*F118^2</f>
        <v>-0.71135330733569146</v>
      </c>
      <c r="Q118" s="2">
        <f>+C118-15018.5</f>
        <v>7503.8790000000008</v>
      </c>
      <c r="R118" s="2"/>
      <c r="S118" s="35">
        <f>+(P118-G118)^2</f>
        <v>0.2242413697503241</v>
      </c>
      <c r="T118" s="17">
        <v>0.1</v>
      </c>
    </row>
    <row r="119" spans="1:20" x14ac:dyDescent="0.2">
      <c r="A119" s="60" t="s">
        <v>349</v>
      </c>
      <c r="B119" s="62" t="s">
        <v>49</v>
      </c>
      <c r="C119" s="61">
        <v>22578.11</v>
      </c>
      <c r="D119" s="31"/>
      <c r="E119">
        <f>+(C119-C$7)/C$8</f>
        <v>-4394.0631180096871</v>
      </c>
      <c r="F119">
        <f>ROUND(2*E119,0)/2</f>
        <v>-4394</v>
      </c>
      <c r="G119">
        <f>+C119-(C$7+F119*C$8)</f>
        <v>-0.32025760000396986</v>
      </c>
      <c r="I119">
        <f>G119</f>
        <v>-0.32025760000396986</v>
      </c>
      <c r="P119" s="44">
        <f>+D$11+D$12*F119+D$13*F119^2</f>
        <v>-0.70750731591628457</v>
      </c>
      <c r="Q119" s="2">
        <f>+C119-15018.5</f>
        <v>7559.6100000000006</v>
      </c>
      <c r="R119" s="2"/>
      <c r="S119" s="35">
        <f>+(P119-G119)^2</f>
        <v>0.14996234247416845</v>
      </c>
      <c r="T119" s="17">
        <v>0.1</v>
      </c>
    </row>
    <row r="120" spans="1:20" x14ac:dyDescent="0.2">
      <c r="A120" s="60" t="s">
        <v>349</v>
      </c>
      <c r="B120" s="62" t="s">
        <v>49</v>
      </c>
      <c r="C120" s="61">
        <v>22603.550999999999</v>
      </c>
      <c r="D120" s="31"/>
      <c r="E120">
        <f>+(C120-C$7)/C$8</f>
        <v>-4389.0490753002368</v>
      </c>
      <c r="F120">
        <f>ROUND(2*E120,0)/2</f>
        <v>-4389</v>
      </c>
      <c r="G120">
        <f>+C120-(C$7+F120*C$8)</f>
        <v>-0.24900560000605765</v>
      </c>
      <c r="I120">
        <f>G120</f>
        <v>-0.24900560000605765</v>
      </c>
      <c r="P120" s="44">
        <f>+D$11+D$12*F120+D$13*F120^2</f>
        <v>-0.705762572719702</v>
      </c>
      <c r="Q120" s="2">
        <f>+C120-15018.5</f>
        <v>7585.0509999999995</v>
      </c>
      <c r="R120" s="2"/>
      <c r="S120" s="35">
        <f>+(P120-G120)^2</f>
        <v>0.20862693212253286</v>
      </c>
      <c r="T120" s="17">
        <v>0.1</v>
      </c>
    </row>
    <row r="121" spans="1:20" x14ac:dyDescent="0.2">
      <c r="A121" s="60" t="s">
        <v>349</v>
      </c>
      <c r="B121" s="62" t="s">
        <v>49</v>
      </c>
      <c r="C121" s="61">
        <v>22649.19</v>
      </c>
      <c r="D121" s="31"/>
      <c r="E121">
        <f>+(C121-C$7)/C$8</f>
        <v>-4380.054307200845</v>
      </c>
      <c r="F121">
        <f>ROUND(2*E121,0)/2</f>
        <v>-4380</v>
      </c>
      <c r="G121">
        <f>+C121-(C$7+F121*C$8)</f>
        <v>-0.27555200000642799</v>
      </c>
      <c r="I121">
        <f>G121</f>
        <v>-0.27555200000642799</v>
      </c>
      <c r="P121" s="44">
        <f>+D$11+D$12*F121+D$13*F121^2</f>
        <v>-0.70262744465194737</v>
      </c>
      <c r="Q121" s="2">
        <f>+C121-15018.5</f>
        <v>7630.6899999999987</v>
      </c>
      <c r="R121" s="2"/>
      <c r="S121" s="35">
        <f>+(P121-G121)^2</f>
        <v>0.18239343541916808</v>
      </c>
      <c r="T121" s="17">
        <v>0.1</v>
      </c>
    </row>
    <row r="122" spans="1:20" x14ac:dyDescent="0.2">
      <c r="A122" s="60" t="s">
        <v>85</v>
      </c>
      <c r="B122" s="62" t="s">
        <v>57</v>
      </c>
      <c r="C122" s="61">
        <v>22915.661</v>
      </c>
      <c r="D122" s="31"/>
      <c r="E122">
        <f>+(C122-C$7)/C$8</f>
        <v>-4327.5368363927</v>
      </c>
      <c r="F122">
        <f>ROUND(2*E122,0)/2</f>
        <v>-4327.5</v>
      </c>
      <c r="G122">
        <f>+C122-(C$7+F122*C$8)</f>
        <v>-0.18690600000263657</v>
      </c>
      <c r="H122">
        <f>G122</f>
        <v>-0.18690600000263657</v>
      </c>
      <c r="P122" s="44">
        <f>+D$11+D$12*F122+D$13*F122^2</f>
        <v>-0.68447782079620467</v>
      </c>
      <c r="Q122" s="2">
        <f>+C122-15018.5</f>
        <v>7897.1610000000001</v>
      </c>
      <c r="R122" s="2"/>
      <c r="S122" s="35">
        <f>+(P122-G122)^2</f>
        <v>0.24757771684782665</v>
      </c>
      <c r="T122" s="17">
        <v>0.2</v>
      </c>
    </row>
    <row r="123" spans="1:20" x14ac:dyDescent="0.2">
      <c r="A123" s="60" t="s">
        <v>349</v>
      </c>
      <c r="B123" s="62" t="s">
        <v>49</v>
      </c>
      <c r="C123" s="61">
        <v>22928.267</v>
      </c>
      <c r="D123" s="31"/>
      <c r="E123">
        <f>+(C123-C$7)/C$8</f>
        <v>-4325.052381284986</v>
      </c>
      <c r="F123">
        <f>ROUND(2*E123,0)/2</f>
        <v>-4325</v>
      </c>
      <c r="G123">
        <f>+C123-(C$7+F123*C$8)</f>
        <v>-0.26578000000517932</v>
      </c>
      <c r="I123">
        <f>G123</f>
        <v>-0.26578000000517932</v>
      </c>
      <c r="P123" s="44">
        <f>+D$11+D$12*F123+D$13*F123^2</f>
        <v>-0.68361945642083544</v>
      </c>
      <c r="Q123" s="2">
        <f>+C123-15018.5</f>
        <v>7909.7669999999998</v>
      </c>
      <c r="R123" s="2"/>
      <c r="S123" s="35">
        <f>+(P123-G123)^2</f>
        <v>0.17458981133773099</v>
      </c>
      <c r="T123" s="17">
        <v>0.1</v>
      </c>
    </row>
    <row r="124" spans="1:20" x14ac:dyDescent="0.2">
      <c r="A124" s="60" t="s">
        <v>85</v>
      </c>
      <c r="B124" s="62" t="s">
        <v>49</v>
      </c>
      <c r="C124" s="61">
        <v>22989.13</v>
      </c>
      <c r="D124" s="31"/>
      <c r="E124">
        <f>+(C124-C$7)/C$8</f>
        <v>-4313.0571892160697</v>
      </c>
      <c r="F124">
        <f>ROUND(2*E124,0)/2</f>
        <v>-4313</v>
      </c>
      <c r="G124">
        <f>+C124-(C$7+F124*C$8)</f>
        <v>-0.29017520000343211</v>
      </c>
      <c r="H124">
        <f>G124</f>
        <v>-0.29017520000343211</v>
      </c>
      <c r="P124" s="44">
        <f>+D$11+D$12*F124+D$13*F124^2</f>
        <v>-0.67950677793795489</v>
      </c>
      <c r="Q124" s="2">
        <f>+C124-15018.5</f>
        <v>7970.630000000001</v>
      </c>
      <c r="R124" s="2"/>
      <c r="S124" s="35">
        <f>+(P124-G124)^2</f>
        <v>0.15157907757698538</v>
      </c>
      <c r="T124" s="17">
        <v>0.2</v>
      </c>
    </row>
    <row r="125" spans="1:20" x14ac:dyDescent="0.2">
      <c r="A125" s="60" t="s">
        <v>349</v>
      </c>
      <c r="B125" s="62" t="s">
        <v>49</v>
      </c>
      <c r="C125" s="61">
        <v>23004.373</v>
      </c>
      <c r="D125" s="31"/>
      <c r="E125">
        <f>+(C125-C$7)/C$8</f>
        <v>-4310.0530206291378</v>
      </c>
      <c r="F125">
        <f>ROUND(2*E125,0)/2</f>
        <v>-4310</v>
      </c>
      <c r="G125">
        <f>+C125-(C$7+F125*C$8)</f>
        <v>-0.26902400000471971</v>
      </c>
      <c r="I125">
        <f>G125</f>
        <v>-0.26902400000471971</v>
      </c>
      <c r="P125" s="44">
        <f>+D$11+D$12*F125+D$13*F125^2</f>
        <v>-0.67848054034798255</v>
      </c>
      <c r="Q125" s="2">
        <f>+C125-15018.5</f>
        <v>7985.8729999999996</v>
      </c>
      <c r="R125" s="2"/>
      <c r="S125" s="35">
        <f>+(P125-G125)^2</f>
        <v>0.16765465842987404</v>
      </c>
      <c r="T125" s="17">
        <v>0.1</v>
      </c>
    </row>
    <row r="126" spans="1:20" x14ac:dyDescent="0.2">
      <c r="A126" s="60" t="s">
        <v>85</v>
      </c>
      <c r="B126" s="62" t="s">
        <v>49</v>
      </c>
      <c r="C126" s="61">
        <v>23308.792000000001</v>
      </c>
      <c r="D126" s="31"/>
      <c r="E126">
        <f>+(C126-C$7)/C$8</f>
        <v>-4250.0565634313753</v>
      </c>
      <c r="F126">
        <f>ROUND(2*E126,0)/2</f>
        <v>-4250</v>
      </c>
      <c r="G126">
        <f>+C126-(C$7+F126*C$8)</f>
        <v>-0.28700000000389991</v>
      </c>
      <c r="H126">
        <f>G126</f>
        <v>-0.28700000000389991</v>
      </c>
      <c r="P126" s="44">
        <f>+D$11+D$12*F126+D$13*F126^2</f>
        <v>-0.65811807913135856</v>
      </c>
      <c r="Q126" s="2">
        <f>+C126-15018.5</f>
        <v>8290.2920000000013</v>
      </c>
      <c r="R126" s="2"/>
      <c r="S126" s="35">
        <f>+(P126-G126)^2</f>
        <v>0.13772862865525465</v>
      </c>
      <c r="T126" s="17">
        <v>0.2</v>
      </c>
    </row>
    <row r="127" spans="1:20" x14ac:dyDescent="0.2">
      <c r="A127" s="60" t="s">
        <v>85</v>
      </c>
      <c r="B127" s="62" t="s">
        <v>57</v>
      </c>
      <c r="C127" s="61">
        <v>23311.386999999999</v>
      </c>
      <c r="D127" s="31"/>
      <c r="E127">
        <f>+(C127-C$7)/C$8</f>
        <v>-4249.54512752748</v>
      </c>
      <c r="F127">
        <f>ROUND(2*E127,0)/2</f>
        <v>-4249.5</v>
      </c>
      <c r="G127">
        <f>+C127-(C$7+F127*C$8)</f>
        <v>-0.22897480000392534</v>
      </c>
      <c r="H127">
        <f>G127</f>
        <v>-0.22897480000392534</v>
      </c>
      <c r="P127" s="44">
        <f>+D$11+D$12*F127+D$13*F127^2</f>
        <v>-0.65794969070855602</v>
      </c>
      <c r="Q127" s="2">
        <f>+C127-15018.5</f>
        <v>8292.8869999999988</v>
      </c>
      <c r="R127" s="2"/>
      <c r="S127" s="35">
        <f>+(P127-G127)^2</f>
        <v>0.18401945685504983</v>
      </c>
      <c r="T127" s="17">
        <v>0.2</v>
      </c>
    </row>
    <row r="128" spans="1:20" x14ac:dyDescent="0.2">
      <c r="A128" s="60" t="s">
        <v>85</v>
      </c>
      <c r="B128" s="62" t="s">
        <v>57</v>
      </c>
      <c r="C128" s="61">
        <v>23656.396000000001</v>
      </c>
      <c r="D128" s="31"/>
      <c r="E128">
        <f>+(C128-C$7)/C$8</f>
        <v>-4181.5489850352478</v>
      </c>
      <c r="F128">
        <f>ROUND(2*E128,0)/2</f>
        <v>-4181.5</v>
      </c>
      <c r="G128">
        <f>+C128-(C$7+F128*C$8)</f>
        <v>-0.24854760000380338</v>
      </c>
      <c r="H128">
        <f>G128</f>
        <v>-0.24854760000380338</v>
      </c>
      <c r="P128" s="44">
        <f>+D$11+D$12*F128+D$13*F128^2</f>
        <v>-0.635248851856834</v>
      </c>
      <c r="Q128" s="2">
        <f>+C128-15018.5</f>
        <v>8637.8960000000006</v>
      </c>
      <c r="R128" s="2"/>
      <c r="S128" s="35">
        <f>+(P128-G128)^2</f>
        <v>0.149537858184701</v>
      </c>
      <c r="T128" s="17">
        <v>0.2</v>
      </c>
    </row>
    <row r="129" spans="1:20" x14ac:dyDescent="0.2">
      <c r="A129" s="60" t="s">
        <v>85</v>
      </c>
      <c r="B129" s="62" t="s">
        <v>49</v>
      </c>
      <c r="C129" s="61">
        <v>23719.898000000001</v>
      </c>
      <c r="D129" s="31"/>
      <c r="E129">
        <f>+(C129-C$7)/C$8</f>
        <v>-4169.0336853168592</v>
      </c>
      <c r="F129">
        <f>ROUND(2*E129,0)/2</f>
        <v>-4169</v>
      </c>
      <c r="G129">
        <f>+C129-(C$7+F129*C$8)</f>
        <v>-0.17091760000403156</v>
      </c>
      <c r="H129">
        <f>G129</f>
        <v>-0.17091760000403156</v>
      </c>
      <c r="P129" s="44">
        <f>+D$11+D$12*F129+D$13*F129^2</f>
        <v>-0.63111910589272602</v>
      </c>
      <c r="Q129" s="2">
        <f>+C129-15018.5</f>
        <v>8701.398000000001</v>
      </c>
      <c r="R129" s="2"/>
      <c r="S129" s="35">
        <f>+(P129-G129)^2</f>
        <v>0.21178542602222208</v>
      </c>
      <c r="T129" s="17">
        <v>0.2</v>
      </c>
    </row>
    <row r="130" spans="1:20" x14ac:dyDescent="0.2">
      <c r="A130" s="60" t="s">
        <v>85</v>
      </c>
      <c r="B130" s="62" t="s">
        <v>57</v>
      </c>
      <c r="C130" s="61">
        <v>24579.845000000001</v>
      </c>
      <c r="D130" s="31"/>
      <c r="E130">
        <f>+(C130-C$7)/C$8</f>
        <v>-3999.5509218302054</v>
      </c>
      <c r="F130">
        <f>ROUND(2*E130,0)/2</f>
        <v>-3999.5</v>
      </c>
      <c r="G130">
        <f>+C130-(C$7+F130*C$8)</f>
        <v>-0.25837480000336654</v>
      </c>
      <c r="H130">
        <f>G130</f>
        <v>-0.25837480000336654</v>
      </c>
      <c r="P130" s="44">
        <f>+D$11+D$12*F130+D$13*F130^2</f>
        <v>-0.57644422209811341</v>
      </c>
      <c r="Q130" s="2">
        <f>+C130-15018.5</f>
        <v>9561.3450000000012</v>
      </c>
      <c r="R130" s="2"/>
      <c r="S130" s="35">
        <f>+(P130-G130)^2</f>
        <v>0.10116815727168625</v>
      </c>
      <c r="T130" s="17">
        <v>0.2</v>
      </c>
    </row>
    <row r="131" spans="1:20" x14ac:dyDescent="0.2">
      <c r="A131" s="60" t="s">
        <v>85</v>
      </c>
      <c r="B131" s="62" t="s">
        <v>49</v>
      </c>
      <c r="C131" s="61">
        <v>24831.058000000001</v>
      </c>
      <c r="D131" s="31"/>
      <c r="E131">
        <f>+(C131-C$7)/C$8</f>
        <v>-3950.0405758858942</v>
      </c>
      <c r="F131">
        <f>ROUND(2*E131,0)/2</f>
        <v>-3950</v>
      </c>
      <c r="G131">
        <f>+C131-(C$7+F131*C$8)</f>
        <v>-0.20588000000498141</v>
      </c>
      <c r="H131">
        <f>G131</f>
        <v>-0.20588000000498141</v>
      </c>
      <c r="P131" s="44">
        <f>+D$11+D$12*F131+D$13*F131^2</f>
        <v>-0.56094264684313266</v>
      </c>
      <c r="Q131" s="2">
        <f>+C131-15018.5</f>
        <v>9812.5580000000009</v>
      </c>
      <c r="R131" s="2"/>
      <c r="S131" s="35">
        <f>+(P131-G131)^2</f>
        <v>0.12606948317971373</v>
      </c>
      <c r="T131" s="17">
        <v>0.2</v>
      </c>
    </row>
    <row r="132" spans="1:20" x14ac:dyDescent="0.2">
      <c r="A132" s="60" t="s">
        <v>396</v>
      </c>
      <c r="B132" s="62" t="s">
        <v>49</v>
      </c>
      <c r="C132" s="61">
        <v>25861.08</v>
      </c>
      <c r="D132" s="31"/>
      <c r="E132">
        <f>+(C132-C$7)/C$8</f>
        <v>-3747.0385594685454</v>
      </c>
      <c r="F132">
        <f>ROUND(2*E132,0)/2</f>
        <v>-3747</v>
      </c>
      <c r="G132">
        <f>+C132-(C$7+F132*C$8)</f>
        <v>-0.19564880000325502</v>
      </c>
      <c r="H132">
        <f>G132</f>
        <v>-0.19564880000325502</v>
      </c>
      <c r="P132" s="44">
        <f>+D$11+D$12*F132+D$13*F132^2</f>
        <v>-0.49957122049775632</v>
      </c>
      <c r="Q132" s="2">
        <f>+C132-15018.5</f>
        <v>10842.580000000002</v>
      </c>
      <c r="R132" s="2"/>
      <c r="S132" s="35">
        <f>+(P132-G132)^2</f>
        <v>9.2368837679236468E-2</v>
      </c>
      <c r="T132" s="17">
        <v>0.2</v>
      </c>
    </row>
    <row r="133" spans="1:20" x14ac:dyDescent="0.2">
      <c r="A133" s="60" t="s">
        <v>396</v>
      </c>
      <c r="B133" s="62" t="s">
        <v>57</v>
      </c>
      <c r="C133" s="61">
        <v>25863.587</v>
      </c>
      <c r="D133" s="31"/>
      <c r="E133">
        <f>+(C133-C$7)/C$8</f>
        <v>-3746.5444670558031</v>
      </c>
      <c r="F133">
        <f>ROUND(2*E133,0)/2</f>
        <v>-3746.5</v>
      </c>
      <c r="G133">
        <f>+C133-(C$7+F133*C$8)</f>
        <v>-0.22562360000301851</v>
      </c>
      <c r="H133">
        <f>G133</f>
        <v>-0.22562360000301851</v>
      </c>
      <c r="P133" s="44">
        <f>+D$11+D$12*F133+D$13*F133^2</f>
        <v>-0.49942442788531338</v>
      </c>
      <c r="Q133" s="2">
        <f>+C133-15018.5</f>
        <v>10845.087</v>
      </c>
      <c r="R133" s="2"/>
      <c r="S133" s="35">
        <f>+(P133-G133)^2</f>
        <v>7.4966893349030062E-2</v>
      </c>
      <c r="T133" s="17">
        <v>0.2</v>
      </c>
    </row>
    <row r="134" spans="1:20" x14ac:dyDescent="0.2">
      <c r="A134" s="60" t="s">
        <v>85</v>
      </c>
      <c r="B134" s="62" t="s">
        <v>49</v>
      </c>
      <c r="C134" s="61">
        <v>25906.83</v>
      </c>
      <c r="D134" s="31"/>
      <c r="E134">
        <f>+(C134-C$7)/C$8</f>
        <v>-3738.0219149200857</v>
      </c>
      <c r="F134">
        <f>ROUND(2*E134,0)/2</f>
        <v>-3738</v>
      </c>
      <c r="G134">
        <f>+C134-(C$7+F134*C$8)</f>
        <v>-0.11119520000283956</v>
      </c>
      <c r="H134">
        <f>G134</f>
        <v>-0.11119520000283956</v>
      </c>
      <c r="P134" s="44">
        <f>+D$11+D$12*F134+D$13*F134^2</f>
        <v>-0.49693223792605534</v>
      </c>
      <c r="Q134" s="2">
        <f>+C134-15018.5</f>
        <v>10888.330000000002</v>
      </c>
      <c r="R134" s="2"/>
      <c r="S134" s="35">
        <f>+(P134-G134)^2</f>
        <v>0.14879306242577642</v>
      </c>
      <c r="T134" s="17">
        <v>0.2</v>
      </c>
    </row>
    <row r="135" spans="1:20" x14ac:dyDescent="0.2">
      <c r="A135" s="60" t="s">
        <v>85</v>
      </c>
      <c r="B135" s="62" t="s">
        <v>57</v>
      </c>
      <c r="C135" s="61">
        <v>25914.414000000001</v>
      </c>
      <c r="D135" s="31"/>
      <c r="E135">
        <f>+(C135-C$7)/C$8</f>
        <v>-3736.5272213188723</v>
      </c>
      <c r="F135">
        <f>ROUND(2*E135,0)/2</f>
        <v>-3736.5</v>
      </c>
      <c r="G135">
        <f>+C135-(C$7+F135*C$8)</f>
        <v>-0.13811960000384715</v>
      </c>
      <c r="H135">
        <f>G135</f>
        <v>-0.13811960000384715</v>
      </c>
      <c r="P135" s="44">
        <f>+D$11+D$12*F135+D$13*F135^2</f>
        <v>-0.49649308370820022</v>
      </c>
      <c r="Q135" s="2">
        <f>+C135-15018.5</f>
        <v>10895.914000000001</v>
      </c>
      <c r="R135" s="2"/>
      <c r="S135" s="35">
        <f>+(P135-G135)^2</f>
        <v>0.12843155382239421</v>
      </c>
      <c r="T135" s="17">
        <v>0.2</v>
      </c>
    </row>
    <row r="136" spans="1:20" x14ac:dyDescent="0.2">
      <c r="A136" s="60" t="s">
        <v>85</v>
      </c>
      <c r="B136" s="62" t="s">
        <v>49</v>
      </c>
      <c r="C136" s="61">
        <v>25947.347000000002</v>
      </c>
      <c r="D136" s="31"/>
      <c r="E136">
        <f>+(C136-C$7)/C$8</f>
        <v>-3730.0366168398682</v>
      </c>
      <c r="F136">
        <f>ROUND(2*E136,0)/2</f>
        <v>-3730</v>
      </c>
      <c r="G136">
        <f>+C136-(C$7+F136*C$8)</f>
        <v>-0.18579200000385754</v>
      </c>
      <c r="H136">
        <f>G136</f>
        <v>-0.18579200000385754</v>
      </c>
      <c r="P136" s="44">
        <f>+D$11+D$12*F136+D$13*F136^2</f>
        <v>-0.49459231466635911</v>
      </c>
      <c r="Q136" s="2">
        <f>+C136-15018.5</f>
        <v>10928.847000000002</v>
      </c>
      <c r="R136" s="2"/>
      <c r="S136" s="35">
        <f>+(P136-G136)^2</f>
        <v>9.5357634335659983E-2</v>
      </c>
      <c r="T136" s="17">
        <v>0.2</v>
      </c>
    </row>
    <row r="137" spans="1:20" x14ac:dyDescent="0.2">
      <c r="A137" s="60" t="s">
        <v>85</v>
      </c>
      <c r="B137" s="62" t="s">
        <v>57</v>
      </c>
      <c r="C137" s="61">
        <v>25949.883000000002</v>
      </c>
      <c r="D137" s="11"/>
      <c r="E137">
        <f>+(C137-C$7)/C$8</f>
        <v>-3729.5368089584499</v>
      </c>
      <c r="F137">
        <f>ROUND(2*E137,0)/2</f>
        <v>-3729.5</v>
      </c>
      <c r="G137">
        <f>+C137-(C$7+F137*C$8)</f>
        <v>-0.18676680000135093</v>
      </c>
      <c r="H137">
        <f>G137</f>
        <v>-0.18676680000135093</v>
      </c>
      <c r="P137" s="44">
        <f>+D$11+D$12*F137+D$13*F137^2</f>
        <v>-0.49444625193219877</v>
      </c>
      <c r="Q137" s="2">
        <f>+C137-15018.5</f>
        <v>10931.383000000002</v>
      </c>
      <c r="R137" s="2"/>
      <c r="S137" s="35">
        <f>+(P137-G137)^2</f>
        <v>9.466664514046691E-2</v>
      </c>
      <c r="T137" s="17">
        <v>0.2</v>
      </c>
    </row>
    <row r="138" spans="1:20" x14ac:dyDescent="0.2">
      <c r="A138" s="60" t="s">
        <v>414</v>
      </c>
      <c r="B138" s="62" t="s">
        <v>49</v>
      </c>
      <c r="C138" s="61">
        <v>25967.63</v>
      </c>
      <c r="D138" s="11"/>
      <c r="E138">
        <f>+(C138-C$7)/C$8</f>
        <v>-3726.0391392141546</v>
      </c>
      <c r="F138">
        <f>ROUND(2*E138,0)/2</f>
        <v>-3726</v>
      </c>
      <c r="G138">
        <f>+C138-(C$7+F138*C$8)</f>
        <v>-0.1985904000030132</v>
      </c>
      <c r="H138">
        <f>G138</f>
        <v>-0.1985904000030132</v>
      </c>
      <c r="P138" s="44">
        <f>+D$11+D$12*F138+D$13*F138^2</f>
        <v>-0.4934244138693088</v>
      </c>
      <c r="Q138" s="2">
        <f>+C138-15018.5</f>
        <v>10949.130000000001</v>
      </c>
      <c r="R138" s="2"/>
      <c r="S138" s="35">
        <f>+(P138-G138)^2</f>
        <v>8.6927095732510978E-2</v>
      </c>
      <c r="T138" s="17">
        <v>0.2</v>
      </c>
    </row>
    <row r="139" spans="1:20" x14ac:dyDescent="0.2">
      <c r="A139" s="60" t="s">
        <v>396</v>
      </c>
      <c r="B139" s="62" t="s">
        <v>49</v>
      </c>
      <c r="C139" s="61">
        <v>26195.960999999999</v>
      </c>
      <c r="D139" s="11"/>
      <c r="E139">
        <f>+(C139-C$7)/C$8</f>
        <v>-3681.0384951399606</v>
      </c>
      <c r="F139">
        <f>ROUND(2*E139,0)/2</f>
        <v>-3681</v>
      </c>
      <c r="G139">
        <f>+C139-(C$7+F139*C$8)</f>
        <v>-0.19532240000626189</v>
      </c>
      <c r="H139">
        <f>G139</f>
        <v>-0.19532240000626189</v>
      </c>
      <c r="P139" s="44">
        <f>+D$11+D$12*F139+D$13*F139^2</f>
        <v>-0.48038019940913812</v>
      </c>
      <c r="Q139" s="2">
        <f>+C139-15018.5</f>
        <v>11177.460999999999</v>
      </c>
      <c r="R139" s="2"/>
      <c r="S139" s="35">
        <f>+(P139-G139)^2</f>
        <v>8.1257949000410432E-2</v>
      </c>
      <c r="T139" s="17">
        <v>0.2</v>
      </c>
    </row>
    <row r="140" spans="1:20" x14ac:dyDescent="0.2">
      <c r="A140" s="60" t="s">
        <v>396</v>
      </c>
      <c r="B140" s="62" t="s">
        <v>57</v>
      </c>
      <c r="C140" s="61">
        <v>26198.531999999999</v>
      </c>
      <c r="D140" s="11"/>
      <c r="E140">
        <f>+(C140-C$7)/C$8</f>
        <v>-3680.5317892791063</v>
      </c>
      <c r="F140">
        <f>ROUND(2*E140,0)/2</f>
        <v>-3680.5</v>
      </c>
      <c r="G140">
        <f>+C140-(C$7+F140*C$8)</f>
        <v>-0.1612972000039008</v>
      </c>
      <c r="H140">
        <f>G140</f>
        <v>-0.1612972000039008</v>
      </c>
      <c r="P140" s="44">
        <f>+D$11+D$12*F140+D$13*F140^2</f>
        <v>-0.48023624044179208</v>
      </c>
      <c r="Q140" s="2">
        <f>+C140-15018.5</f>
        <v>11180.031999999999</v>
      </c>
      <c r="R140" s="2"/>
      <c r="S140" s="35">
        <f>+(P140-G140)^2</f>
        <v>0.10172211151544286</v>
      </c>
      <c r="T140" s="17">
        <v>0.2</v>
      </c>
    </row>
    <row r="141" spans="1:20" x14ac:dyDescent="0.2">
      <c r="A141" s="60" t="s">
        <v>414</v>
      </c>
      <c r="B141" s="62" t="s">
        <v>49</v>
      </c>
      <c r="C141" s="61">
        <v>26256.830999999998</v>
      </c>
      <c r="D141" s="11"/>
      <c r="E141">
        <f>+(C141-C$7)/C$8</f>
        <v>-3669.0419234751575</v>
      </c>
      <c r="F141">
        <f>ROUND(2*E141,0)/2</f>
        <v>-3669</v>
      </c>
      <c r="G141">
        <f>+C141-(C$7+F141*C$8)</f>
        <v>-0.21271760000672657</v>
      </c>
      <c r="H141">
        <f>G141</f>
        <v>-0.21271760000672657</v>
      </c>
      <c r="P141" s="44">
        <f>+D$11+D$12*F141+D$13*F141^2</f>
        <v>-0.47693110908712688</v>
      </c>
      <c r="Q141" s="2">
        <f>+C141-15018.5</f>
        <v>11238.330999999998</v>
      </c>
      <c r="R141" s="2"/>
      <c r="S141" s="35">
        <f>+(P141-G141)^2</f>
        <v>6.9808778380578779E-2</v>
      </c>
      <c r="T141" s="17">
        <v>0.2</v>
      </c>
    </row>
    <row r="142" spans="1:20" x14ac:dyDescent="0.2">
      <c r="A142" s="60" t="s">
        <v>414</v>
      </c>
      <c r="B142" s="62" t="s">
        <v>49</v>
      </c>
      <c r="C142" s="61">
        <v>26373.525000000001</v>
      </c>
      <c r="D142" s="11"/>
      <c r="E142">
        <f>+(C142-C$7)/C$8</f>
        <v>-3646.0432716950918</v>
      </c>
      <c r="F142">
        <f>ROUND(2*E142,0)/2</f>
        <v>-3646</v>
      </c>
      <c r="G142">
        <f>+C142-(C$7+F142*C$8)</f>
        <v>-0.21955840000373428</v>
      </c>
      <c r="H142">
        <f>G142</f>
        <v>-0.21955840000373428</v>
      </c>
      <c r="P142" s="44">
        <f>+D$11+D$12*F142+D$13*F142^2</f>
        <v>-0.47035491451998407</v>
      </c>
      <c r="Q142" s="2">
        <f>+C142-15018.5</f>
        <v>11355.025000000001</v>
      </c>
      <c r="R142" s="2"/>
      <c r="S142" s="35">
        <f>+(P142-G142)^2</f>
        <v>6.2898891693499492E-2</v>
      </c>
      <c r="T142" s="17">
        <v>0.2</v>
      </c>
    </row>
    <row r="143" spans="1:20" x14ac:dyDescent="0.2">
      <c r="A143" s="60" t="s">
        <v>414</v>
      </c>
      <c r="B143" s="62" t="s">
        <v>49</v>
      </c>
      <c r="C143" s="61">
        <v>26398.895</v>
      </c>
      <c r="D143" s="11"/>
      <c r="E143">
        <f>+(C143-C$7)/C$8</f>
        <v>-3641.0432220296402</v>
      </c>
      <c r="F143">
        <f>ROUND(2*E143,0)/2</f>
        <v>-3641</v>
      </c>
      <c r="G143">
        <f>+C143-(C$7+F143*C$8)</f>
        <v>-0.21930640000209678</v>
      </c>
      <c r="H143">
        <f>G143</f>
        <v>-0.21930640000209678</v>
      </c>
      <c r="P143" s="44">
        <f>+D$11+D$12*F143+D$13*F143^2</f>
        <v>-0.46893131776771446</v>
      </c>
      <c r="Q143" s="2">
        <f>+C143-15018.5</f>
        <v>11380.395</v>
      </c>
      <c r="R143" s="2"/>
      <c r="S143" s="35">
        <f>+(P143-G143)^2</f>
        <v>6.2312599569491388E-2</v>
      </c>
      <c r="T143" s="17">
        <v>0.2</v>
      </c>
    </row>
    <row r="144" spans="1:20" x14ac:dyDescent="0.2">
      <c r="A144" s="60" t="s">
        <v>431</v>
      </c>
      <c r="B144" s="62" t="s">
        <v>49</v>
      </c>
      <c r="C144" s="61">
        <v>26419.226999999999</v>
      </c>
      <c r="D144" s="11"/>
      <c r="E144">
        <f>+(C144-C$7)/C$8</f>
        <v>-3637.036087232716</v>
      </c>
      <c r="F144">
        <f>ROUND(2*E144,0)/2</f>
        <v>-3637</v>
      </c>
      <c r="G144">
        <f>+C144-(C$7+F144*C$8)</f>
        <v>-0.18310480000582174</v>
      </c>
      <c r="H144">
        <f>G144</f>
        <v>-0.18310480000582174</v>
      </c>
      <c r="P144" s="44">
        <f>+D$11+D$12*F144+D$13*F144^2</f>
        <v>-0.46779398599049715</v>
      </c>
      <c r="Q144" s="2">
        <f>+C144-15018.5</f>
        <v>11400.726999999999</v>
      </c>
      <c r="R144" s="2"/>
      <c r="S144" s="35">
        <f>+(P144-G144)^2</f>
        <v>8.1047932616617108E-2</v>
      </c>
      <c r="T144" s="17">
        <v>0.2</v>
      </c>
    </row>
    <row r="145" spans="1:20" x14ac:dyDescent="0.2">
      <c r="A145" s="60" t="s">
        <v>396</v>
      </c>
      <c r="B145" s="62" t="s">
        <v>49</v>
      </c>
      <c r="C145" s="61">
        <v>26581.612000000001</v>
      </c>
      <c r="D145" s="11"/>
      <c r="E145">
        <f>+(C145-C$7)/C$8</f>
        <v>-3605.0324189266685</v>
      </c>
      <c r="F145">
        <f>ROUND(2*E145,0)/2</f>
        <v>-3605</v>
      </c>
      <c r="G145">
        <f>+C145-(C$7+F145*C$8)</f>
        <v>-0.16449200000351993</v>
      </c>
      <c r="H145">
        <f>G145</f>
        <v>-0.16449200000351993</v>
      </c>
      <c r="P145" s="44">
        <f>+D$11+D$12*F145+D$13*F145^2</f>
        <v>-0.4587447917599039</v>
      </c>
      <c r="Q145" s="2">
        <f>+C145-15018.5</f>
        <v>11563.112000000001</v>
      </c>
      <c r="R145" s="2"/>
      <c r="S145" s="35">
        <f>+(P145-G145)^2</f>
        <v>8.6584705456425867E-2</v>
      </c>
      <c r="T145" s="17">
        <v>0.2</v>
      </c>
    </row>
    <row r="146" spans="1:20" x14ac:dyDescent="0.2">
      <c r="A146" s="60" t="s">
        <v>396</v>
      </c>
      <c r="B146" s="62" t="s">
        <v>57</v>
      </c>
      <c r="C146" s="61">
        <v>26584.169000000002</v>
      </c>
      <c r="D146" s="11"/>
      <c r="E146">
        <f>+(C146-C$7)/C$8</f>
        <v>-3604.5284722575884</v>
      </c>
      <c r="F146">
        <f>ROUND(2*E146,0)/2</f>
        <v>-3604.5</v>
      </c>
      <c r="G146">
        <f>+C146-(C$7+F146*C$8)</f>
        <v>-0.14446680000401102</v>
      </c>
      <c r="H146">
        <f>G146</f>
        <v>-0.14446680000401102</v>
      </c>
      <c r="P146" s="44">
        <f>+D$11+D$12*F146+D$13*F146^2</f>
        <v>-0.45860409577782096</v>
      </c>
      <c r="Q146" s="2">
        <f>+C146-15018.5</f>
        <v>11565.669000000002</v>
      </c>
      <c r="R146" s="2"/>
      <c r="S146" s="35">
        <f>+(P146-G146)^2</f>
        <v>9.8682240596082146E-2</v>
      </c>
      <c r="T146" s="17">
        <v>0.2</v>
      </c>
    </row>
    <row r="147" spans="1:20" x14ac:dyDescent="0.2">
      <c r="A147" s="60" t="s">
        <v>85</v>
      </c>
      <c r="B147" s="62" t="s">
        <v>49</v>
      </c>
      <c r="C147" s="61">
        <v>26794.719000000001</v>
      </c>
      <c r="D147" s="11"/>
      <c r="E147">
        <f>+(C147-C$7)/C$8</f>
        <v>-3563.0321988219989</v>
      </c>
      <c r="F147">
        <f>ROUND(2*E147,0)/2</f>
        <v>-3563</v>
      </c>
      <c r="G147">
        <f>+C147-(C$7+F147*C$8)</f>
        <v>-0.16337520000161021</v>
      </c>
      <c r="H147">
        <f>G147</f>
        <v>-0.16337520000161021</v>
      </c>
      <c r="P147" s="44">
        <f>+D$11+D$12*F147+D$13*F147^2</f>
        <v>-0.44700116325590344</v>
      </c>
      <c r="Q147" s="2">
        <f>+C147-15018.5</f>
        <v>11776.219000000001</v>
      </c>
      <c r="R147" s="2"/>
      <c r="S147" s="35">
        <f>+(P147-G147)^2</f>
        <v>8.0443687031925698E-2</v>
      </c>
      <c r="T147" s="17">
        <v>0.2</v>
      </c>
    </row>
    <row r="148" spans="1:20" x14ac:dyDescent="0.2">
      <c r="A148" s="60" t="s">
        <v>85</v>
      </c>
      <c r="B148" s="62" t="s">
        <v>57</v>
      </c>
      <c r="C148" s="61">
        <v>26797.275000000001</v>
      </c>
      <c r="D148" s="11"/>
      <c r="E148">
        <f>+(C148-C$7)/C$8</f>
        <v>-3562.5284492380456</v>
      </c>
      <c r="F148">
        <f>ROUND(2*E148,0)/2</f>
        <v>-3562.5</v>
      </c>
      <c r="G148">
        <f>+C148-(C$7+F148*C$8)</f>
        <v>-0.14435000000230502</v>
      </c>
      <c r="H148">
        <f>G148</f>
        <v>-0.14435000000230502</v>
      </c>
      <c r="P148" s="44">
        <f>+D$11+D$12*F148+D$13*F148^2</f>
        <v>-0.44686227050251848</v>
      </c>
      <c r="Q148" s="2">
        <f>+C148-15018.5</f>
        <v>11778.775000000001</v>
      </c>
      <c r="R148" s="2"/>
      <c r="S148" s="35">
        <f>+(P148-G148)^2</f>
        <v>9.151367380319432E-2</v>
      </c>
      <c r="T148" s="17">
        <v>0.2</v>
      </c>
    </row>
    <row r="149" spans="1:20" x14ac:dyDescent="0.2">
      <c r="A149" s="60" t="s">
        <v>85</v>
      </c>
      <c r="B149" s="62" t="s">
        <v>49</v>
      </c>
      <c r="C149" s="61">
        <v>26865.73</v>
      </c>
      <c r="D149" s="11"/>
      <c r="E149">
        <f>+(C149-C$7)/C$8</f>
        <v>-3549.0369868869025</v>
      </c>
      <c r="F149">
        <f>ROUND(2*E149,0)/2</f>
        <v>-3549</v>
      </c>
      <c r="G149">
        <f>+C149-(C$7+F149*C$8)</f>
        <v>-0.18766960000357358</v>
      </c>
      <c r="H149">
        <f>G149</f>
        <v>-0.18766960000357358</v>
      </c>
      <c r="P149" s="44">
        <f>+D$11+D$12*F149+D$13*F149^2</f>
        <v>-0.44312028069026616</v>
      </c>
      <c r="Q149" s="2">
        <f>+C149-15018.5</f>
        <v>11847.23</v>
      </c>
      <c r="R149" s="2"/>
      <c r="S149" s="35">
        <f>+(P149-G149)^2</f>
        <v>6.5255050263294576E-2</v>
      </c>
      <c r="T149" s="17">
        <v>0.2</v>
      </c>
    </row>
    <row r="150" spans="1:20" x14ac:dyDescent="0.2">
      <c r="A150" s="60" t="s">
        <v>85</v>
      </c>
      <c r="B150" s="62" t="s">
        <v>57</v>
      </c>
      <c r="C150" s="61">
        <v>26878.427</v>
      </c>
      <c r="D150" s="11"/>
      <c r="E150">
        <f>+(C150-C$7)/C$8</f>
        <v>-3546.5345970326557</v>
      </c>
      <c r="F150">
        <f>ROUND(2*E150,0)/2</f>
        <v>-3546.5</v>
      </c>
      <c r="G150">
        <f>+C150-(C$7+F150*C$8)</f>
        <v>-0.17554360000576708</v>
      </c>
      <c r="H150">
        <f>G150</f>
        <v>-0.17554360000576708</v>
      </c>
      <c r="P150" s="44">
        <f>+D$11+D$12*F150+D$13*F150^2</f>
        <v>-0.44242903697458791</v>
      </c>
      <c r="Q150" s="2">
        <f>+C150-15018.5</f>
        <v>11859.927</v>
      </c>
      <c r="R150" s="2"/>
      <c r="S150" s="35">
        <f>+(P150-G150)^2</f>
        <v>7.1227836466038433E-2</v>
      </c>
      <c r="T150" s="17">
        <v>0.2</v>
      </c>
    </row>
    <row r="151" spans="1:20" x14ac:dyDescent="0.2">
      <c r="A151" s="60" t="s">
        <v>396</v>
      </c>
      <c r="B151" s="62" t="s">
        <v>49</v>
      </c>
      <c r="C151" s="61">
        <v>26916.485000000001</v>
      </c>
      <c r="D151" s="11"/>
      <c r="E151">
        <f>+(C151-C$7)/C$8</f>
        <v>-3539.0339312790975</v>
      </c>
      <c r="F151">
        <f>ROUND(2*E151,0)/2</f>
        <v>-3539</v>
      </c>
      <c r="G151">
        <f>+C151-(C$7+F151*C$8)</f>
        <v>-0.17216560000451864</v>
      </c>
      <c r="H151">
        <f>G151</f>
        <v>-0.17216560000451864</v>
      </c>
      <c r="P151" s="44">
        <f>+D$11+D$12*F151+D$13*F151^2</f>
        <v>-0.44035852587879964</v>
      </c>
      <c r="Q151" s="2">
        <f>+C151-15018.5</f>
        <v>11897.985000000001</v>
      </c>
      <c r="R151" s="2"/>
      <c r="S151" s="35">
        <f>+(P151-G151)^2</f>
        <v>7.1927445489007591E-2</v>
      </c>
      <c r="T151" s="17">
        <v>0.2</v>
      </c>
    </row>
    <row r="152" spans="1:20" x14ac:dyDescent="0.2">
      <c r="A152" s="60" t="s">
        <v>396</v>
      </c>
      <c r="B152" s="62" t="s">
        <v>57</v>
      </c>
      <c r="C152" s="61">
        <v>26918.984</v>
      </c>
      <c r="D152" s="11"/>
      <c r="E152">
        <f>+(C152-C$7)/C$8</f>
        <v>-3538.5414155473682</v>
      </c>
      <c r="F152">
        <f>ROUND(2*E152,0)/2</f>
        <v>-3538.5</v>
      </c>
      <c r="G152">
        <f>+C152-(C$7+F152*C$8)</f>
        <v>-0.21014040000227396</v>
      </c>
      <c r="H152">
        <f>G152</f>
        <v>-0.21014040000227396</v>
      </c>
      <c r="P152" s="44">
        <f>+D$11+D$12*F152+D$13*F152^2</f>
        <v>-0.44022066354181361</v>
      </c>
      <c r="Q152" s="2">
        <f>+C152-15018.5</f>
        <v>11900.484</v>
      </c>
      <c r="R152" s="2"/>
      <c r="S152" s="35">
        <f>+(P152-G152)^2</f>
        <v>5.2936927670424017E-2</v>
      </c>
      <c r="T152" s="17">
        <v>0.2</v>
      </c>
    </row>
    <row r="153" spans="1:20" x14ac:dyDescent="0.2">
      <c r="A153" s="60" t="s">
        <v>459</v>
      </c>
      <c r="B153" s="62" t="s">
        <v>57</v>
      </c>
      <c r="C153" s="61">
        <v>27979.418000000001</v>
      </c>
      <c r="D153" s="11"/>
      <c r="E153">
        <f>+(C153-C$7)/C$8</f>
        <v>-3329.545646255533</v>
      </c>
      <c r="F153">
        <f>ROUND(2*E153,0)/2</f>
        <v>-3329.5</v>
      </c>
      <c r="G153">
        <f>+C153-(C$7+F153*C$8)</f>
        <v>-0.23160680000364664</v>
      </c>
      <c r="H153">
        <f>G153</f>
        <v>-0.23160680000364664</v>
      </c>
      <c r="P153" s="44">
        <f>+D$11+D$12*F153+D$13*F153^2</f>
        <v>-0.38447409406632332</v>
      </c>
      <c r="Q153" s="2">
        <f>+C153-15018.5</f>
        <v>12960.918000000001</v>
      </c>
      <c r="R153" s="2"/>
      <c r="S153" s="35">
        <f>+(P153-G153)^2</f>
        <v>2.3368409594044865E-2</v>
      </c>
      <c r="T153" s="17">
        <v>0.2</v>
      </c>
    </row>
    <row r="154" spans="1:20" x14ac:dyDescent="0.2">
      <c r="A154" s="60" t="s">
        <v>459</v>
      </c>
      <c r="B154" s="62" t="s">
        <v>49</v>
      </c>
      <c r="C154" s="61">
        <v>28022.572</v>
      </c>
      <c r="D154" s="11"/>
      <c r="E154">
        <f>+(C154-C$7)/C$8</f>
        <v>-3321.0406346960963</v>
      </c>
      <c r="F154">
        <f>ROUND(2*E154,0)/2</f>
        <v>-3321</v>
      </c>
      <c r="G154">
        <f>+C154-(C$7+F154*C$8)</f>
        <v>-0.20617840000340948</v>
      </c>
      <c r="H154">
        <f>G154</f>
        <v>-0.20617840000340948</v>
      </c>
      <c r="P154" s="44">
        <f>+D$11+D$12*F154+D$13*F154^2</f>
        <v>-0.38228626335088023</v>
      </c>
      <c r="Q154" s="2">
        <f>+C154-15018.5</f>
        <v>13004.072</v>
      </c>
      <c r="R154" s="2"/>
      <c r="S154" s="35">
        <f>+(P154-G154)^2</f>
        <v>3.1013979532811431E-2</v>
      </c>
      <c r="T154" s="17">
        <v>0.2</v>
      </c>
    </row>
    <row r="155" spans="1:20" x14ac:dyDescent="0.2">
      <c r="A155" s="60" t="s">
        <v>466</v>
      </c>
      <c r="B155" s="62" t="s">
        <v>49</v>
      </c>
      <c r="C155" s="61">
        <v>28068.288</v>
      </c>
      <c r="D155" s="11"/>
      <c r="E155">
        <f>+(C155-C$7)/C$8</f>
        <v>-3312.0306910419454</v>
      </c>
      <c r="F155">
        <f>ROUND(2*E155,0)/2</f>
        <v>-3312</v>
      </c>
      <c r="G155">
        <f>+C155-(C$7+F155*C$8)</f>
        <v>-0.15572480000264477</v>
      </c>
      <c r="I155">
        <f>G155</f>
        <v>-0.15572480000264477</v>
      </c>
      <c r="P155" s="44">
        <f>+D$11+D$12*F155+D$13*F155^2</f>
        <v>-0.37997649881861678</v>
      </c>
      <c r="Q155" s="2">
        <f>+C155-15018.5</f>
        <v>13049.788</v>
      </c>
      <c r="R155" s="2"/>
      <c r="S155" s="35">
        <f>+(P155-G155)^2</f>
        <v>5.0288824421849426E-2</v>
      </c>
      <c r="T155" s="17">
        <v>0.1</v>
      </c>
    </row>
    <row r="156" spans="1:20" x14ac:dyDescent="0.2">
      <c r="A156" s="60" t="s">
        <v>470</v>
      </c>
      <c r="B156" s="62" t="s">
        <v>49</v>
      </c>
      <c r="C156" s="61">
        <v>28834.381000000001</v>
      </c>
      <c r="D156" s="11"/>
      <c r="E156">
        <f>+(C156-C$7)/C$8</f>
        <v>-3161.0451550405628</v>
      </c>
      <c r="F156">
        <f>ROUND(2*E156,0)/2</f>
        <v>-3161</v>
      </c>
      <c r="G156">
        <f>+C156-(C$7+F156*C$8)</f>
        <v>-0.2291144000046188</v>
      </c>
      <c r="I156">
        <f>G156</f>
        <v>-0.2291144000046188</v>
      </c>
      <c r="P156" s="44">
        <f>+D$11+D$12*F156+D$13*F156^2</f>
        <v>-0.34226106861883271</v>
      </c>
      <c r="Q156" s="2">
        <f>+C156-15018.5</f>
        <v>13815.881000000001</v>
      </c>
      <c r="R156" s="2"/>
      <c r="S156" s="35">
        <f>+(P156-G156)^2</f>
        <v>1.2802168618494739E-2</v>
      </c>
      <c r="T156" s="17">
        <v>0.1</v>
      </c>
    </row>
    <row r="157" spans="1:20" x14ac:dyDescent="0.2">
      <c r="A157" s="60" t="s">
        <v>474</v>
      </c>
      <c r="B157" s="62" t="s">
        <v>49</v>
      </c>
      <c r="C157" s="61">
        <v>29265.733</v>
      </c>
      <c r="D157" s="11"/>
      <c r="E157">
        <f>+(C157-C$7)/C$8</f>
        <v>-3076.0320914500221</v>
      </c>
      <c r="F157">
        <f>ROUND(2*E157,0)/2</f>
        <v>-3076</v>
      </c>
      <c r="G157">
        <f>+C157-(C$7+F157*C$8)</f>
        <v>-0.16283040000416804</v>
      </c>
      <c r="I157">
        <f>G157</f>
        <v>-0.16283040000416804</v>
      </c>
      <c r="P157" s="44">
        <f>+D$11+D$12*F157+D$13*F157^2</f>
        <v>-0.32189178481353137</v>
      </c>
      <c r="Q157" s="2">
        <f>+C157-15018.5</f>
        <v>14247.233</v>
      </c>
      <c r="R157" s="2"/>
      <c r="S157" s="35">
        <f>+(P157-G157)^2</f>
        <v>2.5300524137472358E-2</v>
      </c>
      <c r="T157" s="17">
        <v>0.1</v>
      </c>
    </row>
    <row r="158" spans="1:20" x14ac:dyDescent="0.2">
      <c r="A158" s="60" t="s">
        <v>474</v>
      </c>
      <c r="B158" s="62" t="s">
        <v>57</v>
      </c>
      <c r="C158" s="61">
        <v>29334.241999999998</v>
      </c>
      <c r="D158" s="11"/>
      <c r="E158">
        <f>+(C158-C$7)/C$8</f>
        <v>-3062.5299865020347</v>
      </c>
      <c r="F158">
        <f>ROUND(2*E158,0)/2</f>
        <v>-3062.5</v>
      </c>
      <c r="G158">
        <f>+C158-(C$7+F158*C$8)</f>
        <v>-0.15215000000534928</v>
      </c>
      <c r="I158">
        <f>G158</f>
        <v>-0.15215000000534928</v>
      </c>
      <c r="P158" s="44">
        <f>+D$11+D$12*F158+D$13*F158^2</f>
        <v>-0.31871375477658315</v>
      </c>
      <c r="Q158" s="2">
        <f>+C158-15018.5</f>
        <v>14315.741999999998</v>
      </c>
      <c r="R158" s="2"/>
      <c r="S158" s="35">
        <f>+(P158-G158)^2</f>
        <v>2.7743484403491732E-2</v>
      </c>
      <c r="T158" s="17">
        <v>0.1</v>
      </c>
    </row>
    <row r="159" spans="1:20" x14ac:dyDescent="0.2">
      <c r="A159" s="60" t="s">
        <v>414</v>
      </c>
      <c r="B159" s="62" t="s">
        <v>57</v>
      </c>
      <c r="C159" s="61">
        <v>29846.701000000001</v>
      </c>
      <c r="D159" s="11"/>
      <c r="E159">
        <f>+(C159-C$7)/C$8</f>
        <v>-2961.5319395368065</v>
      </c>
      <c r="F159">
        <f>ROUND(2*E159,0)/2</f>
        <v>-2961.5</v>
      </c>
      <c r="G159">
        <f>+C159-(C$7+F159*C$8)</f>
        <v>-0.16205960000297637</v>
      </c>
      <c r="H159">
        <f>G159</f>
        <v>-0.16205960000297637</v>
      </c>
      <c r="P159" s="44">
        <f>+D$11+D$12*F159+D$13*F159^2</f>
        <v>-0.29543389234275819</v>
      </c>
      <c r="Q159" s="2">
        <f>+C159-15018.5</f>
        <v>14828.201000000001</v>
      </c>
      <c r="R159" s="2"/>
      <c r="S159" s="35">
        <f>+(P159-G159)^2</f>
        <v>1.7788701857137584E-2</v>
      </c>
      <c r="T159" s="17">
        <v>0.2</v>
      </c>
    </row>
    <row r="160" spans="1:20" x14ac:dyDescent="0.2">
      <c r="A160" s="60" t="s">
        <v>474</v>
      </c>
      <c r="B160" s="62" t="s">
        <v>57</v>
      </c>
      <c r="C160" s="61">
        <v>31744.365000000002</v>
      </c>
      <c r="D160" s="11"/>
      <c r="E160">
        <f>+(C160-C$7)/C$8</f>
        <v>-2587.5305895825222</v>
      </c>
      <c r="F160">
        <f>ROUND(2*E160,0)/2</f>
        <v>-2587.5</v>
      </c>
      <c r="G160">
        <f>+C160-(C$7+F160*C$8)</f>
        <v>-0.15521000000080676</v>
      </c>
      <c r="I160">
        <f>G160</f>
        <v>-0.15521000000080676</v>
      </c>
      <c r="P160" s="44">
        <f>+D$11+D$12*F160+D$13*F160^2</f>
        <v>-0.21685648128380255</v>
      </c>
      <c r="Q160" s="2">
        <f>+C160-15018.5</f>
        <v>16725.865000000002</v>
      </c>
      <c r="R160" s="2"/>
      <c r="S160" s="35">
        <f>+(P160-G160)^2</f>
        <v>3.8002886545747509E-3</v>
      </c>
      <c r="T160" s="17">
        <v>0.1</v>
      </c>
    </row>
    <row r="161" spans="1:21" x14ac:dyDescent="0.2">
      <c r="A161" s="60" t="s">
        <v>474</v>
      </c>
      <c r="B161" s="62" t="s">
        <v>49</v>
      </c>
      <c r="C161" s="61">
        <v>31802.739000000001</v>
      </c>
      <c r="D161" s="11"/>
      <c r="E161">
        <f>+(C161-C$7)/C$8</f>
        <v>-2576.0259423940674</v>
      </c>
      <c r="F161">
        <f>ROUND(2*E161,0)/2</f>
        <v>-2576</v>
      </c>
      <c r="G161">
        <f>+C161-(C$7+F161*C$8)</f>
        <v>-0.13163040000290493</v>
      </c>
      <c r="I161">
        <f>G161</f>
        <v>-0.13163040000290493</v>
      </c>
      <c r="P161" s="44">
        <f>+D$11+D$12*F161+D$13*F161^2</f>
        <v>-0.21463066817293236</v>
      </c>
      <c r="Q161" s="2">
        <f>+C161-15018.5</f>
        <v>16784.239000000001</v>
      </c>
      <c r="R161" s="2"/>
      <c r="S161" s="35">
        <f>+(P161-G161)^2</f>
        <v>6.8890445162964678E-3</v>
      </c>
      <c r="T161" s="17">
        <v>0.1</v>
      </c>
    </row>
    <row r="162" spans="1:21" x14ac:dyDescent="0.2">
      <c r="A162" s="60" t="s">
        <v>474</v>
      </c>
      <c r="B162" s="62" t="s">
        <v>49</v>
      </c>
      <c r="C162" s="61">
        <v>33319.889000000003</v>
      </c>
      <c r="D162" s="11"/>
      <c r="E162">
        <f>+(C162-C$7)/C$8</f>
        <v>-2277.0182423569995</v>
      </c>
      <c r="F162">
        <f>ROUND(2*E162,0)/2</f>
        <v>-2277</v>
      </c>
      <c r="G162">
        <f>+C162-(C$7+F162*C$8)</f>
        <v>-9.2560800003411714E-2</v>
      </c>
      <c r="I162">
        <f>G162</f>
        <v>-9.2560800003411714E-2</v>
      </c>
      <c r="P162" s="44">
        <f>+D$11+D$12*F162+D$13*F162^2</f>
        <v>-0.16074549992624457</v>
      </c>
      <c r="Q162" s="2">
        <f>+C162-15018.5</f>
        <v>18301.389000000003</v>
      </c>
      <c r="R162" s="2"/>
      <c r="S162" s="35">
        <f>+(P162-G162)^2</f>
        <v>4.6491533035667625E-3</v>
      </c>
      <c r="T162" s="17">
        <v>0.1</v>
      </c>
    </row>
    <row r="163" spans="1:21" x14ac:dyDescent="0.2">
      <c r="A163" s="60" t="s">
        <v>474</v>
      </c>
      <c r="B163" s="62" t="s">
        <v>57</v>
      </c>
      <c r="C163" s="61">
        <v>33383.294999999998</v>
      </c>
      <c r="D163" s="11"/>
      <c r="E163">
        <f>+(C163-C$7)/C$8</f>
        <v>-2264.5218628107787</v>
      </c>
      <c r="F163">
        <f>ROUND(2*E163,0)/2</f>
        <v>-2264.5</v>
      </c>
      <c r="G163">
        <f>+C163-(C$7+F163*C$8)</f>
        <v>-0.11093080000136979</v>
      </c>
      <c r="I163">
        <f>G163</f>
        <v>-0.11093080000136979</v>
      </c>
      <c r="P163" s="44">
        <f>+D$11+D$12*F163+D$13*F163^2</f>
        <v>-0.15865994982842754</v>
      </c>
      <c r="Q163" s="2">
        <f>+C163-15018.5</f>
        <v>18364.794999999998</v>
      </c>
      <c r="R163" s="2"/>
      <c r="S163" s="35">
        <f>+(P163-G163)^2</f>
        <v>2.2780717432137271E-3</v>
      </c>
      <c r="T163" s="17">
        <v>0.1</v>
      </c>
    </row>
    <row r="164" spans="1:21" x14ac:dyDescent="0.2">
      <c r="A164" s="60" t="s">
        <v>474</v>
      </c>
      <c r="B164" s="62" t="s">
        <v>57</v>
      </c>
      <c r="C164" s="61">
        <v>34007.373</v>
      </c>
      <c r="D164" s="11"/>
      <c r="E164">
        <f>+(C164-C$7)/C$8</f>
        <v>-2141.5253710837023</v>
      </c>
      <c r="F164">
        <f>ROUND(2*E164,0)/2</f>
        <v>-2141.5</v>
      </c>
      <c r="G164">
        <f>+C164-(C$7+F164*C$8)</f>
        <v>-0.12873160000162898</v>
      </c>
      <c r="I164">
        <f>G164</f>
        <v>-0.12873160000162898</v>
      </c>
      <c r="P164" s="44">
        <f>+D$11+D$12*F164+D$13*F164^2</f>
        <v>-0.13885369665389566</v>
      </c>
      <c r="Q164" s="2">
        <f>+C164-15018.5</f>
        <v>18988.873</v>
      </c>
      <c r="R164" s="2"/>
      <c r="S164" s="35">
        <f>+(P164-G164)^2</f>
        <v>1.0245684063782837E-4</v>
      </c>
      <c r="T164" s="17">
        <v>0.1</v>
      </c>
    </row>
    <row r="165" spans="1:21" x14ac:dyDescent="0.2">
      <c r="A165" s="60" t="s">
        <v>474</v>
      </c>
      <c r="B165" s="62" t="s">
        <v>49</v>
      </c>
      <c r="C165" s="61">
        <v>34167.201999999997</v>
      </c>
      <c r="D165" s="11"/>
      <c r="E165">
        <f>+(C165-C$7)/C$8</f>
        <v>-2110.025452361609</v>
      </c>
      <c r="F165">
        <f>ROUND(2*E165,0)/2</f>
        <v>-2110</v>
      </c>
      <c r="G165">
        <f>+C165-(C$7+F165*C$8)</f>
        <v>-0.12914400000590831</v>
      </c>
      <c r="I165">
        <f>G165</f>
        <v>-0.12914400000590831</v>
      </c>
      <c r="P165" s="44">
        <f>+D$11+D$12*F165+D$13*F165^2</f>
        <v>-0.13399031264921502</v>
      </c>
      <c r="Q165" s="2">
        <f>+C165-15018.5</f>
        <v>19148.701999999997</v>
      </c>
      <c r="R165" s="2"/>
      <c r="S165" s="35">
        <f>+(P165-G165)^2</f>
        <v>2.3486746236674422E-5</v>
      </c>
      <c r="T165" s="17">
        <v>0.1</v>
      </c>
    </row>
    <row r="166" spans="1:21" x14ac:dyDescent="0.2">
      <c r="A166" s="60" t="s">
        <v>501</v>
      </c>
      <c r="B166" s="62" t="s">
        <v>49</v>
      </c>
      <c r="C166" s="61">
        <v>35298.695</v>
      </c>
      <c r="D166" s="11"/>
      <c r="E166">
        <f>+(C166-C$7)/C$8</f>
        <v>-1887.0250110485929</v>
      </c>
      <c r="F166">
        <f>ROUND(2*E166,0)/2</f>
        <v>-1887</v>
      </c>
      <c r="G166">
        <f>+C166-(C$7+F166*C$8)</f>
        <v>-0.12690480000310345</v>
      </c>
      <c r="I166">
        <f>G166</f>
        <v>-0.12690480000310345</v>
      </c>
      <c r="P166" s="44">
        <f>+D$11+D$12*F166+D$13*F166^2</f>
        <v>-0.10199729747114536</v>
      </c>
      <c r="Q166" s="2">
        <f>+C166-15018.5</f>
        <v>20280.195</v>
      </c>
      <c r="R166" s="2"/>
      <c r="S166" s="35">
        <f>+(P166-G166)^2</f>
        <v>6.2038368237949846E-4</v>
      </c>
      <c r="T166" s="17">
        <v>0.1</v>
      </c>
    </row>
    <row r="167" spans="1:21" x14ac:dyDescent="0.2">
      <c r="A167" s="60" t="s">
        <v>507</v>
      </c>
      <c r="B167" s="62" t="s">
        <v>49</v>
      </c>
      <c r="C167" s="61">
        <v>36470.830999999998</v>
      </c>
      <c r="D167" s="11"/>
      <c r="E167">
        <f>+(C167-C$7)/C$8</f>
        <v>-1656.0144389293905</v>
      </c>
      <c r="F167">
        <f>ROUND(2*E167,0)/2</f>
        <v>-1656</v>
      </c>
      <c r="G167">
        <f>+C167-(C$7+F167*C$8)</f>
        <v>-7.3262400001112837E-2</v>
      </c>
      <c r="I167">
        <f>G167</f>
        <v>-7.3262400001112837E-2</v>
      </c>
      <c r="P167" s="44">
        <f>+D$11+D$12*F167+D$13*F167^2</f>
        <v>-7.3359212865809459E-2</v>
      </c>
      <c r="Q167" s="2">
        <f>+C167-15018.5</f>
        <v>21452.330999999998</v>
      </c>
      <c r="R167" s="2"/>
      <c r="S167" s="35">
        <f>+(P167-G167)^2</f>
        <v>9.3727307707663494E-9</v>
      </c>
      <c r="T167" s="17">
        <v>0.1</v>
      </c>
    </row>
    <row r="168" spans="1:21" x14ac:dyDescent="0.2">
      <c r="A168" s="60" t="s">
        <v>512</v>
      </c>
      <c r="B168" s="62" t="s">
        <v>49</v>
      </c>
      <c r="C168" s="61">
        <v>37668.256000000001</v>
      </c>
      <c r="D168" s="11"/>
      <c r="E168">
        <f>+(C168-C$7)/C$8</f>
        <v>-1420.0197810400014</v>
      </c>
      <c r="F168">
        <f>ROUND(2*E168,0)/2</f>
        <v>-1420</v>
      </c>
      <c r="G168">
        <f>+C168-(C$7+F168*C$8)</f>
        <v>-0.10036799999943469</v>
      </c>
      <c r="I168">
        <f>G168</f>
        <v>-0.10036799999943469</v>
      </c>
      <c r="P168" s="44">
        <f>+D$11+D$12*F168+D$13*F168^2</f>
        <v>-4.8833100138976022E-2</v>
      </c>
      <c r="Q168" s="2">
        <f>+C168-15018.5</f>
        <v>22649.756000000001</v>
      </c>
      <c r="R168" s="2"/>
      <c r="S168" s="35">
        <f>+(P168-G168)^2</f>
        <v>2.6558459036275027E-3</v>
      </c>
      <c r="T168" s="17">
        <v>0.1</v>
      </c>
    </row>
    <row r="169" spans="1:21" x14ac:dyDescent="0.2">
      <c r="A169" s="60" t="s">
        <v>512</v>
      </c>
      <c r="B169" s="62" t="s">
        <v>57</v>
      </c>
      <c r="C169" s="61">
        <v>37670.822999999997</v>
      </c>
      <c r="D169" s="11"/>
      <c r="E169">
        <f>+(C169-C$7)/C$8</f>
        <v>-1419.5138635196547</v>
      </c>
      <c r="F169">
        <f>ROUND(2*E169,0)/2</f>
        <v>-1419.5</v>
      </c>
      <c r="G169">
        <f>+C169-(C$7+F169*C$8)</f>
        <v>-7.0342800005164463E-2</v>
      </c>
      <c r="I169">
        <f>G169</f>
        <v>-7.0342800005164463E-2</v>
      </c>
      <c r="P169" s="44">
        <f>+D$11+D$12*F169+D$13*F169^2</f>
        <v>-4.8786214983206448E-2</v>
      </c>
      <c r="Q169" s="2">
        <f>+C169-15018.5</f>
        <v>22652.322999999997</v>
      </c>
      <c r="R169" s="2"/>
      <c r="S169" s="35">
        <f>+(P169-G169)^2</f>
        <v>4.6468635780890465E-4</v>
      </c>
      <c r="T169" s="17">
        <v>0.1</v>
      </c>
    </row>
    <row r="170" spans="1:21" x14ac:dyDescent="0.2">
      <c r="A170" s="60" t="s">
        <v>818</v>
      </c>
      <c r="B170" s="62" t="s">
        <v>57</v>
      </c>
      <c r="C170" s="61">
        <v>39035.737000000001</v>
      </c>
      <c r="D170" s="11"/>
      <c r="E170">
        <f>+(C170-C$7)/C$8</f>
        <v>-1150.5096148373257</v>
      </c>
      <c r="F170">
        <f>ROUND(2*E170,0)/2</f>
        <v>-1150.5</v>
      </c>
      <c r="G170">
        <f>+C170-(C$7+F170*C$8)</f>
        <v>-4.8785200000565965E-2</v>
      </c>
      <c r="J170">
        <f>G170</f>
        <v>-4.8785200000565965E-2</v>
      </c>
      <c r="P170" s="44">
        <f>+D$11+D$12*F170+D$13*F170^2</f>
        <v>-2.6674524181007613E-2</v>
      </c>
      <c r="Q170" s="2">
        <f>+C170-15018.5</f>
        <v>24017.237000000001</v>
      </c>
      <c r="R170" s="2" t="s">
        <v>55</v>
      </c>
      <c r="S170" s="35">
        <f>+(P170-G170)^2</f>
        <v>4.8888198519760236E-4</v>
      </c>
      <c r="T170" s="46">
        <v>1</v>
      </c>
      <c r="U170" s="35">
        <f>+T170*S170</f>
        <v>4.8888198519760236E-4</v>
      </c>
    </row>
    <row r="171" spans="1:21" x14ac:dyDescent="0.2">
      <c r="A171" s="60" t="s">
        <v>818</v>
      </c>
      <c r="B171" s="62" t="s">
        <v>49</v>
      </c>
      <c r="C171" s="61">
        <v>39058.588000000003</v>
      </c>
      <c r="D171" s="11"/>
      <c r="E171">
        <f>+(C171-C$7)/C$8</f>
        <v>-1146.0060226061371</v>
      </c>
      <c r="F171">
        <f>ROUND(2*E171,0)/2</f>
        <v>-1146</v>
      </c>
      <c r="G171">
        <f>+C171-(C$7+F171*C$8)</f>
        <v>-3.0558400001609698E-2</v>
      </c>
      <c r="J171">
        <f>G171</f>
        <v>-3.0558400001609698E-2</v>
      </c>
      <c r="P171" s="44">
        <f>+D$11+D$12*F171+D$13*F171^2</f>
        <v>-2.6357467048690953E-2</v>
      </c>
      <c r="Q171" s="2">
        <f>+C171-15018.5</f>
        <v>24040.088000000003</v>
      </c>
      <c r="R171" s="2" t="s">
        <v>55</v>
      </c>
      <c r="S171" s="35">
        <f>+(P171-G171)^2</f>
        <v>1.7647837674918605E-5</v>
      </c>
      <c r="T171" s="46">
        <v>1</v>
      </c>
      <c r="U171" s="35">
        <f>+T171*S171</f>
        <v>1.7647837674918605E-5</v>
      </c>
    </row>
    <row r="172" spans="1:21" x14ac:dyDescent="0.2">
      <c r="A172" s="60" t="s">
        <v>528</v>
      </c>
      <c r="B172" s="62" t="s">
        <v>49</v>
      </c>
      <c r="C172" s="61">
        <v>39063.656999999999</v>
      </c>
      <c r="D172" s="11"/>
      <c r="E172">
        <f>+(C172-C$7)/C$8</f>
        <v>-1145.0069980986812</v>
      </c>
      <c r="F172">
        <f>ROUND(2*E172,0)/2</f>
        <v>-1145</v>
      </c>
      <c r="G172">
        <f>+C172-(C$7+F172*C$8)</f>
        <v>-3.5508000008121599E-2</v>
      </c>
      <c r="H172">
        <f>G172</f>
        <v>-3.5508000008121599E-2</v>
      </c>
      <c r="P172" s="44">
        <f>+D$11+D$12*F172+D$13*F172^2</f>
        <v>-2.628724604526755E-2</v>
      </c>
      <c r="Q172" s="2">
        <f>+C172-15018.5</f>
        <v>24045.156999999999</v>
      </c>
      <c r="R172" s="2"/>
      <c r="S172" s="35">
        <f>+(P172-G172)^2</f>
        <v>8.5022303643488635E-5</v>
      </c>
      <c r="T172" s="17">
        <v>0.2</v>
      </c>
    </row>
    <row r="173" spans="1:21" x14ac:dyDescent="0.2">
      <c r="A173" s="60" t="s">
        <v>528</v>
      </c>
      <c r="B173" s="62" t="s">
        <v>49</v>
      </c>
      <c r="C173" s="61">
        <v>39068.732000000004</v>
      </c>
      <c r="D173" s="11"/>
      <c r="E173">
        <f>+(C173-C$7)/C$8</f>
        <v>-1144.0067910804632</v>
      </c>
      <c r="F173">
        <f>ROUND(2*E173,0)/2</f>
        <v>-1144</v>
      </c>
      <c r="G173">
        <f>+C173-(C$7+F173*C$8)</f>
        <v>-3.4457599998859223E-2</v>
      </c>
      <c r="H173">
        <f>G173</f>
        <v>-3.4457599998859223E-2</v>
      </c>
      <c r="P173" s="44">
        <f>+D$11+D$12*F173+D$13*F173^2</f>
        <v>-2.621711090987738E-2</v>
      </c>
      <c r="Q173" s="2">
        <f>+C173-15018.5</f>
        <v>24050.232000000004</v>
      </c>
      <c r="R173" s="2"/>
      <c r="S173" s="35">
        <f>+(P173-G173)^2</f>
        <v>6.7905660425628798E-5</v>
      </c>
      <c r="T173" s="17">
        <v>0.2</v>
      </c>
    </row>
    <row r="174" spans="1:21" x14ac:dyDescent="0.2">
      <c r="A174" s="60" t="s">
        <v>528</v>
      </c>
      <c r="B174" s="62" t="s">
        <v>49</v>
      </c>
      <c r="C174" s="61">
        <v>39073.802000000003</v>
      </c>
      <c r="D174" s="11"/>
      <c r="E174">
        <f>+(C174-C$7)/C$8</f>
        <v>-1143.0075694878799</v>
      </c>
      <c r="F174">
        <f>ROUND(2*E174,0)/2</f>
        <v>-1143</v>
      </c>
      <c r="G174">
        <f>+C174-(C$7+F174*C$8)</f>
        <v>-3.8407200001529418E-2</v>
      </c>
      <c r="H174">
        <f>G174</f>
        <v>-3.8407200001529418E-2</v>
      </c>
      <c r="P174" s="44">
        <f>+D$11+D$12*F174+D$13*F174^2</f>
        <v>-2.6147061642520449E-2</v>
      </c>
      <c r="Q174" s="2">
        <f>+C174-15018.5</f>
        <v>24055.302000000003</v>
      </c>
      <c r="R174" s="2"/>
      <c r="S174" s="35">
        <f>+(P174-G174)^2</f>
        <v>1.5031099258204313E-4</v>
      </c>
      <c r="T174" s="17">
        <v>0.2</v>
      </c>
    </row>
    <row r="175" spans="1:21" x14ac:dyDescent="0.2">
      <c r="A175" s="60" t="s">
        <v>539</v>
      </c>
      <c r="B175" s="62" t="s">
        <v>57</v>
      </c>
      <c r="C175" s="61">
        <v>40141.870000000003</v>
      </c>
      <c r="D175" s="11"/>
      <c r="E175">
        <f>+(C175-C$7)/C$8</f>
        <v>-932.50725233849403</v>
      </c>
      <c r="F175">
        <f>ROUND(2*E175,0)/2</f>
        <v>-932.5</v>
      </c>
      <c r="G175">
        <f>+C175-(C$7+F175*C$8)</f>
        <v>-3.6798000000999309E-2</v>
      </c>
      <c r="H175">
        <f>G175</f>
        <v>-3.6798000000999309E-2</v>
      </c>
      <c r="P175" s="44">
        <f>+D$11+D$12*F175+D$13*F175^2</f>
        <v>-1.3313145484294752E-2</v>
      </c>
      <c r="Q175" s="2">
        <f>+C175-15018.5</f>
        <v>25123.370000000003</v>
      </c>
      <c r="R175" s="2"/>
      <c r="S175" s="35">
        <f>+(P175-G175)^2</f>
        <v>5.5153839167077846E-4</v>
      </c>
      <c r="T175" s="17">
        <v>0.2</v>
      </c>
    </row>
    <row r="176" spans="1:21" x14ac:dyDescent="0.2">
      <c r="A176" s="60" t="s">
        <v>539</v>
      </c>
      <c r="B176" s="62" t="s">
        <v>49</v>
      </c>
      <c r="C176" s="61">
        <v>40382.885999999999</v>
      </c>
      <c r="D176" s="11"/>
      <c r="E176">
        <f>+(C176-C$7)/C$8</f>
        <v>-885.00658343157465</v>
      </c>
      <c r="F176">
        <f>ROUND(2*E176,0)/2</f>
        <v>-885</v>
      </c>
      <c r="G176">
        <f>+C176-(C$7+F176*C$8)</f>
        <v>-3.3404000001610257E-2</v>
      </c>
      <c r="H176">
        <f>G176</f>
        <v>-3.3404000001610257E-2</v>
      </c>
      <c r="P176" s="44">
        <f>+D$11+D$12*F176+D$13*F176^2</f>
        <v>-1.0943287522973907E-2</v>
      </c>
      <c r="Q176" s="2">
        <f>+C176-15018.5</f>
        <v>25364.385999999999</v>
      </c>
      <c r="R176" s="2"/>
      <c r="S176" s="35">
        <f>+(P176-G176)^2</f>
        <v>5.0448360504797062E-4</v>
      </c>
      <c r="T176" s="17">
        <v>0.2</v>
      </c>
    </row>
    <row r="177" spans="1:31" x14ac:dyDescent="0.2">
      <c r="A177" s="60" t="s">
        <v>547</v>
      </c>
      <c r="B177" s="62" t="s">
        <v>49</v>
      </c>
      <c r="C177" s="61">
        <v>40824.35</v>
      </c>
      <c r="D177" s="11"/>
      <c r="E177">
        <f>+(C177-C$7)/C$8</f>
        <v>-798.00059503941554</v>
      </c>
      <c r="F177">
        <f>ROUND(2*E177,0)/2</f>
        <v>-798</v>
      </c>
      <c r="G177">
        <f>+C177-(C$7+F177*C$8)</f>
        <v>-3.0192000049282797E-3</v>
      </c>
      <c r="I177">
        <f>G177</f>
        <v>-3.0192000049282797E-3</v>
      </c>
      <c r="P177" s="44">
        <f>+D$11+D$12*F177+D$13*F177^2</f>
        <v>-7.1050979682370716E-3</v>
      </c>
      <c r="Q177" s="2">
        <f>+C177-15018.5</f>
        <v>25805.85</v>
      </c>
      <c r="R177" s="2"/>
      <c r="S177" s="35">
        <f>+(P177-G177)^2</f>
        <v>1.6694562166570934E-5</v>
      </c>
      <c r="T177" s="17">
        <v>0.1</v>
      </c>
    </row>
    <row r="178" spans="1:31" x14ac:dyDescent="0.2">
      <c r="A178" s="60" t="s">
        <v>547</v>
      </c>
      <c r="B178" s="62" t="s">
        <v>57</v>
      </c>
      <c r="C178" s="61">
        <v>40918.224000000002</v>
      </c>
      <c r="D178" s="11"/>
      <c r="E178">
        <f>+(C178-C$7)/C$8</f>
        <v>-779.49942585160898</v>
      </c>
      <c r="F178">
        <f>ROUND(2*E178,0)/2</f>
        <v>-779.5</v>
      </c>
      <c r="G178">
        <f>+C178-(C$7+F178*C$8)</f>
        <v>2.91319999814732E-3</v>
      </c>
      <c r="I178">
        <f>G178</f>
        <v>2.91319999814732E-3</v>
      </c>
      <c r="P178" s="44">
        <f>+D$11+D$12*F178+D$13*F178^2</f>
        <v>-6.3727276907759173E-3</v>
      </c>
      <c r="Q178" s="2">
        <f>+C178-15018.5</f>
        <v>25899.724000000002</v>
      </c>
      <c r="R178" s="2"/>
      <c r="S178" s="35">
        <f>+(P178-G178)^2</f>
        <v>8.6228453043911253E-5</v>
      </c>
      <c r="T178" s="17">
        <v>0.1</v>
      </c>
    </row>
    <row r="179" spans="1:31" x14ac:dyDescent="0.2">
      <c r="A179" t="s">
        <v>28</v>
      </c>
      <c r="C179" s="11">
        <v>41221.618999999999</v>
      </c>
      <c r="D179" s="11"/>
      <c r="E179">
        <f>+(C179-C$7)/C$8</f>
        <v>-719.70478382363206</v>
      </c>
      <c r="F179">
        <f>ROUND(2*E179,0)/2</f>
        <v>-719.5</v>
      </c>
      <c r="P179" s="44">
        <f>+D$11+D$12*F179+D$13*F179^2</f>
        <v>-4.1996919551251961E-3</v>
      </c>
      <c r="Q179" s="45">
        <f>+C179-15018.5</f>
        <v>26203.118999999999</v>
      </c>
      <c r="R179" s="45"/>
      <c r="S179" s="35">
        <f>+(P179-V179)^2</f>
        <v>1.0709416523970261</v>
      </c>
      <c r="T179" s="46"/>
      <c r="U179" s="35"/>
      <c r="V179">
        <f>+C179-(C$7+F179*C$8)</f>
        <v>-1.0390628000022843</v>
      </c>
      <c r="AB179">
        <v>20</v>
      </c>
      <c r="AC179" t="s">
        <v>27</v>
      </c>
      <c r="AE179" t="s">
        <v>29</v>
      </c>
    </row>
    <row r="180" spans="1:31" x14ac:dyDescent="0.2">
      <c r="A180" t="s">
        <v>31</v>
      </c>
      <c r="C180" s="11">
        <v>42402.332000000002</v>
      </c>
      <c r="D180" s="11"/>
      <c r="E180">
        <f>+(C180-C$7)/C$8</f>
        <v>-487.00381257236</v>
      </c>
      <c r="F180">
        <f>ROUND(2*E180,0)/2</f>
        <v>-487</v>
      </c>
      <c r="G180">
        <f>+C180-(C$7+F180*C$8)</f>
        <v>-1.9344799999089446E-2</v>
      </c>
      <c r="I180">
        <f>G180</f>
        <v>-1.9344799999089446E-2</v>
      </c>
      <c r="P180" s="44">
        <f>+D$11+D$12*F180+D$13*F180^2</f>
        <v>1.3010400527985258E-3</v>
      </c>
      <c r="Q180" s="2">
        <f>+C180-15018.5</f>
        <v>27383.832000000002</v>
      </c>
      <c r="R180" s="2"/>
      <c r="S180" s="35">
        <f>+(P180-G180)^2</f>
        <v>4.2625071144814154E-4</v>
      </c>
      <c r="T180" s="46">
        <v>1</v>
      </c>
      <c r="U180" s="35">
        <f>+T180*S180</f>
        <v>4.2625071144814154E-4</v>
      </c>
      <c r="AB180">
        <v>8</v>
      </c>
      <c r="AC180" t="s">
        <v>30</v>
      </c>
      <c r="AE180" t="s">
        <v>29</v>
      </c>
    </row>
    <row r="181" spans="1:31" x14ac:dyDescent="0.2">
      <c r="A181" s="28" t="s">
        <v>54</v>
      </c>
      <c r="B181" s="29" t="s">
        <v>49</v>
      </c>
      <c r="C181" s="28">
        <v>43772.316099999996</v>
      </c>
      <c r="D181" s="28" t="s">
        <v>55</v>
      </c>
      <c r="E181">
        <f>+(C181-C$7)/C$8</f>
        <v>-217.00032258893677</v>
      </c>
      <c r="F181">
        <f>ROUND(2*E181,0)/2</f>
        <v>-217</v>
      </c>
      <c r="G181">
        <f>+C181-(C$7+F181*C$8)</f>
        <v>-1.6368000069633126E-3</v>
      </c>
      <c r="J181">
        <f>G181</f>
        <v>-1.6368000069633126E-3</v>
      </c>
      <c r="P181" s="44">
        <f>+D$11+D$12*F181+D$13*F181^2</f>
        <v>1.8639141958733544E-3</v>
      </c>
      <c r="Q181" s="2">
        <f>+C181-15018.5</f>
        <v>28753.816099999996</v>
      </c>
      <c r="R181" s="2" t="s">
        <v>55</v>
      </c>
      <c r="S181" s="35">
        <f>+(P181-G181)^2</f>
        <v>1.2254999929942361E-5</v>
      </c>
      <c r="T181" s="46">
        <v>1</v>
      </c>
      <c r="U181" s="35">
        <f>+T181*S181</f>
        <v>1.2254999929942361E-5</v>
      </c>
    </row>
    <row r="182" spans="1:31" x14ac:dyDescent="0.2">
      <c r="A182" s="28" t="s">
        <v>54</v>
      </c>
      <c r="B182" s="29" t="s">
        <v>49</v>
      </c>
      <c r="C182" s="28">
        <v>43772.316800000001</v>
      </c>
      <c r="D182" s="28" t="s">
        <v>55</v>
      </c>
      <c r="E182">
        <f>+(C182-C$7)/C$8</f>
        <v>-217.00018462934725</v>
      </c>
      <c r="F182">
        <f>ROUND(2*E182,0)/2</f>
        <v>-217</v>
      </c>
      <c r="G182">
        <f>+C182-(C$7+F182*C$8)</f>
        <v>-9.3680000281892717E-4</v>
      </c>
      <c r="J182">
        <f>G182</f>
        <v>-9.3680000281892717E-4</v>
      </c>
      <c r="P182" s="44">
        <f>+D$11+D$12*F182+D$13*F182^2</f>
        <v>1.8639141958733544E-3</v>
      </c>
      <c r="Q182" s="2">
        <f>+C182-15018.5</f>
        <v>28753.816800000001</v>
      </c>
      <c r="R182" s="2" t="s">
        <v>55</v>
      </c>
      <c r="S182" s="35">
        <f>+(P182-G182)^2</f>
        <v>7.8440000227565479E-6</v>
      </c>
      <c r="T182" s="46">
        <v>1</v>
      </c>
      <c r="U182" s="35">
        <f>+T182*S182</f>
        <v>7.8440000227565479E-6</v>
      </c>
    </row>
    <row r="183" spans="1:31" x14ac:dyDescent="0.2">
      <c r="A183" s="28" t="s">
        <v>54</v>
      </c>
      <c r="B183" s="29" t="s">
        <v>49</v>
      </c>
      <c r="C183" s="28">
        <v>43782.464699999997</v>
      </c>
      <c r="D183" s="28" t="s">
        <v>55</v>
      </c>
      <c r="E183">
        <f>+(C183-C$7)/C$8</f>
        <v>-215.00018447167986</v>
      </c>
      <c r="F183">
        <f>ROUND(2*E183,0)/2</f>
        <v>-215</v>
      </c>
      <c r="G183">
        <f>+C183-(C$7+F183*C$8)</f>
        <v>-9.3600000400329009E-4</v>
      </c>
      <c r="J183">
        <f>G183</f>
        <v>-9.3600000400329009E-4</v>
      </c>
      <c r="P183" s="44">
        <f>+D$11+D$12*F183+D$13*F183^2</f>
        <v>1.8447275289292528E-3</v>
      </c>
      <c r="Q183" s="2">
        <f>+C183-15018.5</f>
        <v>28763.964699999997</v>
      </c>
      <c r="R183" s="2" t="s">
        <v>55</v>
      </c>
      <c r="S183" s="35">
        <f>+(P183-G183)^2</f>
        <v>7.7324456124091073E-6</v>
      </c>
      <c r="T183" s="46">
        <v>1</v>
      </c>
      <c r="U183" s="35">
        <f>+T183*S183</f>
        <v>7.7324456124091073E-6</v>
      </c>
    </row>
    <row r="184" spans="1:31" x14ac:dyDescent="0.2">
      <c r="A184" s="28" t="s">
        <v>54</v>
      </c>
      <c r="B184" s="29" t="s">
        <v>49</v>
      </c>
      <c r="C184" s="28">
        <v>43782.465400000001</v>
      </c>
      <c r="D184" s="28" t="s">
        <v>55</v>
      </c>
      <c r="E184">
        <f>+(C184-C$7)/C$8</f>
        <v>-215.00004651209034</v>
      </c>
      <c r="F184">
        <f>ROUND(2*E184,0)/2</f>
        <v>-215</v>
      </c>
      <c r="G184">
        <f>+C184-(C$7+F184*C$8)</f>
        <v>-2.3599999985890463E-4</v>
      </c>
      <c r="J184">
        <f>G184</f>
        <v>-2.3599999985890463E-4</v>
      </c>
      <c r="P184" s="44">
        <f>+D$11+D$12*F184+D$13*F184^2</f>
        <v>1.8447275289292528E-3</v>
      </c>
      <c r="Q184" s="2">
        <f>+C184-15018.5</f>
        <v>28763.965400000001</v>
      </c>
      <c r="R184" s="2" t="s">
        <v>55</v>
      </c>
      <c r="S184" s="35">
        <f>+(P184-G184)^2</f>
        <v>4.3294270490568729E-6</v>
      </c>
      <c r="T184" s="46">
        <v>1</v>
      </c>
      <c r="U184" s="35">
        <f>+T184*S184</f>
        <v>4.3294270490568729E-6</v>
      </c>
    </row>
    <row r="185" spans="1:31" x14ac:dyDescent="0.2">
      <c r="A185" s="60" t="s">
        <v>569</v>
      </c>
      <c r="B185" s="62" t="s">
        <v>49</v>
      </c>
      <c r="C185" s="61">
        <v>44188.384899999997</v>
      </c>
      <c r="D185" s="11"/>
      <c r="E185">
        <f>+(C185-C$7)/C$8</f>
        <v>-134.99935040742341</v>
      </c>
      <c r="F185">
        <f>ROUND(2*E185,0)/2</f>
        <v>-135</v>
      </c>
      <c r="G185">
        <f>+C185-(C$7+F185*C$8)</f>
        <v>3.2959999953163788E-3</v>
      </c>
      <c r="J185">
        <f>G185</f>
        <v>3.2959999953163788E-3</v>
      </c>
      <c r="P185" s="44">
        <f>+D$11+D$12*F185+D$13*F185^2</f>
        <v>7.9561370214197436E-4</v>
      </c>
      <c r="Q185" s="2">
        <f>+C185-15018.5</f>
        <v>29169.884899999997</v>
      </c>
      <c r="R185" s="2"/>
      <c r="S185" s="35">
        <f>+(P185-G185)^2</f>
        <v>6.2519316150944385E-6</v>
      </c>
      <c r="T185" s="17">
        <v>1</v>
      </c>
    </row>
    <row r="186" spans="1:31" x14ac:dyDescent="0.2">
      <c r="A186" s="28" t="s">
        <v>56</v>
      </c>
      <c r="B186" s="29" t="s">
        <v>49</v>
      </c>
      <c r="C186" s="28">
        <v>44472.523999999998</v>
      </c>
      <c r="D186" s="28" t="s">
        <v>55</v>
      </c>
      <c r="E186">
        <f>+(C186-C$7)/C$8</f>
        <v>-78.999759871482652</v>
      </c>
      <c r="F186">
        <f>ROUND(2*E186,0)/2</f>
        <v>-79</v>
      </c>
      <c r="G186">
        <f>+C186-(C$7+F186*C$8)</f>
        <v>1.2183999933768064E-3</v>
      </c>
      <c r="J186">
        <f>G186</f>
        <v>1.2183999933768064E-3</v>
      </c>
      <c r="P186" s="44">
        <f>+D$11+D$12*F186+D$13*F186^2</f>
        <v>-2.6575144718244271E-4</v>
      </c>
      <c r="Q186" s="2">
        <f>+C186-15018.5</f>
        <v>29454.023999999998</v>
      </c>
      <c r="R186" s="2" t="s">
        <v>55</v>
      </c>
      <c r="S186" s="35">
        <f>+(P186-G186)^2</f>
        <v>2.2027054985140947E-6</v>
      </c>
      <c r="T186" s="46">
        <v>1</v>
      </c>
      <c r="U186" s="35">
        <f>+T186*S186</f>
        <v>2.2027054985140947E-6</v>
      </c>
    </row>
    <row r="187" spans="1:31" x14ac:dyDescent="0.2">
      <c r="A187" s="28" t="s">
        <v>56</v>
      </c>
      <c r="B187" s="29" t="s">
        <v>49</v>
      </c>
      <c r="C187" s="28">
        <v>44472.526100000003</v>
      </c>
      <c r="D187" s="28" t="s">
        <v>55</v>
      </c>
      <c r="E187">
        <f>+(C187-C$7)/C$8</f>
        <v>-78.999345992715476</v>
      </c>
      <c r="F187">
        <f>ROUND(2*E187,0)/2</f>
        <v>-79</v>
      </c>
      <c r="G187">
        <f>+C187-(C$7+F187*C$8)</f>
        <v>3.3183999985340051E-3</v>
      </c>
      <c r="J187">
        <f>G187</f>
        <v>3.3183999985340051E-3</v>
      </c>
      <c r="P187" s="44">
        <f>+D$11+D$12*F187+D$13*F187^2</f>
        <v>-2.6575144718244271E-4</v>
      </c>
      <c r="Q187" s="2">
        <f>+C187-15018.5</f>
        <v>29454.026100000003</v>
      </c>
      <c r="R187" s="2" t="s">
        <v>55</v>
      </c>
      <c r="S187" s="35">
        <f>+(P187-G187)^2</f>
        <v>1.2846141585831304E-5</v>
      </c>
      <c r="T187" s="46">
        <v>1</v>
      </c>
      <c r="U187" s="35">
        <f>+T187*S187</f>
        <v>1.2846141585831304E-5</v>
      </c>
    </row>
    <row r="188" spans="1:31" x14ac:dyDescent="0.2">
      <c r="A188" s="28" t="s">
        <v>56</v>
      </c>
      <c r="B188" s="29" t="s">
        <v>57</v>
      </c>
      <c r="C188" s="28">
        <v>44500.428699999997</v>
      </c>
      <c r="D188" s="28" t="s">
        <v>55</v>
      </c>
      <c r="E188">
        <f>+(C188-C$7)/C$8</f>
        <v>-73.500158535277194</v>
      </c>
      <c r="F188">
        <f>ROUND(2*E188,0)/2</f>
        <v>-73.5</v>
      </c>
      <c r="G188">
        <f>+C188-(C$7+F188*C$8)</f>
        <v>-8.0440000601811334E-4</v>
      </c>
      <c r="J188">
        <f>G188</f>
        <v>-8.0440000601811334E-4</v>
      </c>
      <c r="P188" s="44">
        <f>+D$11+D$12*F188+D$13*F188^2</f>
        <v>-3.8451509832688736E-4</v>
      </c>
      <c r="Q188" s="2">
        <f>+C188-15018.5</f>
        <v>29481.928699999997</v>
      </c>
      <c r="R188" s="2" t="s">
        <v>55</v>
      </c>
      <c r="S188" s="35">
        <f>+(P188-G188)^2</f>
        <v>1.7630333570686936E-7</v>
      </c>
      <c r="T188" s="46">
        <v>1</v>
      </c>
      <c r="U188" s="35">
        <f>+T188*S188</f>
        <v>1.7630333570686936E-7</v>
      </c>
    </row>
    <row r="189" spans="1:31" x14ac:dyDescent="0.2">
      <c r="A189" s="28" t="s">
        <v>56</v>
      </c>
      <c r="B189" s="29" t="s">
        <v>57</v>
      </c>
      <c r="C189" s="28">
        <v>44500.4349</v>
      </c>
      <c r="D189" s="28" t="s">
        <v>55</v>
      </c>
      <c r="E189">
        <f>+(C189-C$7)/C$8</f>
        <v>-73.498936607490705</v>
      </c>
      <c r="F189">
        <f>ROUND(2*E189,0)/2</f>
        <v>-73.5</v>
      </c>
      <c r="G189">
        <f>+C189-(C$7+F189*C$8)</f>
        <v>5.3955999974277802E-3</v>
      </c>
      <c r="J189">
        <f>G189</f>
        <v>5.3955999974277802E-3</v>
      </c>
      <c r="P189" s="44">
        <f>+D$11+D$12*F189+D$13*F189^2</f>
        <v>-3.8451509832688736E-4</v>
      </c>
      <c r="Q189" s="2">
        <f>+C189-15018.5</f>
        <v>29481.9349</v>
      </c>
      <c r="R189" s="2" t="s">
        <v>55</v>
      </c>
      <c r="S189" s="35">
        <f>+(P189-G189)^2</f>
        <v>3.3409730520170992E-5</v>
      </c>
      <c r="T189" s="46">
        <v>1</v>
      </c>
      <c r="U189" s="35">
        <f>+T189*S189</f>
        <v>3.3409730520170992E-5</v>
      </c>
    </row>
    <row r="190" spans="1:31" x14ac:dyDescent="0.2">
      <c r="A190" s="28" t="s">
        <v>56</v>
      </c>
      <c r="B190" s="29" t="s">
        <v>57</v>
      </c>
      <c r="C190" s="28">
        <v>44845.4617</v>
      </c>
      <c r="D190" s="28" t="s">
        <v>55</v>
      </c>
      <c r="E190">
        <f>+(C190-C$7)/C$8</f>
        <v>-5.4992860000034645</v>
      </c>
      <c r="F190">
        <f>ROUND(2*E190,0)/2</f>
        <v>-5.5</v>
      </c>
      <c r="G190">
        <f>+C190-(C$7+F190*C$8)</f>
        <v>3.6227999953553081E-3</v>
      </c>
      <c r="J190">
        <f>G190</f>
        <v>3.6227999953553081E-3</v>
      </c>
      <c r="P190" s="44">
        <f>+D$11+D$12*F190+D$13*F190^2</f>
        <v>-2.067449909358309E-3</v>
      </c>
      <c r="Q190" s="2">
        <f>+C190-15018.5</f>
        <v>29826.9617</v>
      </c>
      <c r="R190" s="2" t="s">
        <v>55</v>
      </c>
      <c r="S190" s="35">
        <f>+(P190-G190)^2</f>
        <v>3.2378943978093325E-5</v>
      </c>
      <c r="T190" s="46">
        <v>1</v>
      </c>
      <c r="U190" s="35">
        <f>+T190*S190</f>
        <v>3.2378943978093325E-5</v>
      </c>
    </row>
    <row r="191" spans="1:31" x14ac:dyDescent="0.2">
      <c r="A191" s="28" t="s">
        <v>56</v>
      </c>
      <c r="B191" s="29" t="s">
        <v>57</v>
      </c>
      <c r="C191" s="28">
        <v>44850.534800000001</v>
      </c>
      <c r="D191" s="28" t="s">
        <v>55</v>
      </c>
      <c r="E191">
        <f>+(C191-C$7)/C$8</f>
        <v>-4.4994534435268623</v>
      </c>
      <c r="F191">
        <f>ROUND(2*E191,0)/2</f>
        <v>-4.5</v>
      </c>
      <c r="G191">
        <f>+C191-(C$7+F191*C$8)</f>
        <v>2.7732000016840175E-3</v>
      </c>
      <c r="J191">
        <f>G191</f>
        <v>2.7732000016840175E-3</v>
      </c>
      <c r="P191" s="44">
        <f>+D$11+D$12*F191+D$13*F191^2</f>
        <v>-2.0951613978437448E-3</v>
      </c>
      <c r="Q191" s="2">
        <f>+C191-15018.5</f>
        <v>29832.034800000001</v>
      </c>
      <c r="R191" s="2" t="s">
        <v>55</v>
      </c>
      <c r="S191" s="35">
        <f>+(P191-G191)^2</f>
        <v>2.3700942716411912E-5</v>
      </c>
      <c r="T191" s="46">
        <v>1</v>
      </c>
      <c r="U191" s="35">
        <f>+T191*S191</f>
        <v>2.3700942716411912E-5</v>
      </c>
    </row>
    <row r="192" spans="1:31" x14ac:dyDescent="0.2">
      <c r="A192" s="28" t="s">
        <v>56</v>
      </c>
      <c r="B192" s="29" t="s">
        <v>57</v>
      </c>
      <c r="C192" s="28">
        <v>44850.536800000002</v>
      </c>
      <c r="D192" s="28" t="s">
        <v>55</v>
      </c>
      <c r="E192">
        <f>+(C192-C$7)/C$8</f>
        <v>-4.4990592732732981</v>
      </c>
      <c r="F192">
        <f>ROUND(2*E192,0)/2</f>
        <v>-4.5</v>
      </c>
      <c r="G192">
        <f>+C192-(C$7+F192*C$8)</f>
        <v>4.7732000020914711E-3</v>
      </c>
      <c r="J192">
        <f>G192</f>
        <v>4.7732000020914711E-3</v>
      </c>
      <c r="P192" s="44">
        <f>+D$11+D$12*F192+D$13*F192^2</f>
        <v>-2.0951613978437448E-3</v>
      </c>
      <c r="Q192" s="2">
        <f>+C192-15018.5</f>
        <v>29832.036800000002</v>
      </c>
      <c r="R192" s="2" t="s">
        <v>55</v>
      </c>
      <c r="S192" s="35">
        <f>+(P192-G192)^2</f>
        <v>4.7174388320120037E-5</v>
      </c>
      <c r="T192" s="46">
        <v>1</v>
      </c>
      <c r="U192" s="35">
        <f>+T192*S192</f>
        <v>4.7174388320120037E-5</v>
      </c>
    </row>
    <row r="193" spans="1:31" x14ac:dyDescent="0.2">
      <c r="A193" s="30" t="s">
        <v>11</v>
      </c>
      <c r="B193" s="30"/>
      <c r="C193" s="31">
        <v>44873.364800000003</v>
      </c>
      <c r="D193" s="31" t="s">
        <v>13</v>
      </c>
      <c r="E193">
        <f>+(C193-C$7)/C$8</f>
        <v>0</v>
      </c>
      <c r="F193">
        <f>ROUND(2*E193,0)/2</f>
        <v>0</v>
      </c>
      <c r="G193">
        <f>+C193-(C$7+F193*C$8)</f>
        <v>0</v>
      </c>
      <c r="H193">
        <f>+G193</f>
        <v>0</v>
      </c>
      <c r="P193" s="44">
        <f>+D$11+D$12*F193+D$13*F193^2</f>
        <v>-2.2209257129395354E-3</v>
      </c>
      <c r="Q193" s="2">
        <f>+C193-15018.5</f>
        <v>29854.864800000003</v>
      </c>
      <c r="R193" s="2"/>
      <c r="S193" s="35">
        <f>+(P193-G193)^2</f>
        <v>4.9325110223959838E-6</v>
      </c>
      <c r="T193" s="46">
        <v>1</v>
      </c>
      <c r="U193" s="35">
        <f>+T193*S193</f>
        <v>4.9325110223959838E-6</v>
      </c>
    </row>
    <row r="194" spans="1:31" x14ac:dyDescent="0.2">
      <c r="A194" s="60" t="s">
        <v>569</v>
      </c>
      <c r="B194" s="62" t="s">
        <v>49</v>
      </c>
      <c r="C194" s="61">
        <v>44873.366800000003</v>
      </c>
      <c r="D194" s="11"/>
      <c r="E194">
        <f>+(C194-C$7)/C$8</f>
        <v>3.9417025356488638E-4</v>
      </c>
      <c r="F194">
        <f>ROUND(2*E194,0)/2</f>
        <v>0</v>
      </c>
      <c r="G194">
        <f>+C194-(C$7+F194*C$8)</f>
        <v>2.0000000004074536E-3</v>
      </c>
      <c r="J194">
        <f>G194</f>
        <v>2.0000000004074536E-3</v>
      </c>
      <c r="P194" s="44">
        <f>+D$11+D$12*F194+D$13*F194^2</f>
        <v>-2.2209257129395354E-3</v>
      </c>
      <c r="Q194" s="2">
        <f>+C194-15018.5</f>
        <v>29854.866800000003</v>
      </c>
      <c r="R194" s="2"/>
      <c r="S194" s="35">
        <f>+(P194-G194)^2</f>
        <v>1.781621387759379E-5</v>
      </c>
      <c r="T194" s="17">
        <v>1</v>
      </c>
    </row>
    <row r="195" spans="1:31" x14ac:dyDescent="0.2">
      <c r="A195" s="30" t="s">
        <v>33</v>
      </c>
      <c r="B195" s="30" t="s">
        <v>32</v>
      </c>
      <c r="C195" s="31">
        <v>44911.392999999996</v>
      </c>
      <c r="D195" s="31"/>
      <c r="E195">
        <f>+(C195-C$7)/C$8</f>
        <v>7.4947926167799102</v>
      </c>
      <c r="F195">
        <f>ROUND(2*E195,0)/2</f>
        <v>7.5</v>
      </c>
      <c r="G195">
        <f>+C195-(C$7+F195*C$8)</f>
        <v>-2.6422000009915791E-2</v>
      </c>
      <c r="I195">
        <f>G195</f>
        <v>-2.6422000009915791E-2</v>
      </c>
      <c r="P195" s="44">
        <f>+D$11+D$12*F195+D$13*F195^2</f>
        <v>-2.4343969662615991E-3</v>
      </c>
      <c r="Q195" s="2">
        <f>+C195-15018.5</f>
        <v>29892.892999999996</v>
      </c>
      <c r="R195" s="2"/>
      <c r="S195" s="35">
        <f>+(P195-G195)^2</f>
        <v>5.7540509977992778E-4</v>
      </c>
      <c r="T195" s="46">
        <v>0.1</v>
      </c>
      <c r="U195" s="35">
        <f>+T195*S195</f>
        <v>5.7540509977992779E-5</v>
      </c>
      <c r="AB195">
        <v>13</v>
      </c>
      <c r="AC195" t="s">
        <v>30</v>
      </c>
      <c r="AE195" t="s">
        <v>29</v>
      </c>
    </row>
    <row r="196" spans="1:31" x14ac:dyDescent="0.2">
      <c r="A196" s="60" t="s">
        <v>569</v>
      </c>
      <c r="B196" s="62" t="s">
        <v>57</v>
      </c>
      <c r="C196" s="61">
        <v>44911.416499999999</v>
      </c>
      <c r="D196" s="11"/>
      <c r="E196">
        <f>+(C196-C$7)/C$8</f>
        <v>7.4994241172589389</v>
      </c>
      <c r="F196">
        <f>ROUND(2*E196,0)/2</f>
        <v>7.5</v>
      </c>
      <c r="G196">
        <f>+C196-(C$7+F196*C$8)</f>
        <v>-2.9220000069472007E-3</v>
      </c>
      <c r="J196">
        <f>G196</f>
        <v>-2.9220000069472007E-3</v>
      </c>
      <c r="P196" s="44">
        <f>+D$11+D$12*F196+D$13*F196^2</f>
        <v>-2.4343969662615991E-3</v>
      </c>
      <c r="Q196" s="2">
        <f>+C196-15018.5</f>
        <v>29892.916499999999</v>
      </c>
      <c r="R196" s="2"/>
      <c r="S196" s="35">
        <f>+(P196-G196)^2</f>
        <v>2.3775672528584451E-7</v>
      </c>
      <c r="T196" s="17">
        <v>1</v>
      </c>
    </row>
    <row r="197" spans="1:31" x14ac:dyDescent="0.2">
      <c r="A197" s="30" t="s">
        <v>39</v>
      </c>
      <c r="B197" s="30"/>
      <c r="C197" s="31">
        <v>45223.465400000001</v>
      </c>
      <c r="D197" s="31"/>
      <c r="E197">
        <f>+(C197-C$7)/C$8</f>
        <v>68.999621123551947</v>
      </c>
      <c r="F197">
        <f>ROUND(2*E197,0)/2</f>
        <v>69</v>
      </c>
      <c r="G197">
        <f>+C197-(C$7+F197*C$8)</f>
        <v>-1.9223999988753349E-3</v>
      </c>
      <c r="J197">
        <f>G197</f>
        <v>-1.9223999988753349E-3</v>
      </c>
      <c r="P197" s="44">
        <f>+D$11+D$12*F197+D$13*F197^2</f>
        <v>-4.3670517430269284E-3</v>
      </c>
      <c r="Q197" s="2">
        <f>+C197-15018.5</f>
        <v>30204.965400000001</v>
      </c>
      <c r="R197" s="2" t="s">
        <v>55</v>
      </c>
      <c r="S197" s="35">
        <f>+(P197-G197)^2</f>
        <v>5.9763221501834283E-6</v>
      </c>
      <c r="T197" s="46">
        <v>1</v>
      </c>
      <c r="U197" s="35">
        <f>+T197*S197</f>
        <v>5.9763221501834283E-6</v>
      </c>
    </row>
    <row r="198" spans="1:31" x14ac:dyDescent="0.2">
      <c r="A198" s="30" t="s">
        <v>39</v>
      </c>
      <c r="B198" s="30"/>
      <c r="C198" s="31">
        <v>45223.466099999998</v>
      </c>
      <c r="D198" s="31"/>
      <c r="E198">
        <f>+(C198-C$7)/C$8</f>
        <v>68.999759083140049</v>
      </c>
      <c r="F198">
        <f>ROUND(2*E198,0)/2</f>
        <v>69</v>
      </c>
      <c r="G198">
        <f>+C198-(C$7+F198*C$8)</f>
        <v>-1.222400002006907E-3</v>
      </c>
      <c r="J198">
        <f>G198</f>
        <v>-1.222400002006907E-3</v>
      </c>
      <c r="P198" s="44">
        <f>+D$11+D$12*F198+D$13*F198^2</f>
        <v>-4.3670517430269284E-3</v>
      </c>
      <c r="Q198" s="2">
        <f>+C198-15018.5</f>
        <v>30204.966099999998</v>
      </c>
      <c r="R198" s="2" t="s">
        <v>55</v>
      </c>
      <c r="S198" s="35">
        <f>+(P198-G198)^2</f>
        <v>9.8888345723002526E-6</v>
      </c>
      <c r="T198" s="46">
        <v>1</v>
      </c>
      <c r="U198" s="35">
        <f>+T198*S198</f>
        <v>9.8888345723002526E-6</v>
      </c>
    </row>
    <row r="199" spans="1:31" x14ac:dyDescent="0.2">
      <c r="A199" s="28" t="s">
        <v>39</v>
      </c>
      <c r="B199" s="29" t="s">
        <v>49</v>
      </c>
      <c r="C199" s="28">
        <v>45228.538399999998</v>
      </c>
      <c r="D199" s="28" t="s">
        <v>55</v>
      </c>
      <c r="E199">
        <f>+(C199-C$7)/C$8</f>
        <v>69.999433971514947</v>
      </c>
      <c r="F199">
        <f>ROUND(2*E199,0)/2</f>
        <v>70</v>
      </c>
      <c r="G199">
        <f>+C199-(C$7+F199*C$8)</f>
        <v>-2.8720000045723282E-3</v>
      </c>
      <c r="J199">
        <f>G199</f>
        <v>-2.8720000045723282E-3</v>
      </c>
      <c r="P199" s="44">
        <f>+D$11+D$12*F199+D$13*F199^2</f>
        <v>-4.4011603999886545E-3</v>
      </c>
      <c r="Q199" s="2">
        <f>+C199-15018.5</f>
        <v>30210.038399999998</v>
      </c>
      <c r="R199" s="2" t="s">
        <v>55</v>
      </c>
      <c r="S199" s="35">
        <f>+(P199-G199)^2</f>
        <v>2.3383315149098153E-6</v>
      </c>
      <c r="T199" s="46">
        <v>1</v>
      </c>
      <c r="U199" s="35">
        <f>+T199*S199</f>
        <v>2.3383315149098153E-6</v>
      </c>
    </row>
    <row r="200" spans="1:31" x14ac:dyDescent="0.2">
      <c r="A200" s="28" t="s">
        <v>39</v>
      </c>
      <c r="B200" s="29" t="s">
        <v>49</v>
      </c>
      <c r="C200" s="28">
        <v>45284.352899999998</v>
      </c>
      <c r="D200" s="28" t="s">
        <v>55</v>
      </c>
      <c r="E200">
        <f>+(C200-C$7)/C$8</f>
        <v>80.999641778072657</v>
      </c>
      <c r="F200">
        <f>ROUND(2*E200,0)/2</f>
        <v>81</v>
      </c>
      <c r="G200">
        <f>+C200-(C$7+F200*C$8)</f>
        <v>-1.8176000085077249E-3</v>
      </c>
      <c r="J200">
        <f>G200</f>
        <v>-1.8176000085077249E-3</v>
      </c>
      <c r="P200" s="44">
        <f>+D$11+D$12*F200+D$13*F200^2</f>
        <v>-4.7820229167613981E-3</v>
      </c>
      <c r="Q200" s="2">
        <f>+C200-15018.5</f>
        <v>30265.852899999998</v>
      </c>
      <c r="R200" s="2" t="s">
        <v>55</v>
      </c>
      <c r="S200" s="35">
        <f>+(P200-G200)^2</f>
        <v>8.7878031789791653E-6</v>
      </c>
      <c r="T200" s="46">
        <v>1</v>
      </c>
      <c r="U200" s="35">
        <f>+T200*S200</f>
        <v>8.7878031789791653E-6</v>
      </c>
    </row>
    <row r="201" spans="1:31" x14ac:dyDescent="0.2">
      <c r="A201" s="28" t="s">
        <v>39</v>
      </c>
      <c r="B201" s="29" t="s">
        <v>49</v>
      </c>
      <c r="C201" s="28">
        <v>45284.353199999998</v>
      </c>
      <c r="D201" s="28" t="s">
        <v>55</v>
      </c>
      <c r="E201">
        <f>+(C201-C$7)/C$8</f>
        <v>80.999700903610616</v>
      </c>
      <c r="F201">
        <f>ROUND(2*E201,0)/2</f>
        <v>81</v>
      </c>
      <c r="G201">
        <f>+C201-(C$7+F201*C$8)</f>
        <v>-1.5176000088104047E-3</v>
      </c>
      <c r="J201">
        <f>G201</f>
        <v>-1.5176000088104047E-3</v>
      </c>
      <c r="P201" s="44">
        <f>+D$11+D$12*F201+D$13*F201^2</f>
        <v>-4.7820229167613981E-3</v>
      </c>
      <c r="Q201" s="2">
        <f>+C201-15018.5</f>
        <v>30265.853199999998</v>
      </c>
      <c r="R201" s="2" t="s">
        <v>55</v>
      </c>
      <c r="S201" s="35">
        <f>+(P201-G201)^2</f>
        <v>1.0656456921955221E-5</v>
      </c>
      <c r="T201" s="46">
        <v>1</v>
      </c>
      <c r="U201" s="35">
        <f>+T201*S201</f>
        <v>1.0656456921955221E-5</v>
      </c>
    </row>
    <row r="202" spans="1:31" x14ac:dyDescent="0.2">
      <c r="A202" s="28" t="s">
        <v>39</v>
      </c>
      <c r="B202" s="29" t="s">
        <v>57</v>
      </c>
      <c r="C202" s="28">
        <v>45312.2595</v>
      </c>
      <c r="D202" s="28" t="s">
        <v>55</v>
      </c>
      <c r="E202">
        <f>+(C202-C$7)/C$8</f>
        <v>86.499617576019503</v>
      </c>
      <c r="F202">
        <f>ROUND(2*E202,0)/2</f>
        <v>86.5</v>
      </c>
      <c r="G202">
        <f>+C202-(C$7+F202*C$8)</f>
        <v>-1.9404000049689785E-3</v>
      </c>
      <c r="J202">
        <f>G202</f>
        <v>-1.9404000049689785E-3</v>
      </c>
      <c r="P202" s="44">
        <f>+D$11+D$12*F202+D$13*F202^2</f>
        <v>-4.9763504371559799E-3</v>
      </c>
      <c r="Q202" s="2">
        <f>+C202-15018.5</f>
        <v>30293.7595</v>
      </c>
      <c r="R202" s="2" t="s">
        <v>55</v>
      </c>
      <c r="S202" s="35">
        <f>+(P202-G202)^2</f>
        <v>9.2169950266964402E-6</v>
      </c>
      <c r="T202" s="46">
        <v>1</v>
      </c>
      <c r="U202" s="35">
        <f>+T202*S202</f>
        <v>9.2169950266964402E-6</v>
      </c>
    </row>
    <row r="203" spans="1:31" x14ac:dyDescent="0.2">
      <c r="A203" s="28" t="s">
        <v>39</v>
      </c>
      <c r="B203" s="29" t="s">
        <v>57</v>
      </c>
      <c r="C203" s="28">
        <v>45312.260999999999</v>
      </c>
      <c r="D203" s="28" t="s">
        <v>55</v>
      </c>
      <c r="E203">
        <f>+(C203-C$7)/C$8</f>
        <v>86.499913203709312</v>
      </c>
      <c r="F203">
        <f>ROUND(2*E203,0)/2</f>
        <v>86.5</v>
      </c>
      <c r="G203">
        <f>+C203-(C$7+F203*C$8)</f>
        <v>-4.4040000648237765E-4</v>
      </c>
      <c r="J203">
        <f>G203</f>
        <v>-4.4040000648237765E-4</v>
      </c>
      <c r="P203" s="44">
        <f>+D$11+D$12*F203+D$13*F203^2</f>
        <v>-4.9763504371559799E-3</v>
      </c>
      <c r="Q203" s="2">
        <f>+C203-15018.5</f>
        <v>30293.760999999999</v>
      </c>
      <c r="R203" s="2" t="s">
        <v>55</v>
      </c>
      <c r="S203" s="35">
        <f>+(P203-G203)^2</f>
        <v>2.0574846309528039E-5</v>
      </c>
      <c r="T203" s="46">
        <v>1</v>
      </c>
      <c r="U203" s="35">
        <f>+T203*S203</f>
        <v>2.0574846309528039E-5</v>
      </c>
    </row>
    <row r="204" spans="1:31" x14ac:dyDescent="0.2">
      <c r="A204" s="30" t="s">
        <v>38</v>
      </c>
      <c r="B204" s="30"/>
      <c r="C204" s="31">
        <v>45629.384299999998</v>
      </c>
      <c r="D204" s="31"/>
      <c r="E204">
        <f>+(C204-C$7)/C$8</f>
        <v>149.00019897714296</v>
      </c>
      <c r="F204">
        <f>ROUND(2*E204,0)/2</f>
        <v>149</v>
      </c>
      <c r="G204">
        <f>+C204-(C$7+F204*C$8)</f>
        <v>1.0095999969053082E-3</v>
      </c>
      <c r="J204">
        <f>G204</f>
        <v>1.0095999969053082E-3</v>
      </c>
      <c r="P204" s="44">
        <f>+D$11+D$12*F204+D$13*F204^2</f>
        <v>-7.3670872849995747E-3</v>
      </c>
      <c r="Q204" s="2">
        <f>+C204-15018.5</f>
        <v>30610.884299999998</v>
      </c>
      <c r="R204" s="2" t="s">
        <v>55</v>
      </c>
      <c r="S204" s="35">
        <f>+(P204-G204)^2</f>
        <v>7.0168889818827002E-5</v>
      </c>
      <c r="T204" s="46">
        <v>1</v>
      </c>
      <c r="U204" s="35">
        <f>+T204*S204</f>
        <v>7.0168889818827002E-5</v>
      </c>
    </row>
    <row r="205" spans="1:31" x14ac:dyDescent="0.2">
      <c r="A205" s="30" t="s">
        <v>38</v>
      </c>
      <c r="B205" s="30"/>
      <c r="C205" s="31">
        <v>45629.385000000002</v>
      </c>
      <c r="D205" s="31"/>
      <c r="E205">
        <f>+(C205-C$7)/C$8</f>
        <v>149.00033693673248</v>
      </c>
      <c r="F205">
        <f>ROUND(2*E205,0)/2</f>
        <v>149</v>
      </c>
      <c r="G205">
        <f>+C205-(C$7+F205*C$8)</f>
        <v>1.7096000010496937E-3</v>
      </c>
      <c r="J205">
        <f>G205</f>
        <v>1.7096000010496937E-3</v>
      </c>
      <c r="P205" s="44">
        <f>+D$11+D$12*F205+D$13*F205^2</f>
        <v>-7.3670872849995747E-3</v>
      </c>
      <c r="Q205" s="2">
        <f>+C205-15018.5</f>
        <v>30610.885000000002</v>
      </c>
      <c r="R205" s="2" t="s">
        <v>55</v>
      </c>
      <c r="S205" s="35">
        <f>+(P205-G205)^2</f>
        <v>8.2386252088728412E-5</v>
      </c>
      <c r="T205" s="46">
        <v>1</v>
      </c>
      <c r="U205" s="35">
        <f>+T205*S205</f>
        <v>8.2386252088728412E-5</v>
      </c>
    </row>
    <row r="206" spans="1:31" x14ac:dyDescent="0.2">
      <c r="A206" s="30" t="s">
        <v>38</v>
      </c>
      <c r="B206" s="30"/>
      <c r="C206" s="31">
        <v>45903.367400000003</v>
      </c>
      <c r="D206" s="31"/>
      <c r="E206">
        <f>+(C206-C$7)/C$8</f>
        <v>202.9981929658899</v>
      </c>
      <c r="F206">
        <f>ROUND(2*E206,0)/2</f>
        <v>203</v>
      </c>
      <c r="G206">
        <f>+C206-(C$7+F206*C$8)</f>
        <v>-9.1688000029535033E-3</v>
      </c>
      <c r="J206">
        <f>G206</f>
        <v>-9.1688000029535033E-3</v>
      </c>
      <c r="P206" s="44">
        <f>+D$11+D$12*F206+D$13*F206^2</f>
        <v>-9.7027818200890615E-3</v>
      </c>
      <c r="Q206" s="2">
        <f>+C206-15018.5</f>
        <v>30884.867400000003</v>
      </c>
      <c r="R206" s="2" t="s">
        <v>55</v>
      </c>
      <c r="S206" s="35">
        <f>+(P206-G206)^2</f>
        <v>2.8513658103139274E-7</v>
      </c>
      <c r="T206" s="46">
        <v>1</v>
      </c>
      <c r="U206" s="35">
        <f>+T206*S206</f>
        <v>2.8513658103139274E-7</v>
      </c>
    </row>
    <row r="207" spans="1:31" x14ac:dyDescent="0.2">
      <c r="A207" s="30" t="s">
        <v>38</v>
      </c>
      <c r="B207" s="30"/>
      <c r="C207" s="31">
        <v>45903.368799999997</v>
      </c>
      <c r="D207" s="31"/>
      <c r="E207">
        <f>+(C207-C$7)/C$8</f>
        <v>202.9984688850661</v>
      </c>
      <c r="F207">
        <f>ROUND(2*E207,0)/2</f>
        <v>203</v>
      </c>
      <c r="G207">
        <f>+C207-(C$7+F207*C$8)</f>
        <v>-7.7688000092166476E-3</v>
      </c>
      <c r="J207">
        <f>G207</f>
        <v>-7.7688000092166476E-3</v>
      </c>
      <c r="P207" s="44">
        <f>+D$11+D$12*F207+D$13*F207^2</f>
        <v>-9.7027818200890615E-3</v>
      </c>
      <c r="Q207" s="2">
        <f>+C207-15018.5</f>
        <v>30884.868799999997</v>
      </c>
      <c r="R207" s="2" t="s">
        <v>55</v>
      </c>
      <c r="S207" s="35">
        <f>+(P207-G207)^2</f>
        <v>3.7402856447853414E-6</v>
      </c>
      <c r="T207" s="46">
        <v>1</v>
      </c>
      <c r="U207" s="35">
        <f>+T207*S207</f>
        <v>3.7402856447853414E-6</v>
      </c>
    </row>
    <row r="208" spans="1:31" x14ac:dyDescent="0.2">
      <c r="A208" s="30" t="s">
        <v>38</v>
      </c>
      <c r="B208" s="30"/>
      <c r="C208" s="31">
        <v>45908.442199999998</v>
      </c>
      <c r="D208" s="31"/>
      <c r="E208">
        <f>+(C208-C$7)/C$8</f>
        <v>203.99836056708068</v>
      </c>
      <c r="F208">
        <f>ROUND(2*E208,0)/2</f>
        <v>204</v>
      </c>
      <c r="G208">
        <f>+C208-(C$7+F208*C$8)</f>
        <v>-8.318400003190618E-3</v>
      </c>
      <c r="J208">
        <f>G208</f>
        <v>-8.318400003190618E-3</v>
      </c>
      <c r="P208" s="44">
        <f>+D$11+D$12*F208+D$13*F208^2</f>
        <v>-9.7483967935047839E-3</v>
      </c>
      <c r="Q208" s="2">
        <f>+C208-15018.5</f>
        <v>30889.942199999998</v>
      </c>
      <c r="R208" s="2" t="s">
        <v>55</v>
      </c>
      <c r="S208" s="35">
        <f>+(P208-G208)^2</f>
        <v>2.0448908203088166E-6</v>
      </c>
      <c r="T208" s="46">
        <v>1</v>
      </c>
      <c r="U208" s="35">
        <f>+T208*S208</f>
        <v>2.0448908203088166E-6</v>
      </c>
    </row>
    <row r="209" spans="1:21" x14ac:dyDescent="0.2">
      <c r="A209" s="30" t="s">
        <v>38</v>
      </c>
      <c r="B209" s="30"/>
      <c r="C209" s="31">
        <v>45908.443800000001</v>
      </c>
      <c r="D209" s="31"/>
      <c r="E209">
        <f>+(C209-C$7)/C$8</f>
        <v>203.9986759032841</v>
      </c>
      <c r="F209">
        <f>ROUND(2*E209,0)/2</f>
        <v>204</v>
      </c>
      <c r="G209">
        <f>+C209-(C$7+F209*C$8)</f>
        <v>-6.7183999999542721E-3</v>
      </c>
      <c r="J209">
        <f>G209</f>
        <v>-6.7183999999542721E-3</v>
      </c>
      <c r="P209" s="44">
        <f>+D$11+D$12*F209+D$13*F209^2</f>
        <v>-9.7483967935047839E-3</v>
      </c>
      <c r="Q209" s="2">
        <f>+C209-15018.5</f>
        <v>30889.943800000001</v>
      </c>
      <c r="R209" s="2" t="s">
        <v>55</v>
      </c>
      <c r="S209" s="35">
        <f>+(P209-G209)^2</f>
        <v>9.1808805689263833E-6</v>
      </c>
      <c r="T209" s="46">
        <v>1</v>
      </c>
      <c r="U209" s="35">
        <f>+T209*S209</f>
        <v>9.1808805689263833E-6</v>
      </c>
    </row>
    <row r="210" spans="1:21" x14ac:dyDescent="0.2">
      <c r="A210" s="30" t="s">
        <v>38</v>
      </c>
      <c r="B210" s="30"/>
      <c r="C210" s="31">
        <v>45969.326500000003</v>
      </c>
      <c r="D210" s="31"/>
      <c r="E210">
        <f>+(C210-C$7)/C$8</f>
        <v>215.99775054919741</v>
      </c>
      <c r="F210">
        <f>ROUND(2*E210,0)/2</f>
        <v>216</v>
      </c>
      <c r="G210">
        <f>+C210-(C$7+F210*C$8)</f>
        <v>-1.1413599997467827E-2</v>
      </c>
      <c r="J210">
        <f>G210</f>
        <v>-1.1413599997467827E-2</v>
      </c>
      <c r="P210" s="44">
        <f>+D$11+D$12*F210+D$13*F210^2</f>
        <v>-1.03024741810861E-2</v>
      </c>
      <c r="Q210" s="2">
        <f>+C210-15018.5</f>
        <v>30950.826500000003</v>
      </c>
      <c r="R210" s="2" t="s">
        <v>55</v>
      </c>
      <c r="S210" s="35">
        <f>+(P210-G210)^2</f>
        <v>1.2346005798299596E-6</v>
      </c>
      <c r="T210" s="46">
        <v>1</v>
      </c>
      <c r="U210" s="35">
        <f>+T210*S210</f>
        <v>1.2346005798299596E-6</v>
      </c>
    </row>
    <row r="211" spans="1:21" x14ac:dyDescent="0.2">
      <c r="A211" s="30" t="s">
        <v>38</v>
      </c>
      <c r="B211" s="30"/>
      <c r="C211" s="31">
        <v>45969.328600000001</v>
      </c>
      <c r="D211" s="31"/>
      <c r="E211">
        <f>+(C211-C$7)/C$8</f>
        <v>215.99816442796313</v>
      </c>
      <c r="F211">
        <f>ROUND(2*E211,0)/2</f>
        <v>216</v>
      </c>
      <c r="G211">
        <f>+C211-(C$7+F211*C$8)</f>
        <v>-9.3135999995865859E-3</v>
      </c>
      <c r="J211">
        <f>G211</f>
        <v>-9.3135999995865859E-3</v>
      </c>
      <c r="P211" s="44">
        <f>+D$11+D$12*F211+D$13*F211^2</f>
        <v>-1.03024741810861E-2</v>
      </c>
      <c r="Q211" s="2">
        <f>+C211-15018.5</f>
        <v>30950.828600000001</v>
      </c>
      <c r="R211" s="2" t="s">
        <v>55</v>
      </c>
      <c r="S211" s="35">
        <f>+(P211-G211)^2</f>
        <v>9.7787214683633382E-7</v>
      </c>
      <c r="T211" s="46">
        <v>1</v>
      </c>
      <c r="U211" s="35">
        <f>+T211*S211</f>
        <v>9.7787214683633382E-7</v>
      </c>
    </row>
    <row r="212" spans="1:21" x14ac:dyDescent="0.2">
      <c r="A212" s="32" t="s">
        <v>51</v>
      </c>
      <c r="B212" s="33" t="s">
        <v>49</v>
      </c>
      <c r="C212" s="32">
        <v>46253.465100000001</v>
      </c>
      <c r="D212" s="32" t="s">
        <v>50</v>
      </c>
      <c r="E212">
        <f>+(C212-C$7)/C$8</f>
        <v>271.99724254257438</v>
      </c>
      <c r="F212">
        <f>ROUND(2*E212,0)/2</f>
        <v>272</v>
      </c>
      <c r="G212">
        <f>+C212-(C$7+F212*C$8)</f>
        <v>-1.3991200001328252E-2</v>
      </c>
      <c r="J212">
        <f>G212</f>
        <v>-1.3991200001328252E-2</v>
      </c>
      <c r="P212" s="44">
        <f>+D$11+D$12*F212+D$13*F212^2</f>
        <v>-1.3051661391752224E-2</v>
      </c>
      <c r="Q212" s="2">
        <f>+C212-15018.5</f>
        <v>31234.965100000001</v>
      </c>
      <c r="R212" s="2" t="s">
        <v>55</v>
      </c>
      <c r="S212" s="35">
        <f>+(P212-G212)^2</f>
        <v>8.8273279888405729E-7</v>
      </c>
      <c r="T212" s="46">
        <v>1</v>
      </c>
      <c r="U212" s="35">
        <f>+T212*S212</f>
        <v>8.8273279888405729E-7</v>
      </c>
    </row>
    <row r="213" spans="1:21" x14ac:dyDescent="0.2">
      <c r="A213" s="28" t="s">
        <v>51</v>
      </c>
      <c r="B213" s="29" t="s">
        <v>49</v>
      </c>
      <c r="C213" s="28">
        <v>46253.466500000002</v>
      </c>
      <c r="D213" s="28" t="s">
        <v>55</v>
      </c>
      <c r="E213">
        <f>+(C213-C$7)/C$8</f>
        <v>271.99751846175201</v>
      </c>
      <c r="F213">
        <f>ROUND(2*E213,0)/2</f>
        <v>272</v>
      </c>
      <c r="G213">
        <f>+C213-(C$7+F213*C$8)</f>
        <v>-1.2591200000315439E-2</v>
      </c>
      <c r="J213">
        <f>G213</f>
        <v>-1.2591200000315439E-2</v>
      </c>
      <c r="P213" s="44">
        <f>+D$11+D$12*F213+D$13*F213^2</f>
        <v>-1.3051661391752224E-2</v>
      </c>
      <c r="Q213" s="2">
        <f>+C213-15018.5</f>
        <v>31234.966500000002</v>
      </c>
      <c r="R213" s="2" t="s">
        <v>55</v>
      </c>
      <c r="S213" s="35">
        <f>+(P213-G213)^2</f>
        <v>2.1202469300389976E-7</v>
      </c>
      <c r="T213" s="46">
        <v>1</v>
      </c>
      <c r="U213" s="35">
        <f>+T213*S213</f>
        <v>2.1202469300389976E-7</v>
      </c>
    </row>
    <row r="214" spans="1:21" x14ac:dyDescent="0.2">
      <c r="A214" s="28" t="s">
        <v>51</v>
      </c>
      <c r="B214" s="29" t="s">
        <v>57</v>
      </c>
      <c r="C214" s="28">
        <v>46281.382799999999</v>
      </c>
      <c r="D214" s="28" t="s">
        <v>55</v>
      </c>
      <c r="E214">
        <f>+(C214-C$7)/C$8</f>
        <v>277.4994059854273</v>
      </c>
      <c r="F214">
        <f>ROUND(2*E214,0)/2</f>
        <v>277.5</v>
      </c>
      <c r="G214">
        <f>+C214-(C$7+F214*C$8)</f>
        <v>-3.0140000017127022E-3</v>
      </c>
      <c r="J214">
        <f>G214</f>
        <v>-3.0140000017127022E-3</v>
      </c>
      <c r="P214" s="44">
        <f>+D$11+D$12*F214+D$13*F214^2</f>
        <v>-1.3336193281064156E-2</v>
      </c>
      <c r="Q214" s="2">
        <f>+C214-15018.5</f>
        <v>31262.882799999999</v>
      </c>
      <c r="R214" s="2" t="s">
        <v>55</v>
      </c>
      <c r="S214" s="35">
        <f>+(P214-G214)^2</f>
        <v>1.0654767409628832E-4</v>
      </c>
      <c r="T214" s="46">
        <v>1</v>
      </c>
      <c r="U214" s="35">
        <f>+T214*S214</f>
        <v>1.0654767409628832E-4</v>
      </c>
    </row>
    <row r="215" spans="1:21" x14ac:dyDescent="0.2">
      <c r="A215" s="28" t="s">
        <v>51</v>
      </c>
      <c r="B215" s="29" t="s">
        <v>57</v>
      </c>
      <c r="C215" s="28">
        <v>46286.442199999998</v>
      </c>
      <c r="D215" s="28" t="s">
        <v>55</v>
      </c>
      <c r="E215">
        <f>+(C215-C$7)/C$8</f>
        <v>278.49653847566691</v>
      </c>
      <c r="F215">
        <f>ROUND(2*E215,0)/2</f>
        <v>278.5</v>
      </c>
      <c r="G215">
        <f>+C215-(C$7+F215*C$8)</f>
        <v>-1.7563600005814806E-2</v>
      </c>
      <c r="J215">
        <f>G215</f>
        <v>-1.7563600005814806E-2</v>
      </c>
      <c r="P215" s="44">
        <f>+D$11+D$12*F215+D$13*F215^2</f>
        <v>-1.338820542295617E-2</v>
      </c>
      <c r="Q215" s="2">
        <f>+C215-15018.5</f>
        <v>31267.942199999998</v>
      </c>
      <c r="R215" s="2" t="s">
        <v>55</v>
      </c>
      <c r="S215" s="35">
        <f>+(P215-G215)^2</f>
        <v>1.7433919922565238E-5</v>
      </c>
      <c r="T215" s="46">
        <v>1</v>
      </c>
      <c r="U215" s="35">
        <f>+T215*S215</f>
        <v>1.7433919922565238E-5</v>
      </c>
    </row>
    <row r="216" spans="1:21" x14ac:dyDescent="0.2">
      <c r="A216" s="28" t="s">
        <v>51</v>
      </c>
      <c r="B216" s="29" t="s">
        <v>57</v>
      </c>
      <c r="C216" s="28">
        <v>46286.442900000002</v>
      </c>
      <c r="D216" s="28" t="s">
        <v>55</v>
      </c>
      <c r="E216">
        <f>+(C216-C$7)/C$8</f>
        <v>278.49667643525646</v>
      </c>
      <c r="F216">
        <f>ROUND(2*E216,0)/2</f>
        <v>278.5</v>
      </c>
      <c r="G216">
        <f>+C216-(C$7+F216*C$8)</f>
        <v>-1.686360000167042E-2</v>
      </c>
      <c r="J216">
        <f>G216</f>
        <v>-1.686360000167042E-2</v>
      </c>
      <c r="P216" s="44">
        <f>+D$11+D$12*F216+D$13*F216^2</f>
        <v>-1.338820542295617E-2</v>
      </c>
      <c r="Q216" s="2">
        <f>+C216-15018.5</f>
        <v>31267.942900000002</v>
      </c>
      <c r="R216" s="2" t="s">
        <v>55</v>
      </c>
      <c r="S216" s="35">
        <f>+(P216-G216)^2</f>
        <v>1.2078367477756399E-5</v>
      </c>
      <c r="T216" s="46">
        <v>1</v>
      </c>
      <c r="U216" s="35">
        <f>+T216*S216</f>
        <v>1.2078367477756399E-5</v>
      </c>
    </row>
    <row r="217" spans="1:21" x14ac:dyDescent="0.2">
      <c r="A217" s="28" t="s">
        <v>51</v>
      </c>
      <c r="B217" s="29" t="s">
        <v>49</v>
      </c>
      <c r="C217" s="28">
        <v>46664.448400000001</v>
      </c>
      <c r="D217" s="28" t="s">
        <v>55</v>
      </c>
      <c r="E217">
        <f>+(C217-C$7)/C$8</f>
        <v>352.99593831203964</v>
      </c>
      <c r="F217">
        <f>ROUND(2*E217,0)/2</f>
        <v>353</v>
      </c>
      <c r="G217">
        <f>+C217-(C$7+F217*C$8)</f>
        <v>-2.06088000049931E-2</v>
      </c>
      <c r="J217">
        <f>G217</f>
        <v>-2.06088000049931E-2</v>
      </c>
      <c r="P217" s="44">
        <f>+D$11+D$12*F217+D$13*F217^2</f>
        <v>-1.750460310389116E-2</v>
      </c>
      <c r="Q217" s="2">
        <f>+C217-15018.5</f>
        <v>31645.948400000001</v>
      </c>
      <c r="R217" s="2" t="s">
        <v>55</v>
      </c>
      <c r="S217" s="35">
        <f>+(P217-G217)^2</f>
        <v>9.6360384008108859E-6</v>
      </c>
      <c r="T217" s="46">
        <v>1</v>
      </c>
      <c r="U217" s="35">
        <f>+T217*S217</f>
        <v>9.6360384008108859E-6</v>
      </c>
    </row>
    <row r="218" spans="1:21" x14ac:dyDescent="0.2">
      <c r="A218" s="28" t="s">
        <v>51</v>
      </c>
      <c r="B218" s="29" t="s">
        <v>49</v>
      </c>
      <c r="C218" s="28">
        <v>46664.450499999999</v>
      </c>
      <c r="D218" s="28" t="s">
        <v>55</v>
      </c>
      <c r="E218">
        <f>+(C218-C$7)/C$8</f>
        <v>352.9963521908054</v>
      </c>
      <c r="F218">
        <f>ROUND(2*E218,0)/2</f>
        <v>353</v>
      </c>
      <c r="G218">
        <f>+C218-(C$7+F218*C$8)</f>
        <v>-1.8508800007111859E-2</v>
      </c>
      <c r="J218">
        <f>G218</f>
        <v>-1.8508800007111859E-2</v>
      </c>
      <c r="P218" s="44">
        <f>+D$11+D$12*F218+D$13*F218^2</f>
        <v>-1.750460310389116E-2</v>
      </c>
      <c r="Q218" s="2">
        <f>+C218-15018.5</f>
        <v>31645.950499999999</v>
      </c>
      <c r="R218" s="2" t="s">
        <v>55</v>
      </c>
      <c r="S218" s="35">
        <f>+(P218-G218)^2</f>
        <v>1.0084114204380408E-6</v>
      </c>
      <c r="T218" s="46">
        <v>1</v>
      </c>
      <c r="U218" s="35">
        <f>+T218*S218</f>
        <v>1.0084114204380408E-6</v>
      </c>
    </row>
    <row r="219" spans="1:21" x14ac:dyDescent="0.2">
      <c r="A219" s="30" t="s">
        <v>37</v>
      </c>
      <c r="B219" s="30"/>
      <c r="C219" s="31">
        <v>47004.381300000001</v>
      </c>
      <c r="D219" s="31"/>
      <c r="E219">
        <f>+(C219-C$7)/C$8</f>
        <v>419.99165699241433</v>
      </c>
      <c r="F219">
        <f>ROUND(2*E219,0)/2</f>
        <v>420</v>
      </c>
      <c r="G219">
        <f>+C219-(C$7+F219*C$8)</f>
        <v>-4.2332000004535075E-2</v>
      </c>
      <c r="J219">
        <f>G219</f>
        <v>-4.2332000004535075E-2</v>
      </c>
      <c r="P219" s="44">
        <f>+D$11+D$12*F219+D$13*F219^2</f>
        <v>-2.1613634278285502E-2</v>
      </c>
      <c r="Q219" s="2">
        <f>+C219-15018.5</f>
        <v>31985.881300000001</v>
      </c>
      <c r="R219" s="2" t="s">
        <v>55</v>
      </c>
      <c r="S219" s="35">
        <f>+(P219-G219)^2</f>
        <v>4.2925067836663299E-4</v>
      </c>
      <c r="T219" s="46">
        <v>1</v>
      </c>
      <c r="U219" s="35">
        <f>+T219*S219</f>
        <v>4.2925067836663299E-4</v>
      </c>
    </row>
    <row r="220" spans="1:21" x14ac:dyDescent="0.2">
      <c r="A220" s="30" t="s">
        <v>37</v>
      </c>
      <c r="B220" s="30"/>
      <c r="C220" s="31">
        <v>47004.402600000001</v>
      </c>
      <c r="D220" s="31"/>
      <c r="E220">
        <f>+(C220-C$7)/C$8</f>
        <v>419.99585490561401</v>
      </c>
      <c r="F220">
        <f>ROUND(2*E220,0)/2</f>
        <v>420</v>
      </c>
      <c r="G220">
        <f>+C220-(C$7+F220*C$8)</f>
        <v>-2.1032000004197471E-2</v>
      </c>
      <c r="J220">
        <f>G220</f>
        <v>-2.1032000004197471E-2</v>
      </c>
      <c r="P220" s="44">
        <f>+D$11+D$12*F220+D$13*F220^2</f>
        <v>-2.1613634278285502E-2</v>
      </c>
      <c r="Q220" s="2">
        <f>+C220-15018.5</f>
        <v>31985.902600000001</v>
      </c>
      <c r="R220" s="2" t="s">
        <v>55</v>
      </c>
      <c r="S220" s="35">
        <f>+(P220-G220)^2</f>
        <v>3.3829842879391082E-7</v>
      </c>
      <c r="T220" s="46">
        <v>1</v>
      </c>
      <c r="U220" s="35">
        <f>+T220*S220</f>
        <v>3.3829842879391082E-7</v>
      </c>
    </row>
    <row r="221" spans="1:21" x14ac:dyDescent="0.2">
      <c r="A221" s="30" t="s">
        <v>37</v>
      </c>
      <c r="B221" s="30"/>
      <c r="C221" s="31">
        <v>47065.291100000002</v>
      </c>
      <c r="D221" s="31"/>
      <c r="E221">
        <f>+(C221-C$7)/C$8</f>
        <v>431.99607264526225</v>
      </c>
      <c r="F221">
        <f>ROUND(2*E221,0)/2</f>
        <v>432</v>
      </c>
      <c r="G221">
        <f>+C221-(C$7+F221*C$8)</f>
        <v>-1.9927200002712198E-2</v>
      </c>
      <c r="J221">
        <f>G221</f>
        <v>-1.9927200002712198E-2</v>
      </c>
      <c r="P221" s="44">
        <f>+D$11+D$12*F221+D$13*F221^2</f>
        <v>-2.239028160802177E-2</v>
      </c>
      <c r="Q221" s="2">
        <f>+C221-15018.5</f>
        <v>32046.791100000002</v>
      </c>
      <c r="R221" s="2" t="s">
        <v>55</v>
      </c>
      <c r="S221" s="35">
        <f>+(P221-G221)^2</f>
        <v>6.0667709944143792E-6</v>
      </c>
      <c r="T221" s="46">
        <v>1</v>
      </c>
      <c r="U221" s="35">
        <f>+T221*S221</f>
        <v>6.0667709944143792E-6</v>
      </c>
    </row>
    <row r="222" spans="1:21" x14ac:dyDescent="0.2">
      <c r="A222" s="30" t="s">
        <v>37</v>
      </c>
      <c r="B222" s="30"/>
      <c r="C222" s="31">
        <v>47065.295299999998</v>
      </c>
      <c r="D222" s="31"/>
      <c r="E222">
        <f>+(C222-C$7)/C$8</f>
        <v>431.9969004027937</v>
      </c>
      <c r="F222">
        <f>ROUND(2*E222,0)/2</f>
        <v>432</v>
      </c>
      <c r="G222">
        <f>+C222-(C$7+F222*C$8)</f>
        <v>-1.5727200006949715E-2</v>
      </c>
      <c r="J222">
        <f>G222</f>
        <v>-1.5727200006949715E-2</v>
      </c>
      <c r="P222" s="44">
        <f>+D$11+D$12*F222+D$13*F222^2</f>
        <v>-2.239028160802177E-2</v>
      </c>
      <c r="Q222" s="2">
        <f>+C222-15018.5</f>
        <v>32046.795299999998</v>
      </c>
      <c r="R222" s="2" t="s">
        <v>55</v>
      </c>
      <c r="S222" s="35">
        <f>+(P222-G222)^2</f>
        <v>4.4396656422544935E-5</v>
      </c>
      <c r="T222" s="46">
        <v>1</v>
      </c>
      <c r="U222" s="35">
        <f>+T222*S222</f>
        <v>4.4396656422544935E-5</v>
      </c>
    </row>
    <row r="223" spans="1:21" x14ac:dyDescent="0.2">
      <c r="A223" s="30" t="s">
        <v>37</v>
      </c>
      <c r="B223" s="30"/>
      <c r="C223" s="31">
        <v>47354.498</v>
      </c>
      <c r="D223" s="31"/>
      <c r="E223">
        <f>+(C223-C$7)/C$8</f>
        <v>488.99445118650698</v>
      </c>
      <c r="F223">
        <f>ROUND(2*E223,0)/2</f>
        <v>489</v>
      </c>
      <c r="G223">
        <f>+C223-(C$7+F223*C$8)</f>
        <v>-2.8154400002676994E-2</v>
      </c>
      <c r="J223">
        <f>G223</f>
        <v>-2.8154400002676994E-2</v>
      </c>
      <c r="P223" s="44">
        <f>+D$11+D$12*F223+D$13*F223^2</f>
        <v>-2.6248215911633104E-2</v>
      </c>
      <c r="Q223" s="2">
        <f>+C223-15018.5</f>
        <v>32335.998</v>
      </c>
      <c r="R223" s="2" t="s">
        <v>55</v>
      </c>
      <c r="S223" s="35">
        <f>+(P223-G223)^2</f>
        <v>3.6335377889488191E-6</v>
      </c>
      <c r="T223" s="46">
        <v>1</v>
      </c>
      <c r="U223" s="35">
        <f>+T223*S223</f>
        <v>3.6335377889488191E-6</v>
      </c>
    </row>
    <row r="224" spans="1:21" x14ac:dyDescent="0.2">
      <c r="A224" s="30" t="s">
        <v>37</v>
      </c>
      <c r="B224" s="30"/>
      <c r="C224" s="31">
        <v>47354.499600000003</v>
      </c>
      <c r="D224" s="31"/>
      <c r="E224">
        <f>+(C224-C$7)/C$8</f>
        <v>488.99476652271045</v>
      </c>
      <c r="F224">
        <f>ROUND(2*E224,0)/2</f>
        <v>489</v>
      </c>
      <c r="G224">
        <f>+C224-(C$7+F224*C$8)</f>
        <v>-2.6554399999440648E-2</v>
      </c>
      <c r="J224">
        <f>G224</f>
        <v>-2.6554399999440648E-2</v>
      </c>
      <c r="P224" s="44">
        <f>+D$11+D$12*F224+D$13*F224^2</f>
        <v>-2.6248215911633104E-2</v>
      </c>
      <c r="Q224" s="2">
        <f>+C224-15018.5</f>
        <v>32335.999600000003</v>
      </c>
      <c r="R224" s="2" t="s">
        <v>55</v>
      </c>
      <c r="S224" s="35">
        <f>+(P224-G224)^2</f>
        <v>9.3748695626537506E-8</v>
      </c>
      <c r="T224" s="46">
        <v>1</v>
      </c>
      <c r="U224" s="35">
        <f>+T224*S224</f>
        <v>9.3748695626537506E-8</v>
      </c>
    </row>
    <row r="225" spans="1:31" x14ac:dyDescent="0.2">
      <c r="A225" s="30" t="s">
        <v>35</v>
      </c>
      <c r="B225" s="30" t="s">
        <v>32</v>
      </c>
      <c r="C225" s="31">
        <v>47377.370999999999</v>
      </c>
      <c r="D225" s="31"/>
      <c r="E225">
        <f>+(C225-C$7)/C$8</f>
        <v>493.50237929048336</v>
      </c>
      <c r="F225">
        <f>ROUND(2*E225,0)/2</f>
        <v>493.5</v>
      </c>
      <c r="G225">
        <f>+C225-(C$7+F225*C$8)</f>
        <v>1.2072399993485305E-2</v>
      </c>
      <c r="I225">
        <f>G225</f>
        <v>1.2072399993485305E-2</v>
      </c>
      <c r="P225" s="44">
        <f>+D$11+D$12*F225+D$13*F225^2</f>
        <v>-2.6564671661543943E-2</v>
      </c>
      <c r="Q225" s="2">
        <f>+C225-15018.5</f>
        <v>32358.870999999999</v>
      </c>
      <c r="R225" s="2"/>
      <c r="S225" s="35">
        <f>+(P225-G225)^2</f>
        <v>1.4928233060758646E-3</v>
      </c>
      <c r="T225" s="46">
        <v>1</v>
      </c>
      <c r="U225" s="35">
        <f>+T225*S225</f>
        <v>1.4928233060758646E-3</v>
      </c>
      <c r="AB225">
        <v>7</v>
      </c>
      <c r="AC225" t="s">
        <v>34</v>
      </c>
      <c r="AE225" t="s">
        <v>29</v>
      </c>
    </row>
    <row r="226" spans="1:31" x14ac:dyDescent="0.2">
      <c r="A226" s="30" t="s">
        <v>37</v>
      </c>
      <c r="B226" s="30"/>
      <c r="C226" s="31">
        <v>47387.4686</v>
      </c>
      <c r="D226" s="31"/>
      <c r="E226">
        <f>+(C226-C$7)/C$8</f>
        <v>495.49246606627651</v>
      </c>
      <c r="F226">
        <f>ROUND(2*E226,0)/2</f>
        <v>495.5</v>
      </c>
      <c r="G226">
        <f>+C226-(C$7+F226*C$8)</f>
        <v>-3.8226800003030803E-2</v>
      </c>
      <c r="J226">
        <f>G226</f>
        <v>-3.8226800003030803E-2</v>
      </c>
      <c r="P226" s="44">
        <f>+D$11+D$12*F226+D$13*F226^2</f>
        <v>-2.6705876803720364E-2</v>
      </c>
      <c r="Q226" s="2">
        <f>+C226-15018.5</f>
        <v>32368.9686</v>
      </c>
      <c r="R226" s="2" t="s">
        <v>55</v>
      </c>
      <c r="S226" s="35">
        <f>+(P226-G226)^2</f>
        <v>1.3273167136440946E-4</v>
      </c>
      <c r="T226" s="46">
        <v>1</v>
      </c>
      <c r="U226" s="35">
        <f>+T226*S226</f>
        <v>1.3273167136440946E-4</v>
      </c>
    </row>
    <row r="227" spans="1:31" x14ac:dyDescent="0.2">
      <c r="A227" s="30" t="s">
        <v>37</v>
      </c>
      <c r="B227" s="30"/>
      <c r="C227" s="31">
        <v>47387.4755</v>
      </c>
      <c r="D227" s="31"/>
      <c r="E227">
        <f>+(C227-C$7)/C$8</f>
        <v>495.49382595365108</v>
      </c>
      <c r="F227">
        <f>ROUND(2*E227,0)/2</f>
        <v>495.5</v>
      </c>
      <c r="G227">
        <f>+C227-(C$7+F227*C$8)</f>
        <v>-3.1326800002716482E-2</v>
      </c>
      <c r="J227">
        <f>G227</f>
        <v>-3.1326800002716482E-2</v>
      </c>
      <c r="P227" s="44">
        <f>+D$11+D$12*F227+D$13*F227^2</f>
        <v>-2.6705876803720364E-2</v>
      </c>
      <c r="Q227" s="2">
        <f>+C227-15018.5</f>
        <v>32368.9755</v>
      </c>
      <c r="R227" s="2" t="s">
        <v>55</v>
      </c>
      <c r="S227" s="35">
        <f>+(P227-G227)^2</f>
        <v>2.135293121102051E-5</v>
      </c>
      <c r="T227" s="46">
        <v>1</v>
      </c>
      <c r="U227" s="35">
        <f>+T227*S227</f>
        <v>2.135293121102051E-5</v>
      </c>
    </row>
    <row r="228" spans="1:31" x14ac:dyDescent="0.2">
      <c r="A228" s="30" t="s">
        <v>37</v>
      </c>
      <c r="B228" s="30"/>
      <c r="C228" s="31">
        <v>47425.527399999999</v>
      </c>
      <c r="D228" s="31"/>
      <c r="E228">
        <f>+(C228-C$7)/C$8</f>
        <v>502.99328948793584</v>
      </c>
      <c r="F228">
        <f>ROUND(2*E228,0)/2</f>
        <v>503</v>
      </c>
      <c r="G228">
        <f>+C228-(C$7+F228*C$8)</f>
        <v>-3.4048800000164192E-2</v>
      </c>
      <c r="J228">
        <f>G228</f>
        <v>-3.4048800000164192E-2</v>
      </c>
      <c r="P228" s="44">
        <f>+D$11+D$12*F228+D$13*F228^2</f>
        <v>-2.7238455135566095E-2</v>
      </c>
      <c r="Q228" s="2">
        <f>+C228-15018.5</f>
        <v>32407.027399999999</v>
      </c>
      <c r="R228" s="2" t="s">
        <v>55</v>
      </c>
      <c r="S228" s="35">
        <f>+(P228-G228)^2</f>
        <v>4.6380797174757676E-5</v>
      </c>
      <c r="T228" s="46">
        <v>1</v>
      </c>
      <c r="U228" s="35">
        <f>+T228*S228</f>
        <v>4.6380797174757676E-5</v>
      </c>
    </row>
    <row r="229" spans="1:31" x14ac:dyDescent="0.2">
      <c r="A229" s="30" t="s">
        <v>37</v>
      </c>
      <c r="B229" s="30"/>
      <c r="C229" s="31">
        <v>47425.527900000001</v>
      </c>
      <c r="D229" s="31"/>
      <c r="E229">
        <f>+(C229-C$7)/C$8</f>
        <v>502.99338803049955</v>
      </c>
      <c r="F229">
        <f>ROUND(2*E229,0)/2</f>
        <v>503</v>
      </c>
      <c r="G229">
        <f>+C229-(C$7+F229*C$8)</f>
        <v>-3.3548799998243339E-2</v>
      </c>
      <c r="J229">
        <f>G229</f>
        <v>-3.3548799998243339E-2</v>
      </c>
      <c r="P229" s="44">
        <f>+D$11+D$12*F229+D$13*F229^2</f>
        <v>-2.7238455135566095E-2</v>
      </c>
      <c r="Q229" s="2">
        <f>+C229-15018.5</f>
        <v>32407.027900000001</v>
      </c>
      <c r="R229" s="2" t="s">
        <v>55</v>
      </c>
      <c r="S229" s="35">
        <f>+(P229-G229)^2</f>
        <v>3.9820452285917094E-5</v>
      </c>
      <c r="T229" s="46">
        <v>1</v>
      </c>
      <c r="U229" s="35">
        <f>+T229*S229</f>
        <v>3.9820452285917094E-5</v>
      </c>
    </row>
    <row r="230" spans="1:31" x14ac:dyDescent="0.2">
      <c r="A230" s="30" t="s">
        <v>36</v>
      </c>
      <c r="B230" s="30"/>
      <c r="C230" s="31">
        <v>48072.445299999999</v>
      </c>
      <c r="D230" s="31"/>
      <c r="E230">
        <f>+(C230-C$7)/C$8</f>
        <v>630.491185801293</v>
      </c>
      <c r="F230">
        <f>ROUND(2*E230,0)/2</f>
        <v>630.5</v>
      </c>
      <c r="G230">
        <f>+C230-(C$7+F230*C$8)</f>
        <v>-4.4722800004819874E-2</v>
      </c>
      <c r="J230">
        <f>G230</f>
        <v>-4.4722800004819874E-2</v>
      </c>
      <c r="P230" s="44">
        <f>+D$11+D$12*F230+D$13*F230^2</f>
        <v>-3.7031288538004803E-2</v>
      </c>
      <c r="Q230" s="2">
        <f>+C230-15018.5</f>
        <v>33053.945299999999</v>
      </c>
      <c r="R230" s="2" t="s">
        <v>55</v>
      </c>
      <c r="S230" s="35">
        <f>+(P230-G230)^2</f>
        <v>5.9159348644147725E-5</v>
      </c>
      <c r="T230" s="46">
        <v>1</v>
      </c>
      <c r="U230" s="35">
        <f>+T230*S230</f>
        <v>5.9159348644147725E-5</v>
      </c>
    </row>
    <row r="231" spans="1:31" x14ac:dyDescent="0.2">
      <c r="A231" s="30" t="s">
        <v>36</v>
      </c>
      <c r="B231" s="30"/>
      <c r="C231" s="31">
        <v>48072.447</v>
      </c>
      <c r="D231" s="31"/>
      <c r="E231">
        <f>+(C231-C$7)/C$8</f>
        <v>630.4915208460086</v>
      </c>
      <c r="F231">
        <f>ROUND(2*E231,0)/2</f>
        <v>630.5</v>
      </c>
      <c r="G231">
        <f>+C231-(C$7+F231*C$8)</f>
        <v>-4.302280000410974E-2</v>
      </c>
      <c r="J231">
        <f>G231</f>
        <v>-4.302280000410974E-2</v>
      </c>
      <c r="P231" s="44">
        <f>+D$11+D$12*F231+D$13*F231^2</f>
        <v>-3.7031288538004803E-2</v>
      </c>
      <c r="Q231" s="2">
        <f>+C231-15018.5</f>
        <v>33053.947</v>
      </c>
      <c r="R231" s="2" t="s">
        <v>55</v>
      </c>
      <c r="S231" s="35">
        <f>+(P231-G231)^2</f>
        <v>3.5898209648466936E-5</v>
      </c>
      <c r="T231" s="46">
        <v>1</v>
      </c>
      <c r="U231" s="35">
        <f>+T231*S231</f>
        <v>3.5898209648466936E-5</v>
      </c>
    </row>
    <row r="232" spans="1:31" x14ac:dyDescent="0.2">
      <c r="A232" s="30" t="s">
        <v>36</v>
      </c>
      <c r="B232" s="30"/>
      <c r="C232" s="31">
        <v>48105.432099999998</v>
      </c>
      <c r="D232" s="31"/>
      <c r="E232">
        <f>+(C232-C$7)/C$8</f>
        <v>636.99239346011541</v>
      </c>
      <c r="F232">
        <f>ROUND(2*E232,0)/2</f>
        <v>637</v>
      </c>
      <c r="G232">
        <f>+C232-(C$7+F232*C$8)</f>
        <v>-3.8595200006966479E-2</v>
      </c>
      <c r="J232">
        <f>G232</f>
        <v>-3.8595200006966479E-2</v>
      </c>
      <c r="P232" s="44">
        <f>+D$11+D$12*F232+D$13*F232^2</f>
        <v>-3.756792655366345E-2</v>
      </c>
      <c r="Q232" s="2">
        <f>+C232-15018.5</f>
        <v>33086.932099999998</v>
      </c>
      <c r="R232" s="2" t="s">
        <v>55</v>
      </c>
      <c r="S232" s="35">
        <f>+(P232-G232)^2</f>
        <v>1.055290747861131E-6</v>
      </c>
      <c r="T232" s="46">
        <v>1</v>
      </c>
      <c r="U232" s="35">
        <f>+T232*S232</f>
        <v>1.055290747861131E-6</v>
      </c>
    </row>
    <row r="233" spans="1:31" x14ac:dyDescent="0.2">
      <c r="A233" s="30" t="s">
        <v>36</v>
      </c>
      <c r="B233" s="30"/>
      <c r="C233" s="31">
        <v>48105.432200000003</v>
      </c>
      <c r="D233" s="31"/>
      <c r="E233">
        <f>+(C233-C$7)/C$8</f>
        <v>636.99241316862901</v>
      </c>
      <c r="F233">
        <f>ROUND(2*E233,0)/2</f>
        <v>637</v>
      </c>
      <c r="G233">
        <f>+C233-(C$7+F233*C$8)</f>
        <v>-3.8495200002216734E-2</v>
      </c>
      <c r="J233">
        <f>G233</f>
        <v>-3.8495200002216734E-2</v>
      </c>
      <c r="P233" s="44">
        <f>+D$11+D$12*F233+D$13*F233^2</f>
        <v>-3.756792655366345E-2</v>
      </c>
      <c r="Q233" s="2">
        <f>+C233-15018.5</f>
        <v>33086.932200000003</v>
      </c>
      <c r="R233" s="2" t="s">
        <v>55</v>
      </c>
      <c r="S233" s="35">
        <f>+(P233-G233)^2</f>
        <v>8.5983604839190003E-7</v>
      </c>
      <c r="T233" s="46">
        <v>1</v>
      </c>
      <c r="U233" s="35">
        <f>+T233*S233</f>
        <v>8.5983604839190003E-7</v>
      </c>
    </row>
    <row r="234" spans="1:31" x14ac:dyDescent="0.2">
      <c r="A234" s="28" t="s">
        <v>36</v>
      </c>
      <c r="B234" s="29" t="s">
        <v>49</v>
      </c>
      <c r="C234" s="28">
        <v>48110.505900000004</v>
      </c>
      <c r="D234" s="28" t="s">
        <v>55</v>
      </c>
      <c r="E234">
        <f>+(C234-C$7)/C$8</f>
        <v>637.99236397618154</v>
      </c>
      <c r="F234">
        <f>ROUND(2*E234,0)/2</f>
        <v>638</v>
      </c>
      <c r="G234">
        <f>+C234-(C$7+F234*C$8)</f>
        <v>-3.8744799996493384E-2</v>
      </c>
      <c r="J234">
        <f>G234</f>
        <v>-3.8744799996493384E-2</v>
      </c>
      <c r="P234" s="44">
        <f>+D$11+D$12*F234+D$13*F234^2</f>
        <v>-3.7650808253504808E-2</v>
      </c>
      <c r="Q234" s="2">
        <f>+C234-15018.5</f>
        <v>33092.005900000004</v>
      </c>
      <c r="R234" s="2" t="s">
        <v>55</v>
      </c>
      <c r="S234" s="35">
        <f>+(P234-G234)^2</f>
        <v>1.1968179337271823E-6</v>
      </c>
      <c r="T234" s="46">
        <v>1</v>
      </c>
      <c r="U234" s="35">
        <f>+T234*S234</f>
        <v>1.1968179337271823E-6</v>
      </c>
    </row>
    <row r="235" spans="1:31" x14ac:dyDescent="0.2">
      <c r="A235" s="30" t="s">
        <v>36</v>
      </c>
      <c r="B235" s="30"/>
      <c r="C235" s="31">
        <v>48110.507599999997</v>
      </c>
      <c r="D235" s="31"/>
      <c r="E235">
        <f>+(C235-C$7)/C$8</f>
        <v>637.99269902089577</v>
      </c>
      <c r="F235">
        <f>ROUND(2*E235,0)/2</f>
        <v>638</v>
      </c>
      <c r="G235">
        <f>+C235-(C$7+F235*C$8)</f>
        <v>-3.7044800003059208E-2</v>
      </c>
      <c r="J235">
        <f>G235</f>
        <v>-3.7044800003059208E-2</v>
      </c>
      <c r="P235" s="44">
        <f>+D$11+D$12*F235+D$13*F235^2</f>
        <v>-3.7650808253504808E-2</v>
      </c>
      <c r="Q235" s="2">
        <f>+C235-15018.5</f>
        <v>33092.007599999997</v>
      </c>
      <c r="R235" s="2" t="s">
        <v>55</v>
      </c>
      <c r="S235" s="35">
        <f>+(P235-G235)^2</f>
        <v>3.6724599960813694E-7</v>
      </c>
      <c r="T235" s="46">
        <v>1</v>
      </c>
      <c r="U235" s="35">
        <f>+T235*S235</f>
        <v>3.6724599960813694E-7</v>
      </c>
    </row>
    <row r="236" spans="1:31" x14ac:dyDescent="0.2">
      <c r="A236" s="30" t="s">
        <v>36</v>
      </c>
      <c r="B236" s="30"/>
      <c r="C236" s="31">
        <v>48166.314700000003</v>
      </c>
      <c r="D236" s="31"/>
      <c r="E236">
        <f>+(C236-C$7)/C$8</f>
        <v>648.99144839751659</v>
      </c>
      <c r="F236">
        <f>ROUND(2*E236,0)/2</f>
        <v>649</v>
      </c>
      <c r="G236">
        <f>+C236-(C$7+F236*C$8)</f>
        <v>-4.3390400001953822E-2</v>
      </c>
      <c r="J236">
        <f>G236</f>
        <v>-4.3390400001953822E-2</v>
      </c>
      <c r="P236" s="44">
        <f>+D$11+D$12*F236+D$13*F236^2</f>
        <v>-3.8568174241953523E-2</v>
      </c>
      <c r="Q236" s="2">
        <f>+C236-15018.5</f>
        <v>33147.814700000003</v>
      </c>
      <c r="R236" s="2" t="s">
        <v>55</v>
      </c>
      <c r="S236" s="35">
        <f>+(P236-G236)^2</f>
        <v>2.3253861280410455E-5</v>
      </c>
      <c r="T236" s="46">
        <v>1</v>
      </c>
      <c r="U236" s="35">
        <f>+T236*S236</f>
        <v>2.3253861280410455E-5</v>
      </c>
    </row>
    <row r="237" spans="1:31" x14ac:dyDescent="0.2">
      <c r="A237" s="30" t="s">
        <v>36</v>
      </c>
      <c r="B237" s="30"/>
      <c r="C237" s="31">
        <v>48166.318500000001</v>
      </c>
      <c r="D237" s="31"/>
      <c r="E237">
        <f>+(C237-C$7)/C$8</f>
        <v>648.99219732099789</v>
      </c>
      <c r="F237">
        <f>ROUND(2*E237,0)/2</f>
        <v>649</v>
      </c>
      <c r="G237">
        <f>+C237-(C$7+F237*C$8)</f>
        <v>-3.9590400003362447E-2</v>
      </c>
      <c r="J237">
        <f>G237</f>
        <v>-3.9590400003362447E-2</v>
      </c>
      <c r="P237" s="44">
        <f>+D$11+D$12*F237+D$13*F237^2</f>
        <v>-3.8568174241953523E-2</v>
      </c>
      <c r="Q237" s="2">
        <f>+C237-15018.5</f>
        <v>33147.818500000001</v>
      </c>
      <c r="R237" s="2" t="s">
        <v>55</v>
      </c>
      <c r="S237" s="35">
        <f>+(P237-G237)^2</f>
        <v>1.0449455072880536E-6</v>
      </c>
      <c r="T237" s="46">
        <v>1</v>
      </c>
      <c r="U237" s="35">
        <f>+T237*S237</f>
        <v>1.0449455072880536E-6</v>
      </c>
    </row>
    <row r="238" spans="1:31" x14ac:dyDescent="0.2">
      <c r="A238" s="30" t="s">
        <v>36</v>
      </c>
      <c r="B238" s="30"/>
      <c r="C238" s="31">
        <v>48171.391600000003</v>
      </c>
      <c r="D238" s="31"/>
      <c r="E238">
        <f>+(C238-C$7)/C$8</f>
        <v>649.99202987747447</v>
      </c>
      <c r="F238">
        <f>ROUND(2*E238,0)/2</f>
        <v>650</v>
      </c>
      <c r="G238">
        <f>+C238-(C$7+F238*C$8)</f>
        <v>-4.0439999997033738E-2</v>
      </c>
      <c r="J238">
        <f>G238</f>
        <v>-4.0439999997033738E-2</v>
      </c>
      <c r="P238" s="44">
        <f>+D$11+D$12*F238+D$13*F238^2</f>
        <v>-3.8652086358193755E-2</v>
      </c>
      <c r="Q238" s="2">
        <f>+C238-15018.5</f>
        <v>33152.891600000003</v>
      </c>
      <c r="R238" s="2" t="s">
        <v>55</v>
      </c>
      <c r="S238" s="35">
        <f>+(P238-G238)^2</f>
        <v>3.196635179950029E-6</v>
      </c>
      <c r="T238" s="46">
        <v>1</v>
      </c>
      <c r="U238" s="35">
        <f>+T238*S238</f>
        <v>3.196635179950029E-6</v>
      </c>
    </row>
    <row r="239" spans="1:31" x14ac:dyDescent="0.2">
      <c r="A239" s="30" t="s">
        <v>36</v>
      </c>
      <c r="B239" s="30"/>
      <c r="C239" s="31">
        <v>48171.397400000002</v>
      </c>
      <c r="D239" s="31"/>
      <c r="E239">
        <f>+(C239-C$7)/C$8</f>
        <v>649.99317297120945</v>
      </c>
      <c r="F239">
        <f>ROUND(2*E239,0)/2</f>
        <v>650</v>
      </c>
      <c r="G239">
        <f>+C239-(C$7+F239*C$8)</f>
        <v>-3.4639999998034909E-2</v>
      </c>
      <c r="J239">
        <f>G239</f>
        <v>-3.4639999998034909E-2</v>
      </c>
      <c r="P239" s="44">
        <f>+D$11+D$12*F239+D$13*F239^2</f>
        <v>-3.8652086358193755E-2</v>
      </c>
      <c r="Q239" s="2">
        <f>+C239-15018.5</f>
        <v>33152.897400000002</v>
      </c>
      <c r="R239" s="2" t="s">
        <v>55</v>
      </c>
      <c r="S239" s="35">
        <f>+(P239-G239)^2</f>
        <v>1.6096836961372651E-5</v>
      </c>
      <c r="T239" s="46">
        <v>1</v>
      </c>
      <c r="U239" s="35">
        <f>+T239*S239</f>
        <v>1.6096836961372651E-5</v>
      </c>
    </row>
    <row r="240" spans="1:31" x14ac:dyDescent="0.2">
      <c r="A240" s="28" t="s">
        <v>36</v>
      </c>
      <c r="B240" s="29" t="s">
        <v>49</v>
      </c>
      <c r="C240" s="28">
        <v>48450.452900000004</v>
      </c>
      <c r="D240" s="28" t="s">
        <v>55</v>
      </c>
      <c r="E240">
        <f>+(C240-C$7)/C$8</f>
        <v>704.99086155684347</v>
      </c>
      <c r="F240">
        <f>ROUND(2*E240,0)/2</f>
        <v>705</v>
      </c>
      <c r="G240">
        <f>+C240-(C$7+F240*C$8)</f>
        <v>-4.6367999995709397E-2</v>
      </c>
      <c r="J240">
        <f>G240</f>
        <v>-4.6367999995709397E-2</v>
      </c>
      <c r="P240" s="44">
        <f>+D$11+D$12*F240+D$13*F240^2</f>
        <v>-4.3399489522593884E-2</v>
      </c>
      <c r="Q240" s="2">
        <f>+C240-15018.5</f>
        <v>33431.952900000004</v>
      </c>
      <c r="R240" s="2" t="s">
        <v>55</v>
      </c>
      <c r="S240" s="35">
        <f>+(P240-G240)^2</f>
        <v>8.8120544289964844E-6</v>
      </c>
      <c r="T240" s="46">
        <v>1</v>
      </c>
      <c r="U240" s="35">
        <f>+T240*S240</f>
        <v>8.8120544289964844E-6</v>
      </c>
    </row>
    <row r="241" spans="1:21" x14ac:dyDescent="0.2">
      <c r="A241" s="30" t="s">
        <v>36</v>
      </c>
      <c r="B241" s="30"/>
      <c r="C241" s="31">
        <v>48450.455199999997</v>
      </c>
      <c r="D241" s="31"/>
      <c r="E241">
        <f>+(C241-C$7)/C$8</f>
        <v>704.99131485263354</v>
      </c>
      <c r="F241">
        <f>ROUND(2*E241,0)/2</f>
        <v>705</v>
      </c>
      <c r="G241">
        <f>+C241-(C$7+F241*C$8)</f>
        <v>-4.4068000002880581E-2</v>
      </c>
      <c r="J241">
        <f>G241</f>
        <v>-4.4068000002880581E-2</v>
      </c>
      <c r="P241" s="44">
        <f>+D$11+D$12*F241+D$13*F241^2</f>
        <v>-4.3399489522593884E-2</v>
      </c>
      <c r="Q241" s="2">
        <f>+C241-15018.5</f>
        <v>33431.955199999997</v>
      </c>
      <c r="R241" s="2" t="s">
        <v>55</v>
      </c>
      <c r="S241" s="35">
        <f>+(P241-G241)^2</f>
        <v>4.4690626225314958E-7</v>
      </c>
      <c r="T241" s="46">
        <v>1</v>
      </c>
      <c r="U241" s="35">
        <f>+T241*S241</f>
        <v>4.4690626225314958E-7</v>
      </c>
    </row>
    <row r="242" spans="1:21" x14ac:dyDescent="0.2">
      <c r="A242" s="30" t="s">
        <v>36</v>
      </c>
      <c r="B242" s="30"/>
      <c r="C242" s="31">
        <v>48483.423900000002</v>
      </c>
      <c r="D242" s="31"/>
      <c r="E242">
        <f>+(C242-C$7)/C$8</f>
        <v>711.48895527066304</v>
      </c>
      <c r="F242">
        <f>ROUND(2*E242,0)/2</f>
        <v>711.5</v>
      </c>
      <c r="G242">
        <f>+C242-(C$7+F242*C$8)</f>
        <v>-5.6040399998892099E-2</v>
      </c>
      <c r="J242">
        <f>G242</f>
        <v>-5.6040399998892099E-2</v>
      </c>
      <c r="P242" s="44">
        <f>+D$11+D$12*F242+D$13*F242^2</f>
        <v>-4.3977709133348419E-2</v>
      </c>
      <c r="Q242" s="2">
        <f>+C242-15018.5</f>
        <v>33464.923900000002</v>
      </c>
      <c r="R242" s="2" t="s">
        <v>55</v>
      </c>
      <c r="S242" s="35">
        <f>+(P242-G242)^2</f>
        <v>1.4550851091767091E-4</v>
      </c>
      <c r="T242" s="46">
        <v>1</v>
      </c>
      <c r="U242" s="35">
        <f>+T242*S242</f>
        <v>1.4550851091767091E-4</v>
      </c>
    </row>
    <row r="243" spans="1:21" x14ac:dyDescent="0.2">
      <c r="A243" s="30" t="s">
        <v>36</v>
      </c>
      <c r="B243" s="30"/>
      <c r="C243" s="31">
        <v>48544.316500000001</v>
      </c>
      <c r="D243" s="31"/>
      <c r="E243">
        <f>+(C243-C$7)/C$8</f>
        <v>723.4899810593306</v>
      </c>
      <c r="F243">
        <f>ROUND(2*E243,0)/2</f>
        <v>723.5</v>
      </c>
      <c r="G243">
        <f>+C243-(C$7+F243*C$8)</f>
        <v>-5.0835599999118131E-2</v>
      </c>
      <c r="J243">
        <f>G243</f>
        <v>-5.0835599999118131E-2</v>
      </c>
      <c r="P243" s="44">
        <f>+D$11+D$12*F243+D$13*F243^2</f>
        <v>-4.5054722843353975E-2</v>
      </c>
      <c r="Q243" s="2">
        <f>+C243-15018.5</f>
        <v>33525.816500000001</v>
      </c>
      <c r="R243" s="2" t="s">
        <v>55</v>
      </c>
      <c r="S243" s="35">
        <f>+(P243-G243)^2</f>
        <v>3.3418540690035873E-5</v>
      </c>
      <c r="T243" s="46">
        <v>1</v>
      </c>
      <c r="U243" s="35">
        <f>+T243*S243</f>
        <v>3.3418540690035873E-5</v>
      </c>
    </row>
    <row r="244" spans="1:21" x14ac:dyDescent="0.2">
      <c r="A244" s="30" t="s">
        <v>36</v>
      </c>
      <c r="B244" s="30"/>
      <c r="C244" s="31">
        <v>48544.318599999999</v>
      </c>
      <c r="D244" s="31"/>
      <c r="E244">
        <f>+(C244-C$7)/C$8</f>
        <v>723.4903949380963</v>
      </c>
      <c r="F244">
        <f>ROUND(2*E244,0)/2</f>
        <v>723.5</v>
      </c>
      <c r="G244">
        <f>+C244-(C$7+F244*C$8)</f>
        <v>-4.873560000123689E-2</v>
      </c>
      <c r="J244">
        <f>G244</f>
        <v>-4.873560000123689E-2</v>
      </c>
      <c r="P244" s="44">
        <f>+D$11+D$12*F244+D$13*F244^2</f>
        <v>-4.5054722843353975E-2</v>
      </c>
      <c r="Q244" s="2">
        <f>+C244-15018.5</f>
        <v>33525.818599999999</v>
      </c>
      <c r="R244" s="2" t="s">
        <v>55</v>
      </c>
      <c r="S244" s="35">
        <f>+(P244-G244)^2</f>
        <v>1.35488566514242E-5</v>
      </c>
      <c r="T244" s="46">
        <v>1</v>
      </c>
      <c r="U244" s="35">
        <f>+T244*S244</f>
        <v>1.35488566514242E-5</v>
      </c>
    </row>
    <row r="245" spans="1:21" x14ac:dyDescent="0.2">
      <c r="A245" s="68" t="s">
        <v>875</v>
      </c>
      <c r="B245" s="69" t="str">
        <f>IF(P245=INT(P245),"I","II")</f>
        <v>II</v>
      </c>
      <c r="C245" s="70">
        <v>49168.405500000001</v>
      </c>
      <c r="D245" s="70">
        <v>1.6000000000000001E-3</v>
      </c>
      <c r="F245">
        <f>ROUND(2*E245,0)/2</f>
        <v>0</v>
      </c>
      <c r="G245">
        <f>+C245-(C$7+F245*C$8)</f>
        <v>4295.0406999999977</v>
      </c>
      <c r="P245" s="44">
        <f>+D$11+D$12*F245+D$13*F245^2</f>
        <v>-2.2209257129395354E-3</v>
      </c>
      <c r="S245" s="35">
        <f>+(P245-G245)^2</f>
        <v>18447393.692594063</v>
      </c>
    </row>
    <row r="246" spans="1:21" x14ac:dyDescent="0.2">
      <c r="A246" s="68" t="s">
        <v>875</v>
      </c>
      <c r="B246" s="69" t="str">
        <f>IF(P246=INT(P246),"I","II")</f>
        <v>II</v>
      </c>
      <c r="C246" s="70">
        <v>49201.380899999996</v>
      </c>
      <c r="D246" s="70">
        <v>1.4E-3</v>
      </c>
      <c r="E246">
        <f>+(C246-C$7)/C$8</f>
        <v>852.98760161117752</v>
      </c>
      <c r="F246">
        <f>ROUND(2*E246,0)/2</f>
        <v>853</v>
      </c>
      <c r="G246">
        <f>+C246-(C$7+F246*C$8)</f>
        <v>-6.2908800005970988E-2</v>
      </c>
      <c r="J246">
        <f>G246</f>
        <v>-6.2908800005970988E-2</v>
      </c>
      <c r="P246" s="44">
        <f>+D$11+D$12*F246+D$13*F246^2</f>
        <v>-5.7464229451201956E-2</v>
      </c>
      <c r="Q246" s="2">
        <f>+C246-15018.5</f>
        <v>34182.880899999996</v>
      </c>
      <c r="R246" s="2"/>
      <c r="S246" s="35">
        <f>+(P246-G246)^2</f>
        <v>2.9643348525857965E-5</v>
      </c>
      <c r="T246" s="17">
        <v>0.2</v>
      </c>
    </row>
    <row r="247" spans="1:21" x14ac:dyDescent="0.2">
      <c r="A247" s="68" t="s">
        <v>875</v>
      </c>
      <c r="B247" s="69" t="str">
        <f>IF(P247=INT(P247),"I","II")</f>
        <v>II</v>
      </c>
      <c r="C247" s="70">
        <v>49201.385399999999</v>
      </c>
      <c r="D247" s="70">
        <v>1.2999999999999999E-3</v>
      </c>
      <c r="E247">
        <f>+(C247-C$7)/C$8</f>
        <v>852.98848849424849</v>
      </c>
      <c r="F247">
        <f>ROUND(2*E247,0)/2</f>
        <v>853</v>
      </c>
      <c r="G247">
        <f>+C247-(C$7+F247*C$8)</f>
        <v>-5.8408800003235228E-2</v>
      </c>
      <c r="J247">
        <f>G247</f>
        <v>-5.8408800003235228E-2</v>
      </c>
      <c r="P247" s="44">
        <f>+D$11+D$12*F247+D$13*F247^2</f>
        <v>-5.7464229451201956E-2</v>
      </c>
      <c r="Q247" s="2">
        <f>+C247-15018.5</f>
        <v>34182.885399999999</v>
      </c>
      <c r="R247" s="2"/>
      <c r="S247" s="35">
        <f>+(P247-G247)^2</f>
        <v>8.922135277684402E-7</v>
      </c>
      <c r="T247" s="17">
        <v>0.2</v>
      </c>
    </row>
    <row r="248" spans="1:21" x14ac:dyDescent="0.2">
      <c r="A248" s="68" t="s">
        <v>875</v>
      </c>
      <c r="B248" s="69" t="str">
        <f>IF(P248=INT(P248),"I","II")</f>
        <v>II</v>
      </c>
      <c r="C248" s="70">
        <v>49206.456100000003</v>
      </c>
      <c r="D248" s="70">
        <v>1.6999999999999999E-3</v>
      </c>
      <c r="E248">
        <f>+(C248-C$7)/C$8</f>
        <v>853.98784804642128</v>
      </c>
      <c r="F248">
        <f>ROUND(2*E248,0)/2</f>
        <v>854</v>
      </c>
      <c r="G248">
        <f>+C248-(C$7+F248*C$8)</f>
        <v>-6.1658400001761038E-2</v>
      </c>
      <c r="J248">
        <f>G248</f>
        <v>-6.1658400001761038E-2</v>
      </c>
      <c r="P248" s="44">
        <f>+D$11+D$12*F248+D$13*F248^2</f>
        <v>-5.7565658646222893E-2</v>
      </c>
      <c r="Q248" s="2">
        <f>+C248-15018.5</f>
        <v>34187.956100000003</v>
      </c>
      <c r="R248" s="2"/>
      <c r="S248" s="35">
        <f>+(P248-G248)^2</f>
        <v>1.675053180333221E-5</v>
      </c>
      <c r="T248" s="17">
        <v>0.2</v>
      </c>
    </row>
    <row r="249" spans="1:21" x14ac:dyDescent="0.2">
      <c r="A249" s="68" t="s">
        <v>875</v>
      </c>
      <c r="B249" s="69" t="str">
        <f>IF(P249=INT(P249),"I","II")</f>
        <v>II</v>
      </c>
      <c r="C249" s="70">
        <v>49206.457499999997</v>
      </c>
      <c r="D249" s="70">
        <v>1.6000000000000001E-3</v>
      </c>
      <c r="E249">
        <f>+(C249-C$7)/C$8</f>
        <v>853.98812396559754</v>
      </c>
      <c r="F249">
        <f>ROUND(2*E249,0)/2</f>
        <v>854</v>
      </c>
      <c r="G249">
        <f>+C249-(C$7+F249*C$8)</f>
        <v>-6.0258400008024182E-2</v>
      </c>
      <c r="J249">
        <f>G249</f>
        <v>-6.0258400008024182E-2</v>
      </c>
      <c r="P249" s="44">
        <f>+D$11+D$12*F249+D$13*F249^2</f>
        <v>-5.7565658646222893E-2</v>
      </c>
      <c r="Q249" s="2">
        <f>+C249-15018.5</f>
        <v>34187.957499999997</v>
      </c>
      <c r="R249" s="2"/>
      <c r="S249" s="35">
        <f>+(P249-G249)^2</f>
        <v>7.2508560415554592E-6</v>
      </c>
      <c r="T249" s="17">
        <v>0.2</v>
      </c>
    </row>
    <row r="250" spans="1:21" x14ac:dyDescent="0.2">
      <c r="A250" s="68" t="s">
        <v>875</v>
      </c>
      <c r="B250" s="69" t="str">
        <f>IF(P250=INT(P250),"I","II")</f>
        <v>II</v>
      </c>
      <c r="C250" s="70">
        <v>49239.430699999997</v>
      </c>
      <c r="D250" s="70">
        <v>1.8E-3</v>
      </c>
      <c r="E250">
        <f>+(C250-C$7)/C$8</f>
        <v>860.48665126669653</v>
      </c>
      <c r="F250">
        <f>ROUND(2*E250,0)/2</f>
        <v>860.5</v>
      </c>
      <c r="G250">
        <f>+C250-(C$7+F250*C$8)</f>
        <v>-6.7730800008575898E-2</v>
      </c>
      <c r="J250">
        <f>G250</f>
        <v>-6.7730800008575898E-2</v>
      </c>
      <c r="P250" s="44">
        <f>+D$11+D$12*F250+D$13*F250^2</f>
        <v>-5.8227041447169191E-2</v>
      </c>
      <c r="Q250" s="2">
        <f>+C250-15018.5</f>
        <v>34220.930699999997</v>
      </c>
      <c r="R250" s="2"/>
      <c r="S250" s="35">
        <f>+(P250-G250)^2</f>
        <v>9.0321426793511277E-5</v>
      </c>
      <c r="T250" s="17">
        <v>0.2</v>
      </c>
    </row>
    <row r="251" spans="1:21" x14ac:dyDescent="0.2">
      <c r="A251" s="68" t="s">
        <v>875</v>
      </c>
      <c r="B251" s="69" t="str">
        <f>IF(P251=INT(P251),"I","II")</f>
        <v>II</v>
      </c>
      <c r="C251" s="70">
        <v>49239.432699999998</v>
      </c>
      <c r="D251" s="70">
        <v>1.8E-3</v>
      </c>
      <c r="E251">
        <f>+(C251-C$7)/C$8</f>
        <v>860.4870454369501</v>
      </c>
      <c r="F251">
        <f>ROUND(2*E251,0)/2</f>
        <v>860.5</v>
      </c>
      <c r="G251">
        <f>+C251-(C$7+F251*C$8)</f>
        <v>-6.5730800008168444E-2</v>
      </c>
      <c r="J251">
        <f>G251</f>
        <v>-6.5730800008168444E-2</v>
      </c>
      <c r="P251" s="44">
        <f>+D$11+D$12*F251+D$13*F251^2</f>
        <v>-5.8227041447169191E-2</v>
      </c>
      <c r="Q251" s="2">
        <f>+C251-15018.5</f>
        <v>34220.932699999998</v>
      </c>
      <c r="R251" s="2"/>
      <c r="S251" s="35">
        <f>+(P251-G251)^2</f>
        <v>5.6306392541769583E-5</v>
      </c>
      <c r="T251" s="17">
        <v>0.2</v>
      </c>
    </row>
    <row r="252" spans="1:21" x14ac:dyDescent="0.2">
      <c r="A252" s="68" t="s">
        <v>875</v>
      </c>
      <c r="B252" s="69" t="str">
        <f>IF(P252=INT(P252),"I","II")</f>
        <v>II</v>
      </c>
      <c r="C252" s="70">
        <v>49244.506399999998</v>
      </c>
      <c r="D252" s="70">
        <v>1E-3</v>
      </c>
      <c r="E252">
        <f>+(C252-C$7)/C$8</f>
        <v>861.48699624450262</v>
      </c>
      <c r="F252">
        <f>ROUND(2*E252,0)/2</f>
        <v>861.5</v>
      </c>
      <c r="G252">
        <f>+C252-(C$7+F252*C$8)</f>
        <v>-6.5980400002445094E-2</v>
      </c>
      <c r="J252">
        <f>G252</f>
        <v>-6.5980400002445094E-2</v>
      </c>
      <c r="P252" s="44">
        <f>+D$11+D$12*F252+D$13*F252^2</f>
        <v>-5.8329114652439416E-2</v>
      </c>
      <c r="Q252" s="2">
        <f>+C252-15018.5</f>
        <v>34226.006399999998</v>
      </c>
      <c r="R252" s="2"/>
      <c r="S252" s="35">
        <f>+(P252-G252)^2</f>
        <v>5.8542167507211507E-5</v>
      </c>
      <c r="T252" s="17">
        <v>0.2</v>
      </c>
    </row>
    <row r="253" spans="1:21" x14ac:dyDescent="0.2">
      <c r="A253" s="68" t="s">
        <v>875</v>
      </c>
      <c r="B253" s="69" t="str">
        <f>IF(P253=INT(P253),"I","II")</f>
        <v>II</v>
      </c>
      <c r="C253" s="70">
        <v>49244.507100000003</v>
      </c>
      <c r="D253" s="70">
        <v>1E-3</v>
      </c>
      <c r="E253">
        <f>+(C253-C$7)/C$8</f>
        <v>861.48713420409217</v>
      </c>
      <c r="F253">
        <f>ROUND(2*E253,0)/2</f>
        <v>861.5</v>
      </c>
      <c r="G253">
        <f>+C253-(C$7+F253*C$8)</f>
        <v>-6.5280399998300709E-2</v>
      </c>
      <c r="J253">
        <f>G253</f>
        <v>-6.5280399998300709E-2</v>
      </c>
      <c r="P253" s="44">
        <f>+D$11+D$12*F253+D$13*F253^2</f>
        <v>-5.8329114652439416E-2</v>
      </c>
      <c r="Q253" s="2">
        <f>+C253-15018.5</f>
        <v>34226.007100000003</v>
      </c>
      <c r="R253" s="2"/>
      <c r="S253" s="35">
        <f>+(P253-G253)^2</f>
        <v>4.8320367959585949E-5</v>
      </c>
      <c r="T253" s="17">
        <v>0.2</v>
      </c>
    </row>
    <row r="254" spans="1:21" x14ac:dyDescent="0.2">
      <c r="A254" s="68" t="s">
        <v>875</v>
      </c>
      <c r="B254" s="69" t="str">
        <f>IF(P254=INT(P254),"I","II")</f>
        <v>II</v>
      </c>
      <c r="C254" s="70">
        <v>49546.411599999999</v>
      </c>
      <c r="D254" s="70">
        <v>1.9E-3</v>
      </c>
      <c r="E254">
        <f>+(C254-C$7)/C$8</f>
        <v>920.98802085065972</v>
      </c>
      <c r="F254">
        <f>ROUND(2*E254,0)/2</f>
        <v>921</v>
      </c>
      <c r="G254">
        <f>+C254-(C$7+F254*C$8)</f>
        <v>-6.0781600004702341E-2</v>
      </c>
      <c r="J254">
        <f>G254</f>
        <v>-6.0781600004702341E-2</v>
      </c>
      <c r="P254" s="44">
        <f>+D$11+D$12*F254+D$13*F254^2</f>
        <v>-6.4557022092343791E-2</v>
      </c>
      <c r="Q254" s="2">
        <f>+C254-15018.5</f>
        <v>34527.911599999999</v>
      </c>
      <c r="R254" s="2"/>
      <c r="S254" s="35">
        <f>+(P254-G254)^2</f>
        <v>1.4253811939850925E-5</v>
      </c>
      <c r="T254" s="17">
        <v>0.2</v>
      </c>
    </row>
    <row r="255" spans="1:21" x14ac:dyDescent="0.2">
      <c r="A255" s="68" t="s">
        <v>875</v>
      </c>
      <c r="B255" s="69" t="str">
        <f>IF(P255=INT(P255),"I","II")</f>
        <v>II</v>
      </c>
      <c r="C255" s="70">
        <v>49546.411899999999</v>
      </c>
      <c r="D255" s="70">
        <v>2.3999999999999998E-3</v>
      </c>
      <c r="E255">
        <f>+(C255-C$7)/C$8</f>
        <v>920.9880799761977</v>
      </c>
      <c r="F255">
        <f>ROUND(2*E255,0)/2</f>
        <v>921</v>
      </c>
      <c r="G255">
        <f>+C255-(C$7+F255*C$8)</f>
        <v>-6.0481600005005021E-2</v>
      </c>
      <c r="J255">
        <f>G255</f>
        <v>-6.0481600005005021E-2</v>
      </c>
      <c r="P255" s="44">
        <f>+D$11+D$12*F255+D$13*F255^2</f>
        <v>-6.4557022092343791E-2</v>
      </c>
      <c r="Q255" s="2">
        <f>+C255-15018.5</f>
        <v>34527.911899999999</v>
      </c>
      <c r="R255" s="2"/>
      <c r="S255" s="35">
        <f>+(P255-G255)^2</f>
        <v>1.6609065189968698E-5</v>
      </c>
      <c r="T255" s="17">
        <v>0.2</v>
      </c>
    </row>
    <row r="256" spans="1:21" x14ac:dyDescent="0.2">
      <c r="A256" s="68" t="s">
        <v>875</v>
      </c>
      <c r="B256" s="69" t="str">
        <f>IF(P256=INT(P256),"I","II")</f>
        <v>II</v>
      </c>
      <c r="C256" s="70">
        <v>49551.483699999997</v>
      </c>
      <c r="D256" s="70">
        <v>2.8999999999999998E-3</v>
      </c>
      <c r="E256">
        <f>+(C256-C$7)/C$8</f>
        <v>921.98765632200889</v>
      </c>
      <c r="F256">
        <f>ROUND(2*E256,0)/2</f>
        <v>922</v>
      </c>
      <c r="G256">
        <f>+C256-(C$7+F256*C$8)</f>
        <v>-6.2631200009491295E-2</v>
      </c>
      <c r="J256">
        <f>G256</f>
        <v>-6.2631200009491295E-2</v>
      </c>
      <c r="P256" s="44">
        <f>+D$11+D$12*F256+D$13*F256^2</f>
        <v>-6.4664290313624959E-2</v>
      </c>
      <c r="Q256" s="2">
        <f>+C256-15018.5</f>
        <v>34532.983699999997</v>
      </c>
      <c r="R256" s="2"/>
      <c r="S256" s="35">
        <f>+(P256-G256)^2</f>
        <v>4.1334561847623142E-6</v>
      </c>
      <c r="T256" s="17">
        <v>0.2</v>
      </c>
    </row>
    <row r="257" spans="1:20" x14ac:dyDescent="0.2">
      <c r="A257" s="68" t="s">
        <v>875</v>
      </c>
      <c r="B257" s="69" t="str">
        <f>IF(P257=INT(P257),"I","II")</f>
        <v>II</v>
      </c>
      <c r="C257" s="70">
        <v>49551.484400000001</v>
      </c>
      <c r="D257" s="70">
        <v>2.8E-3</v>
      </c>
      <c r="E257">
        <f>+(C257-C$7)/C$8</f>
        <v>921.98779428159844</v>
      </c>
      <c r="F257">
        <f>ROUND(2*E257,0)/2</f>
        <v>922</v>
      </c>
      <c r="G257">
        <f>+C257-(C$7+F257*C$8)</f>
        <v>-6.1931200005346909E-2</v>
      </c>
      <c r="J257">
        <f>G257</f>
        <v>-6.1931200005346909E-2</v>
      </c>
      <c r="P257" s="44">
        <f>+D$11+D$12*F257+D$13*F257^2</f>
        <v>-6.4664290313624959E-2</v>
      </c>
      <c r="Q257" s="2">
        <f>+C257-15018.5</f>
        <v>34532.984400000001</v>
      </c>
      <c r="R257" s="2"/>
      <c r="S257" s="35">
        <f>+(P257-G257)^2</f>
        <v>7.4697826332034031E-6</v>
      </c>
      <c r="T257" s="17">
        <v>0.2</v>
      </c>
    </row>
    <row r="258" spans="1:20" x14ac:dyDescent="0.2">
      <c r="A258" s="68" t="s">
        <v>875</v>
      </c>
      <c r="B258" s="69" t="str">
        <f>IF(P258=INT(P258),"I","II")</f>
        <v>II</v>
      </c>
      <c r="C258" s="70">
        <v>49579.389799999997</v>
      </c>
      <c r="D258" s="70">
        <v>3.7000000000000002E-3</v>
      </c>
      <c r="E258">
        <f>+(C258-C$7)/C$8</f>
        <v>927.4875335773919</v>
      </c>
      <c r="F258">
        <f>ROUND(2*E258,0)/2</f>
        <v>927.5</v>
      </c>
      <c r="G258">
        <f>+C258-(C$7+F258*C$8)</f>
        <v>-6.3254000007873401E-2</v>
      </c>
      <c r="J258">
        <f>G258</f>
        <v>-6.3254000007873401E-2</v>
      </c>
      <c r="P258" s="44">
        <f>+D$11+D$12*F258+D$13*F258^2</f>
        <v>-6.525580042176557E-2</v>
      </c>
      <c r="Q258" s="2">
        <f>+C258-15018.5</f>
        <v>34560.889799999997</v>
      </c>
      <c r="R258" s="2"/>
      <c r="S258" s="35">
        <f>+(P258-G258)^2</f>
        <v>4.0072048970588576E-6</v>
      </c>
      <c r="T258" s="17">
        <v>0.2</v>
      </c>
    </row>
    <row r="259" spans="1:20" x14ac:dyDescent="0.2">
      <c r="A259" s="68" t="s">
        <v>875</v>
      </c>
      <c r="B259" s="69" t="str">
        <f>IF(P259=INT(P259),"I","II")</f>
        <v>II</v>
      </c>
      <c r="C259" s="70">
        <v>49579.390500000001</v>
      </c>
      <c r="D259" s="70">
        <v>3.8999999999999998E-3</v>
      </c>
      <c r="E259">
        <f>+(C259-C$7)/C$8</f>
        <v>927.48767153698145</v>
      </c>
      <c r="F259">
        <f>ROUND(2*E259,0)/2</f>
        <v>927.5</v>
      </c>
      <c r="G259">
        <f>+C259-(C$7+F259*C$8)</f>
        <v>-6.2554000003729016E-2</v>
      </c>
      <c r="J259">
        <f>G259</f>
        <v>-6.2554000003729016E-2</v>
      </c>
      <c r="P259" s="44">
        <f>+D$11+D$12*F259+D$13*F259^2</f>
        <v>-6.525580042176557E-2</v>
      </c>
      <c r="Q259" s="2">
        <f>+C259-15018.5</f>
        <v>34560.890500000001</v>
      </c>
      <c r="R259" s="2"/>
      <c r="S259" s="35">
        <f>+(P259-G259)^2</f>
        <v>7.2997254989024981E-6</v>
      </c>
      <c r="T259" s="17">
        <v>0.2</v>
      </c>
    </row>
    <row r="260" spans="1:20" x14ac:dyDescent="0.2">
      <c r="A260" s="68" t="s">
        <v>875</v>
      </c>
      <c r="B260" s="69" t="str">
        <f>IF(P260=INT(P260),"I","II")</f>
        <v>II</v>
      </c>
      <c r="C260" s="70">
        <v>49584.460500000001</v>
      </c>
      <c r="D260" s="70">
        <v>2.7000000000000001E-3</v>
      </c>
      <c r="E260">
        <f>+(C260-C$7)/C$8</f>
        <v>928.48689312956481</v>
      </c>
      <c r="F260">
        <f>ROUND(2*E260,0)/2</f>
        <v>928.5</v>
      </c>
      <c r="G260">
        <f>+C260-(C$7+F260*C$8)</f>
        <v>-6.6503599999123253E-2</v>
      </c>
      <c r="J260">
        <f>G260</f>
        <v>-6.6503599999123253E-2</v>
      </c>
      <c r="P260" s="44">
        <f>+D$11+D$12*F260+D$13*F260^2</f>
        <v>-6.5363626785262807E-2</v>
      </c>
      <c r="Q260" s="2">
        <f>+C260-15018.5</f>
        <v>34565.960500000001</v>
      </c>
      <c r="R260" s="2"/>
      <c r="S260" s="35">
        <f>+(P260-G260)^2</f>
        <v>1.2995389283193134E-6</v>
      </c>
      <c r="T260" s="17">
        <v>0.2</v>
      </c>
    </row>
    <row r="261" spans="1:20" x14ac:dyDescent="0.2">
      <c r="A261" s="68" t="s">
        <v>875</v>
      </c>
      <c r="B261" s="69" t="str">
        <f>IF(P261=INT(P261),"I","II")</f>
        <v>II</v>
      </c>
      <c r="C261" s="70">
        <v>49584.466699999997</v>
      </c>
      <c r="D261" s="70">
        <v>2.8999999999999998E-3</v>
      </c>
      <c r="E261">
        <f>+(C261-C$7)/C$8</f>
        <v>928.48811505734989</v>
      </c>
      <c r="F261">
        <f>ROUND(2*E261,0)/2</f>
        <v>928.5</v>
      </c>
      <c r="G261">
        <f>+C261-(C$7+F261*C$8)</f>
        <v>-6.0303600002953317E-2</v>
      </c>
      <c r="J261">
        <f>G261</f>
        <v>-6.0303600002953317E-2</v>
      </c>
      <c r="P261" s="44">
        <f>+D$11+D$12*F261+D$13*F261^2</f>
        <v>-6.5363626785262807E-2</v>
      </c>
      <c r="Q261" s="2">
        <f>+C261-15018.5</f>
        <v>34565.966699999997</v>
      </c>
      <c r="R261" s="2"/>
      <c r="S261" s="35">
        <f>+(P261-G261)^2</f>
        <v>2.5603871037689332E-5</v>
      </c>
      <c r="T261" s="17">
        <v>0.2</v>
      </c>
    </row>
    <row r="262" spans="1:20" x14ac:dyDescent="0.2">
      <c r="A262" s="68" t="s">
        <v>875</v>
      </c>
      <c r="B262" s="69" t="str">
        <f>IF(P262=INT(P262),"I","II")</f>
        <v>II</v>
      </c>
      <c r="C262" s="70">
        <v>49612.363299999997</v>
      </c>
      <c r="D262" s="70">
        <v>3.3E-3</v>
      </c>
      <c r="E262">
        <f>+(C262-C$7)/C$8</f>
        <v>933.98612000402886</v>
      </c>
      <c r="F262">
        <f>ROUND(2*E262,0)/2</f>
        <v>934</v>
      </c>
      <c r="G262">
        <f>+C262-(C$7+F262*C$8)</f>
        <v>-7.0426400008727796E-2</v>
      </c>
      <c r="J262">
        <f>G262</f>
        <v>-7.0426400008727796E-2</v>
      </c>
      <c r="P262" s="44">
        <f>+D$11+D$12*F262+D$13*F262^2</f>
        <v>-6.5958206675591713E-2</v>
      </c>
      <c r="Q262" s="2">
        <f>+C262-15018.5</f>
        <v>34593.863299999997</v>
      </c>
      <c r="R262" s="2"/>
      <c r="S262" s="35">
        <f>+(P262-G262)^2</f>
        <v>1.9964751662281744E-5</v>
      </c>
      <c r="T262" s="17">
        <v>0.2</v>
      </c>
    </row>
    <row r="263" spans="1:20" x14ac:dyDescent="0.2">
      <c r="A263" s="68" t="s">
        <v>875</v>
      </c>
      <c r="B263" s="69" t="str">
        <f>IF(P263=INT(P263),"I","II")</f>
        <v>II</v>
      </c>
      <c r="C263" s="70">
        <v>49612.373</v>
      </c>
      <c r="D263" s="70">
        <v>3.0999999999999999E-3</v>
      </c>
      <c r="E263">
        <f>+(C263-C$7)/C$8</f>
        <v>933.98803172975875</v>
      </c>
      <c r="F263">
        <f>ROUND(2*E263,0)/2</f>
        <v>934</v>
      </c>
      <c r="G263">
        <f>+C263-(C$7+F263*C$8)</f>
        <v>-6.0726400006387848E-2</v>
      </c>
      <c r="J263">
        <f>G263</f>
        <v>-6.0726400006387848E-2</v>
      </c>
      <c r="P263" s="44">
        <f>+D$11+D$12*F263+D$13*F263^2</f>
        <v>-6.5958206675591713E-2</v>
      </c>
      <c r="Q263" s="2">
        <f>+C263-15018.5</f>
        <v>34593.873</v>
      </c>
      <c r="R263" s="2"/>
      <c r="S263" s="35">
        <f>+(P263-G263)^2</f>
        <v>2.7371801023926035E-5</v>
      </c>
      <c r="T263" s="17">
        <v>0.2</v>
      </c>
    </row>
    <row r="264" spans="1:20" x14ac:dyDescent="0.2">
      <c r="A264" s="68" t="s">
        <v>875</v>
      </c>
      <c r="B264" s="69" t="str">
        <f>IF(P264=INT(P264),"I","II")</f>
        <v>II</v>
      </c>
      <c r="C264" s="70">
        <v>49924.415699999998</v>
      </c>
      <c r="D264" s="70">
        <v>2.0999999999999999E-3</v>
      </c>
      <c r="E264">
        <f>+(C264-C$7)/C$8</f>
        <v>995.48700680826528</v>
      </c>
      <c r="F264">
        <f>ROUND(2*E264,0)/2</f>
        <v>995.5</v>
      </c>
      <c r="G264">
        <f>+C264-(C$7+F264*C$8)</f>
        <v>-6.5926800001761876E-2</v>
      </c>
      <c r="J264">
        <f>G264</f>
        <v>-6.5926800001761876E-2</v>
      </c>
      <c r="P264" s="44">
        <f>+D$11+D$12*F264+D$13*F264^2</f>
        <v>-7.2783600519295125E-2</v>
      </c>
      <c r="Q264" s="2">
        <f>+C264-15018.5</f>
        <v>34905.915699999998</v>
      </c>
      <c r="R264" s="2"/>
      <c r="S264" s="35">
        <f>+(P264-G264)^2</f>
        <v>4.7015713337244223E-5</v>
      </c>
      <c r="T264" s="17">
        <v>0.2</v>
      </c>
    </row>
    <row r="265" spans="1:20" x14ac:dyDescent="0.2">
      <c r="A265" s="68" t="s">
        <v>875</v>
      </c>
      <c r="B265" s="69" t="str">
        <f>IF(P265=INT(P265),"I","II")</f>
        <v>II</v>
      </c>
      <c r="C265" s="70">
        <v>49924.418899999997</v>
      </c>
      <c r="D265" s="70">
        <v>2.8999999999999998E-3</v>
      </c>
      <c r="E265">
        <f>+(C265-C$7)/C$8</f>
        <v>995.48763748067074</v>
      </c>
      <c r="F265">
        <f>ROUND(2*E265,0)/2</f>
        <v>995.5</v>
      </c>
      <c r="G265">
        <f>+C265-(C$7+F265*C$8)</f>
        <v>-6.2726800002565142E-2</v>
      </c>
      <c r="J265">
        <f>G265</f>
        <v>-6.2726800002565142E-2</v>
      </c>
      <c r="P265" s="44">
        <f>+D$11+D$12*F265+D$13*F265^2</f>
        <v>-7.2783600519295125E-2</v>
      </c>
      <c r="Q265" s="2">
        <f>+C265-15018.5</f>
        <v>34905.918899999997</v>
      </c>
      <c r="R265" s="2"/>
      <c r="S265" s="35">
        <f>+(P265-G265)^2</f>
        <v>1.0113923663330045E-4</v>
      </c>
      <c r="T265" s="17">
        <v>0.2</v>
      </c>
    </row>
    <row r="266" spans="1:20" x14ac:dyDescent="0.2">
      <c r="A266" s="68" t="s">
        <v>875</v>
      </c>
      <c r="B266" s="69" t="str">
        <f>IF(P266=INT(P266),"I","II")</f>
        <v>II</v>
      </c>
      <c r="C266" s="70">
        <v>49929.493699999999</v>
      </c>
      <c r="D266" s="70">
        <v>1.4E-3</v>
      </c>
      <c r="E266">
        <f>+(C266-C$7)/C$8</f>
        <v>996.48780508186292</v>
      </c>
      <c r="F266">
        <f>ROUND(2*E266,0)/2</f>
        <v>996.5</v>
      </c>
      <c r="G266">
        <f>+C266-(C$7+F266*C$8)</f>
        <v>-6.1876400002802256E-2</v>
      </c>
      <c r="J266">
        <f>G266</f>
        <v>-6.1876400002802256E-2</v>
      </c>
      <c r="P266" s="44">
        <f>+D$11+D$12*F266+D$13*F266^2</f>
        <v>-7.28972659090526E-2</v>
      </c>
      <c r="Q266" s="2">
        <f>+C266-15018.5</f>
        <v>34910.993699999999</v>
      </c>
      <c r="R266" s="2"/>
      <c r="S266" s="35">
        <f>+(P266-G266)^2</f>
        <v>1.2145948532355121E-4</v>
      </c>
      <c r="T266" s="17">
        <v>0.2</v>
      </c>
    </row>
    <row r="267" spans="1:20" x14ac:dyDescent="0.2">
      <c r="A267" s="68" t="s">
        <v>875</v>
      </c>
      <c r="B267" s="69" t="str">
        <f>IF(P267=INT(P267),"I","II")</f>
        <v>II</v>
      </c>
      <c r="C267" s="70">
        <v>49929.493999999999</v>
      </c>
      <c r="D267" s="70">
        <v>1.6999999999999999E-3</v>
      </c>
      <c r="E267">
        <f>+(C267-C$7)/C$8</f>
        <v>996.48786420740089</v>
      </c>
      <c r="F267">
        <f>ROUND(2*E267,0)/2</f>
        <v>996.5</v>
      </c>
      <c r="G267">
        <f>+C267-(C$7+F267*C$8)</f>
        <v>-6.1576400003104936E-2</v>
      </c>
      <c r="J267">
        <f>G267</f>
        <v>-6.1576400003104936E-2</v>
      </c>
      <c r="P267" s="44">
        <f>+D$11+D$12*F267+D$13*F267^2</f>
        <v>-7.28972659090526E-2</v>
      </c>
      <c r="Q267" s="2">
        <f>+C267-15018.5</f>
        <v>34910.993999999999</v>
      </c>
      <c r="R267" s="2"/>
      <c r="S267" s="35">
        <f>+(P267-G267)^2</f>
        <v>1.2816200486044822E-4</v>
      </c>
      <c r="T267" s="17">
        <v>0.2</v>
      </c>
    </row>
    <row r="268" spans="1:20" x14ac:dyDescent="0.2">
      <c r="A268" s="68" t="s">
        <v>875</v>
      </c>
      <c r="B268" s="69" t="str">
        <f>IF(P268=INT(P268),"I","II")</f>
        <v>II</v>
      </c>
      <c r="C268" s="70">
        <v>49957.406900000002</v>
      </c>
      <c r="D268" s="70">
        <v>2.0999999999999999E-3</v>
      </c>
      <c r="E268">
        <f>+(C268-C$7)/C$8</f>
        <v>1001.9890816416464</v>
      </c>
      <c r="F268">
        <f>ROUND(2*E268,0)/2</f>
        <v>1002</v>
      </c>
      <c r="G268">
        <f>+C268-(C$7+F268*C$8)</f>
        <v>-5.5399199998646509E-2</v>
      </c>
      <c r="J268">
        <f>G268</f>
        <v>-5.5399199998646509E-2</v>
      </c>
      <c r="P268" s="44">
        <f>+D$11+D$12*F268+D$13*F268^2</f>
        <v>-7.3523960443812805E-2</v>
      </c>
      <c r="Q268" s="2">
        <f>+C268-15018.5</f>
        <v>34938.906900000002</v>
      </c>
      <c r="R268" s="2"/>
      <c r="S268" s="35">
        <f>+(P268-G268)^2</f>
        <v>3.2850694119466474E-4</v>
      </c>
      <c r="T268" s="17">
        <v>0.2</v>
      </c>
    </row>
    <row r="269" spans="1:20" x14ac:dyDescent="0.2">
      <c r="A269" s="68" t="s">
        <v>875</v>
      </c>
      <c r="B269" s="69" t="str">
        <f>IF(P269=INT(P269),"I","II")</f>
        <v>II</v>
      </c>
      <c r="C269" s="70">
        <v>49957.408600000002</v>
      </c>
      <c r="D269" s="70">
        <v>2E-3</v>
      </c>
      <c r="E269">
        <f>+(C269-C$7)/C$8</f>
        <v>1001.989416686362</v>
      </c>
      <c r="F269">
        <f>ROUND(2*E269,0)/2</f>
        <v>1002</v>
      </c>
      <c r="G269">
        <f>+C269-(C$7+F269*C$8)</f>
        <v>-5.3699199997936375E-2</v>
      </c>
      <c r="J269">
        <f>G269</f>
        <v>-5.3699199997936375E-2</v>
      </c>
      <c r="O269">
        <f ca="1">+C$11+C$12*F269</f>
        <v>2.8708213839119812E-2</v>
      </c>
      <c r="P269" s="44">
        <f>+D$11+D$12*F269+D$13*F269^2</f>
        <v>-7.3523960443812805E-2</v>
      </c>
      <c r="Q269" s="2">
        <f>+C269-15018.5</f>
        <v>34938.908600000002</v>
      </c>
      <c r="R269" s="2"/>
      <c r="S269" s="35">
        <f>+(P269-G269)^2</f>
        <v>3.9302112673638665E-4</v>
      </c>
      <c r="T269" s="17">
        <v>0.2</v>
      </c>
    </row>
    <row r="270" spans="1:20" x14ac:dyDescent="0.2">
      <c r="A270" s="68" t="s">
        <v>875</v>
      </c>
      <c r="B270" s="69" t="str">
        <f>IF(P270=INT(P270),"I","II")</f>
        <v>II</v>
      </c>
      <c r="C270" s="70">
        <v>50269.457799999996</v>
      </c>
      <c r="D270" s="70">
        <v>1.6999999999999999E-3</v>
      </c>
      <c r="E270">
        <f>+(C270-C$7)/C$8</f>
        <v>1063.4896728181916</v>
      </c>
      <c r="F270">
        <f>ROUND(2*E270,0)/2</f>
        <v>1063.5</v>
      </c>
      <c r="G270">
        <f>+C270-(C$7+F270*C$8)</f>
        <v>-5.2399600004719105E-2</v>
      </c>
      <c r="J270">
        <f>G270</f>
        <v>-5.2399600004719105E-2</v>
      </c>
      <c r="O270">
        <f ca="1">+C$11+C$12*F270</f>
        <v>1.2617498815418515E-2</v>
      </c>
      <c r="P270" s="44">
        <f>+D$11+D$12*F270+D$13*F270^2</f>
        <v>-8.0708454402520863E-2</v>
      </c>
      <c r="Q270" s="2">
        <f>+C270-15018.5</f>
        <v>35250.957799999996</v>
      </c>
      <c r="R270" s="2"/>
      <c r="S270" s="35">
        <f>+(P270-G270)^2</f>
        <v>8.0139123731593994E-4</v>
      </c>
      <c r="T270" s="17">
        <v>0.2</v>
      </c>
    </row>
    <row r="271" spans="1:20" x14ac:dyDescent="0.2">
      <c r="A271" s="68" t="s">
        <v>875</v>
      </c>
      <c r="B271" s="69" t="str">
        <f>IF(P271=INT(P271),"I","II")</f>
        <v>II</v>
      </c>
      <c r="C271" s="70">
        <v>50269.461000000003</v>
      </c>
      <c r="D271" s="70">
        <v>1.4E-3</v>
      </c>
      <c r="E271">
        <f>+(C271-C$7)/C$8</f>
        <v>1063.4903034905983</v>
      </c>
      <c r="F271">
        <f>ROUND(2*E271,0)/2</f>
        <v>1063.5</v>
      </c>
      <c r="G271">
        <f>+C271-(C$7+F271*C$8)</f>
        <v>-4.9199599998246413E-2</v>
      </c>
      <c r="J271">
        <f>G271</f>
        <v>-4.9199599998246413E-2</v>
      </c>
      <c r="O271">
        <f ca="1">+C$11+C$12*F271</f>
        <v>1.2617498815418515E-2</v>
      </c>
      <c r="P271" s="44">
        <f>+D$11+D$12*F271+D$13*F271^2</f>
        <v>-8.0708454402520863E-2</v>
      </c>
      <c r="Q271" s="2">
        <f>+C271-15018.5</f>
        <v>35250.961000000003</v>
      </c>
      <c r="R271" s="2"/>
      <c r="S271" s="35">
        <f>+(P271-G271)^2</f>
        <v>9.9280790586976533E-4</v>
      </c>
      <c r="T271" s="17">
        <v>0.2</v>
      </c>
    </row>
    <row r="272" spans="1:20" x14ac:dyDescent="0.2">
      <c r="A272" s="68" t="s">
        <v>875</v>
      </c>
      <c r="B272" s="69" t="str">
        <f>IF(P272=INT(P272),"I","II")</f>
        <v>II</v>
      </c>
      <c r="C272" s="70">
        <v>50297.362999999998</v>
      </c>
      <c r="D272" s="70">
        <v>1.6999999999999999E-3</v>
      </c>
      <c r="E272">
        <f>+(C272-C$7)/C$8</f>
        <v>1068.9893726969608</v>
      </c>
      <c r="F272">
        <f>ROUND(2*E272,0)/2</f>
        <v>1069</v>
      </c>
      <c r="G272">
        <f>+C272-(C$7+F272*C$8)</f>
        <v>-5.3922400002193172E-2</v>
      </c>
      <c r="J272">
        <f>G272</f>
        <v>-5.3922400002193172E-2</v>
      </c>
      <c r="O272">
        <f ca="1">+C$11+C$12*F272</f>
        <v>1.1178491780778566E-2</v>
      </c>
      <c r="P272" s="44">
        <f>+D$11+D$12*F272+D$13*F272^2</f>
        <v>-8.1366791307529551E-2</v>
      </c>
      <c r="Q272" s="2">
        <f>+C272-15018.5</f>
        <v>35278.862999999998</v>
      </c>
      <c r="R272" s="2"/>
      <c r="S272" s="35">
        <f>+(P272-G272)^2</f>
        <v>7.5319461412042302E-4</v>
      </c>
      <c r="T272" s="17">
        <v>0.2</v>
      </c>
    </row>
    <row r="273" spans="1:21" x14ac:dyDescent="0.2">
      <c r="A273" s="68" t="s">
        <v>875</v>
      </c>
      <c r="B273" s="69" t="str">
        <f>IF(P273=INT(P273),"I","II")</f>
        <v>II</v>
      </c>
      <c r="C273" s="70">
        <v>50297.363700000002</v>
      </c>
      <c r="D273" s="70">
        <v>1.9E-3</v>
      </c>
      <c r="E273">
        <f>+(C273-C$7)/C$8</f>
        <v>1068.9895106565502</v>
      </c>
      <c r="F273">
        <f>ROUND(2*E273,0)/2</f>
        <v>1069</v>
      </c>
      <c r="G273">
        <f>+C273-(C$7+F273*C$8)</f>
        <v>-5.3222399998048786E-2</v>
      </c>
      <c r="J273">
        <f>G273</f>
        <v>-5.3222399998048786E-2</v>
      </c>
      <c r="O273">
        <f ca="1">+C$11+C$12*F273</f>
        <v>1.1178491780778566E-2</v>
      </c>
      <c r="P273" s="44">
        <f>+D$11+D$12*F273+D$13*F273^2</f>
        <v>-8.1366791307529551E-2</v>
      </c>
      <c r="Q273" s="2">
        <f>+C273-15018.5</f>
        <v>35278.863700000002</v>
      </c>
      <c r="R273" s="2"/>
      <c r="S273" s="35">
        <f>+(P273-G273)^2</f>
        <v>7.9210676218117646E-4</v>
      </c>
      <c r="T273" s="17">
        <v>0.2</v>
      </c>
    </row>
    <row r="274" spans="1:21" x14ac:dyDescent="0.2">
      <c r="A274" s="68" t="s">
        <v>875</v>
      </c>
      <c r="B274" s="69" t="str">
        <f>IF(P274=INT(P274),"I","II")</f>
        <v>II</v>
      </c>
      <c r="C274" s="70">
        <v>50302.433299999997</v>
      </c>
      <c r="D274" s="70">
        <v>3.0999999999999999E-3</v>
      </c>
      <c r="E274">
        <f>+(C274-C$7)/C$8</f>
        <v>1069.9886534150821</v>
      </c>
      <c r="F274">
        <f>ROUND(2*E274,0)/2</f>
        <v>1070</v>
      </c>
      <c r="G274">
        <f>+C274-(C$7+F274*C$8)</f>
        <v>-5.7572000005166046E-2</v>
      </c>
      <c r="J274">
        <f>G274</f>
        <v>-5.7572000005166046E-2</v>
      </c>
      <c r="O274">
        <f ca="1">+C$11+C$12*F274</f>
        <v>1.0916854138116772E-2</v>
      </c>
      <c r="P274" s="44">
        <f>+D$11+D$12*F274+D$13*F274^2</f>
        <v>-8.1486767997730081E-2</v>
      </c>
      <c r="Q274" s="2">
        <f>+C274-15018.5</f>
        <v>35283.933299999997</v>
      </c>
      <c r="R274" s="2"/>
      <c r="S274" s="35">
        <f>+(P274-G274)^2</f>
        <v>5.7191612813816523E-4</v>
      </c>
      <c r="T274" s="17">
        <v>0.2</v>
      </c>
    </row>
    <row r="275" spans="1:21" x14ac:dyDescent="0.2">
      <c r="A275" s="68" t="s">
        <v>875</v>
      </c>
      <c r="B275" s="69" t="str">
        <f>IF(P275=INT(P275),"I","II")</f>
        <v>II</v>
      </c>
      <c r="C275" s="70">
        <v>50302.4378</v>
      </c>
      <c r="D275" s="70">
        <v>3.3E-3</v>
      </c>
      <c r="E275">
        <f>+(C275-C$7)/C$8</f>
        <v>1069.9895402981529</v>
      </c>
      <c r="F275">
        <f>ROUND(2*E275,0)/2</f>
        <v>1070</v>
      </c>
      <c r="G275">
        <f>+C275-(C$7+F275*C$8)</f>
        <v>-5.3072000002430286E-2</v>
      </c>
      <c r="J275">
        <f>G275</f>
        <v>-5.3072000002430286E-2</v>
      </c>
      <c r="O275">
        <f ca="1">+C$11+C$12*F275</f>
        <v>1.0916854138116772E-2</v>
      </c>
      <c r="P275" s="44">
        <f>+D$11+D$12*F275+D$13*F275^2</f>
        <v>-8.1486767997730081E-2</v>
      </c>
      <c r="Q275" s="2">
        <f>+C275-15018.5</f>
        <v>35283.9378</v>
      </c>
      <c r="R275" s="2"/>
      <c r="S275" s="35">
        <f>+(P275-G275)^2</f>
        <v>8.0739904022671355E-4</v>
      </c>
      <c r="T275" s="17">
        <v>0.2</v>
      </c>
    </row>
    <row r="276" spans="1:21" x14ac:dyDescent="0.2">
      <c r="A276" s="34" t="s">
        <v>59</v>
      </c>
      <c r="B276" s="33" t="s">
        <v>49</v>
      </c>
      <c r="C276" s="31">
        <v>50348.078000000001</v>
      </c>
      <c r="D276" s="31"/>
      <c r="E276">
        <f>+(C276-C$7)/C$8</f>
        <v>1078.9845448996969</v>
      </c>
      <c r="F276">
        <f>ROUND(2*E276,0)/2</f>
        <v>1079</v>
      </c>
      <c r="G276">
        <f>+C276-(C$7+F276*C$8)</f>
        <v>-7.8418400000373367E-2</v>
      </c>
      <c r="N276">
        <f>G276</f>
        <v>-7.8418400000373367E-2</v>
      </c>
      <c r="O276">
        <f ca="1">+C$11+C$12*F276</f>
        <v>8.56211535416046E-3</v>
      </c>
      <c r="P276" s="44">
        <f>+D$11+D$12*F276+D$13*F276^2</f>
        <v>-8.2570422271030494E-2</v>
      </c>
      <c r="Q276" s="2">
        <f>+C276-15018.5</f>
        <v>35329.578000000001</v>
      </c>
      <c r="R276" s="2"/>
      <c r="S276" s="35">
        <f>+(P276-G276)^2</f>
        <v>1.7239288936032766E-5</v>
      </c>
      <c r="T276" s="46">
        <v>1</v>
      </c>
      <c r="U276" s="35">
        <f>+T276*S276</f>
        <v>1.7239288936032766E-5</v>
      </c>
    </row>
    <row r="277" spans="1:21" x14ac:dyDescent="0.2">
      <c r="A277" s="68" t="s">
        <v>875</v>
      </c>
      <c r="B277" s="69" t="str">
        <f>IF(P277=INT(P277),"I","II")</f>
        <v>II</v>
      </c>
      <c r="C277" s="70">
        <v>50675.385300000002</v>
      </c>
      <c r="D277" s="70">
        <v>4.1000000000000003E-3</v>
      </c>
      <c r="E277">
        <f>+(C277-C$7)/C$8</f>
        <v>1143.4919456038742</v>
      </c>
      <c r="F277">
        <f>ROUND(2*E277,0)/2</f>
        <v>1143.5</v>
      </c>
      <c r="G277">
        <f>+C277-(C$7+F277*C$8)</f>
        <v>-4.0867600000638049E-2</v>
      </c>
      <c r="J277">
        <f>G277</f>
        <v>-4.0867600000638049E-2</v>
      </c>
      <c r="O277">
        <f ca="1">+C$11+C$12*F277</f>
        <v>-8.3135125975262736E-3</v>
      </c>
      <c r="P277" s="44">
        <f>+D$11+D$12*F277+D$13*F277^2</f>
        <v>-9.0540150668971836E-2</v>
      </c>
      <c r="Q277" s="2">
        <f>+C277-15018.5</f>
        <v>35656.885300000002</v>
      </c>
      <c r="R277" s="2"/>
      <c r="S277" s="35">
        <f>+(P277-G277)^2</f>
        <v>2.4673622898981873E-3</v>
      </c>
      <c r="T277" s="17">
        <v>0.2</v>
      </c>
    </row>
    <row r="278" spans="1:21" x14ac:dyDescent="0.2">
      <c r="A278" s="68" t="s">
        <v>875</v>
      </c>
      <c r="B278" s="69" t="str">
        <f>IF(P278=INT(P278),"I","II")</f>
        <v>II</v>
      </c>
      <c r="C278" s="70">
        <v>50675.388099999996</v>
      </c>
      <c r="D278" s="70">
        <v>3.8999999999999998E-3</v>
      </c>
      <c r="E278">
        <f>+(C278-C$7)/C$8</f>
        <v>1143.4924974422279</v>
      </c>
      <c r="F278">
        <f>ROUND(2*E278,0)/2</f>
        <v>1143.5</v>
      </c>
      <c r="G278">
        <f>+C278-(C$7+F278*C$8)</f>
        <v>-3.806760000588838E-2</v>
      </c>
      <c r="J278">
        <f>G278</f>
        <v>-3.806760000588838E-2</v>
      </c>
      <c r="O278">
        <f ca="1">+C$11+C$12*F278</f>
        <v>-8.3135125975262736E-3</v>
      </c>
      <c r="P278" s="44">
        <f>+D$11+D$12*F278+D$13*F278^2</f>
        <v>-9.0540150668971836E-2</v>
      </c>
      <c r="Q278" s="2">
        <f>+C278-15018.5</f>
        <v>35656.888099999996</v>
      </c>
      <c r="R278" s="2"/>
      <c r="S278" s="35">
        <f>+(P278-G278)^2</f>
        <v>2.7533685730898598E-3</v>
      </c>
      <c r="T278" s="17">
        <v>0.2</v>
      </c>
    </row>
    <row r="279" spans="1:21" x14ac:dyDescent="0.2">
      <c r="A279" s="68" t="s">
        <v>875</v>
      </c>
      <c r="B279" s="69" t="str">
        <f>IF(P279=INT(P279),"I","II")</f>
        <v>II</v>
      </c>
      <c r="C279" s="70">
        <v>51025.4859</v>
      </c>
      <c r="D279" s="70">
        <v>1.8E-3</v>
      </c>
      <c r="E279">
        <f>+(C279-C$7)/C$8</f>
        <v>1212.4915667274261</v>
      </c>
      <c r="F279">
        <f>ROUND(2*E279,0)/2</f>
        <v>1212.5</v>
      </c>
      <c r="G279">
        <f>+C279-(C$7+F279*C$8)</f>
        <v>-4.2790000006789342E-2</v>
      </c>
      <c r="J279">
        <f>G279</f>
        <v>-4.2790000006789342E-2</v>
      </c>
      <c r="O279">
        <f ca="1">+C$11+C$12*F279</f>
        <v>-2.6366509941191163E-2</v>
      </c>
      <c r="P279" s="44">
        <f>+D$11+D$12*F279+D$13*F279^2</f>
        <v>-9.946139332364981E-2</v>
      </c>
      <c r="Q279" s="2">
        <f>+C279-15018.5</f>
        <v>36006.9859</v>
      </c>
      <c r="R279" s="2"/>
      <c r="S279" s="35">
        <f>+(P279-G279)^2</f>
        <v>3.2116468204742973E-3</v>
      </c>
      <c r="T279" s="17">
        <v>0.2</v>
      </c>
    </row>
    <row r="280" spans="1:21" x14ac:dyDescent="0.2">
      <c r="A280" s="68" t="s">
        <v>875</v>
      </c>
      <c r="B280" s="69" t="str">
        <f>IF(P280=INT(P280),"I","II")</f>
        <v>II</v>
      </c>
      <c r="C280" s="70">
        <v>51025.486499999999</v>
      </c>
      <c r="D280" s="70">
        <v>2.0999999999999999E-3</v>
      </c>
      <c r="E280">
        <f>+(C280-C$7)/C$8</f>
        <v>1212.491684978502</v>
      </c>
      <c r="F280">
        <f>ROUND(2*E280,0)/2</f>
        <v>1212.5</v>
      </c>
      <c r="G280">
        <f>+C280-(C$7+F280*C$8)</f>
        <v>-4.2190000007394701E-2</v>
      </c>
      <c r="J280">
        <f>G280</f>
        <v>-4.2190000007394701E-2</v>
      </c>
      <c r="O280">
        <f ca="1">+C$11+C$12*F280</f>
        <v>-2.6366509941191163E-2</v>
      </c>
      <c r="P280" s="44">
        <f>+D$11+D$12*F280+D$13*F280^2</f>
        <v>-9.946139332364981E-2</v>
      </c>
      <c r="Q280" s="2">
        <f>+C280-15018.5</f>
        <v>36006.986499999999</v>
      </c>
      <c r="R280" s="2"/>
      <c r="S280" s="35">
        <f>+(P280-G280)^2</f>
        <v>3.2800124923851905E-3</v>
      </c>
      <c r="T280" s="17">
        <v>0.2</v>
      </c>
    </row>
    <row r="281" spans="1:21" x14ac:dyDescent="0.2">
      <c r="A281" s="68" t="s">
        <v>875</v>
      </c>
      <c r="B281" s="69" t="str">
        <f>IF(P281=INT(P281),"I","II")</f>
        <v>II</v>
      </c>
      <c r="C281" s="70">
        <v>51053.377500000002</v>
      </c>
      <c r="D281" s="70">
        <v>2.8999999999999998E-3</v>
      </c>
      <c r="E281">
        <f>+(C281-C$7)/C$8</f>
        <v>1217.9885862484718</v>
      </c>
      <c r="F281">
        <f>ROUND(2*E281,0)/2</f>
        <v>1218</v>
      </c>
      <c r="G281">
        <f>+C281-(C$7+F281*C$8)</f>
        <v>-5.7912800002668519E-2</v>
      </c>
      <c r="J281">
        <f>G281</f>
        <v>-5.7912800002668519E-2</v>
      </c>
      <c r="O281">
        <f ca="1">+C$11+C$12*F281</f>
        <v>-2.7805516975831113E-2</v>
      </c>
      <c r="P281" s="44">
        <f>+D$11+D$12*F281+D$13*F281^2</f>
        <v>-0.10019009908189772</v>
      </c>
      <c r="Q281" s="2">
        <f>+C281-15018.5</f>
        <v>36034.877500000002</v>
      </c>
      <c r="R281" s="2"/>
      <c r="S281" s="35">
        <f>+(P281-G281)^2</f>
        <v>1.7873700174345938E-3</v>
      </c>
      <c r="T281" s="17">
        <v>0.2</v>
      </c>
    </row>
    <row r="282" spans="1:21" x14ac:dyDescent="0.2">
      <c r="A282" s="68" t="s">
        <v>875</v>
      </c>
      <c r="B282" s="69" t="str">
        <f>IF(P282=INT(P282),"I","II")</f>
        <v>II</v>
      </c>
      <c r="C282" s="70">
        <v>51053.379800000002</v>
      </c>
      <c r="D282" s="70">
        <v>2.0999999999999999E-3</v>
      </c>
      <c r="E282">
        <f>+(C282-C$7)/C$8</f>
        <v>1217.9890395442635</v>
      </c>
      <c r="F282">
        <f>ROUND(2*E282,0)/2</f>
        <v>1218</v>
      </c>
      <c r="G282">
        <f>+C282-(C$7+F282*C$8)</f>
        <v>-5.5612800002563745E-2</v>
      </c>
      <c r="J282">
        <f>G282</f>
        <v>-5.5612800002563745E-2</v>
      </c>
      <c r="O282">
        <f ca="1">+C$11+C$12*F282</f>
        <v>-2.7805516975831113E-2</v>
      </c>
      <c r="P282" s="44">
        <f>+D$11+D$12*F282+D$13*F282^2</f>
        <v>-0.10019009908189772</v>
      </c>
      <c r="Q282" s="2">
        <f>+C282-15018.5</f>
        <v>36034.879800000002</v>
      </c>
      <c r="R282" s="2"/>
      <c r="S282" s="35">
        <f>+(P282-G282)^2</f>
        <v>1.9871355932083892E-3</v>
      </c>
      <c r="T282" s="17">
        <v>0.2</v>
      </c>
    </row>
    <row r="283" spans="1:21" x14ac:dyDescent="0.2">
      <c r="A283" s="68" t="s">
        <v>875</v>
      </c>
      <c r="B283" s="69" t="str">
        <f>IF(P283=INT(P283),"I","II")</f>
        <v>II</v>
      </c>
      <c r="C283" s="70">
        <v>51091.440699999999</v>
      </c>
      <c r="D283" s="70">
        <v>1.9E-3</v>
      </c>
      <c r="E283">
        <f>+(C283-C$7)/C$8</f>
        <v>1225.4902768446884</v>
      </c>
      <c r="F283">
        <f>ROUND(2*E283,0)/2</f>
        <v>1225.5</v>
      </c>
      <c r="G283">
        <f>+C283-(C$7+F283*C$8)</f>
        <v>-4.9334800001815893E-2</v>
      </c>
      <c r="J283">
        <f>G283</f>
        <v>-4.9334800001815893E-2</v>
      </c>
      <c r="O283">
        <f ca="1">+C$11+C$12*F283</f>
        <v>-2.976779929579465E-2</v>
      </c>
      <c r="P283" s="44">
        <f>+D$11+D$12*F283+D$13*F283^2</f>
        <v>-0.10118797481885615</v>
      </c>
      <c r="Q283" s="2">
        <f>+C283-15018.5</f>
        <v>36072.940699999999</v>
      </c>
      <c r="R283" s="2"/>
      <c r="S283" s="35">
        <f>+(P283-G283)^2</f>
        <v>2.688751738606538E-3</v>
      </c>
      <c r="T283" s="17">
        <v>0.2</v>
      </c>
    </row>
    <row r="284" spans="1:21" x14ac:dyDescent="0.2">
      <c r="A284" s="68" t="s">
        <v>875</v>
      </c>
      <c r="B284" s="69" t="str">
        <f>IF(P284=INT(P284),"I","II")</f>
        <v>II</v>
      </c>
      <c r="C284" s="70">
        <v>51091.447699999997</v>
      </c>
      <c r="D284" s="70">
        <v>2.7000000000000001E-3</v>
      </c>
      <c r="E284">
        <f>+(C284-C$7)/C$8</f>
        <v>1225.4916564405753</v>
      </c>
      <c r="F284">
        <f>ROUND(2*E284,0)/2</f>
        <v>1225.5</v>
      </c>
      <c r="G284">
        <f>+C284-(C$7+F284*C$8)</f>
        <v>-4.2334800004027784E-2</v>
      </c>
      <c r="J284">
        <f>G284</f>
        <v>-4.2334800004027784E-2</v>
      </c>
      <c r="O284">
        <f ca="1">+C$11+C$12*F284</f>
        <v>-2.976779929579465E-2</v>
      </c>
      <c r="P284" s="44">
        <f>+D$11+D$12*F284+D$13*F284^2</f>
        <v>-0.10118797481885615</v>
      </c>
      <c r="Q284" s="2">
        <f>+C284-15018.5</f>
        <v>36072.947699999997</v>
      </c>
      <c r="R284" s="2"/>
      <c r="S284" s="35">
        <f>+(P284-G284)^2</f>
        <v>3.4636961857847479E-3</v>
      </c>
      <c r="T284" s="17">
        <v>0.2</v>
      </c>
    </row>
    <row r="285" spans="1:21" x14ac:dyDescent="0.2">
      <c r="A285" s="68" t="s">
        <v>875</v>
      </c>
      <c r="B285" s="69" t="str">
        <f>IF(P285=INT(P285),"I","II")</f>
        <v>II</v>
      </c>
      <c r="C285" s="70">
        <v>51365.431299999997</v>
      </c>
      <c r="D285" s="70">
        <v>1.8E-3</v>
      </c>
      <c r="E285">
        <f>+(C285-C$7)/C$8</f>
        <v>1279.4897489718844</v>
      </c>
      <c r="F285">
        <f>ROUND(2*E285,0)/2</f>
        <v>1279.5</v>
      </c>
      <c r="G285">
        <f>+C285-(C$7+F285*C$8)</f>
        <v>-5.20132000092417E-2</v>
      </c>
      <c r="J285">
        <f>G285</f>
        <v>-5.20132000092417E-2</v>
      </c>
      <c r="O285">
        <f ca="1">+C$11+C$12*F285</f>
        <v>-4.3896231999532409E-2</v>
      </c>
      <c r="P285" s="44">
        <f>+D$11+D$12*F285+D$13*F285^2</f>
        <v>-0.10851526399414987</v>
      </c>
      <c r="Q285" s="2">
        <f>+C285-15018.5</f>
        <v>36346.931299999997</v>
      </c>
      <c r="R285" s="2"/>
      <c r="S285" s="35">
        <f>+(P285-G285)^2</f>
        <v>3.1924832345546572E-3</v>
      </c>
      <c r="T285" s="17">
        <v>0.2</v>
      </c>
    </row>
    <row r="286" spans="1:21" x14ac:dyDescent="0.2">
      <c r="A286" s="68" t="s">
        <v>875</v>
      </c>
      <c r="B286" s="69" t="str">
        <f>IF(P286=INT(P286),"I","II")</f>
        <v>II</v>
      </c>
      <c r="C286" s="70">
        <v>51365.432999999997</v>
      </c>
      <c r="D286" s="70">
        <v>1.6999999999999999E-3</v>
      </c>
      <c r="E286">
        <f>+(C286-C$7)/C$8</f>
        <v>1279.4900840166001</v>
      </c>
      <c r="F286">
        <f>ROUND(2*E286,0)/2</f>
        <v>1279.5</v>
      </c>
      <c r="G286">
        <f>+C286-(C$7+F286*C$8)</f>
        <v>-5.0313200008531567E-2</v>
      </c>
      <c r="J286">
        <f>G286</f>
        <v>-5.0313200008531567E-2</v>
      </c>
      <c r="O286">
        <f ca="1">+C$11+C$12*F286</f>
        <v>-4.3896231999532409E-2</v>
      </c>
      <c r="P286" s="44">
        <f>+D$11+D$12*F286+D$13*F286^2</f>
        <v>-0.10851526399414987</v>
      </c>
      <c r="Q286" s="2">
        <f>+C286-15018.5</f>
        <v>36346.932999999997</v>
      </c>
      <c r="R286" s="2"/>
      <c r="S286" s="35">
        <f>+(P286-G286)^2</f>
        <v>3.3874802521860078E-3</v>
      </c>
      <c r="T286" s="17">
        <v>0.2</v>
      </c>
    </row>
    <row r="287" spans="1:21" x14ac:dyDescent="0.2">
      <c r="A287" s="68" t="s">
        <v>875</v>
      </c>
      <c r="B287" s="69" t="str">
        <f>IF(P287=INT(P287),"I","II")</f>
        <v>II</v>
      </c>
      <c r="C287" s="70">
        <v>51365.433700000001</v>
      </c>
      <c r="D287" s="70">
        <v>1.8E-3</v>
      </c>
      <c r="E287">
        <f>+(C287-C$7)/C$8</f>
        <v>1279.4902219761896</v>
      </c>
      <c r="F287">
        <f>ROUND(2*E287,0)/2</f>
        <v>1279.5</v>
      </c>
      <c r="G287">
        <f>+C287-(C$7+F287*C$8)</f>
        <v>-4.9613200004387181E-2</v>
      </c>
      <c r="J287">
        <f>G287</f>
        <v>-4.9613200004387181E-2</v>
      </c>
      <c r="O287">
        <f ca="1">+C$11+C$12*F287</f>
        <v>-4.3896231999532409E-2</v>
      </c>
      <c r="P287" s="44">
        <f>+D$11+D$12*F287+D$13*F287^2</f>
        <v>-0.10851526399414987</v>
      </c>
      <c r="Q287" s="2">
        <f>+C287-15018.5</f>
        <v>36346.933700000001</v>
      </c>
      <c r="R287" s="2"/>
      <c r="S287" s="35">
        <f>+(P287-G287)^2</f>
        <v>3.4694531422540991E-3</v>
      </c>
      <c r="T287" s="17">
        <v>0.2</v>
      </c>
    </row>
    <row r="288" spans="1:21" x14ac:dyDescent="0.2">
      <c r="A288" s="68" t="s">
        <v>875</v>
      </c>
      <c r="B288" s="69" t="str">
        <f>IF(P288=INT(P288),"I","II")</f>
        <v>II</v>
      </c>
      <c r="C288" s="70">
        <v>51464.3603</v>
      </c>
      <c r="D288" s="70">
        <v>2.0999999999999999E-3</v>
      </c>
      <c r="E288">
        <f>+(C288-C$7)/C$8</f>
        <v>1298.9871834753735</v>
      </c>
      <c r="F288">
        <f>ROUND(2*E288,0)/2</f>
        <v>1299</v>
      </c>
      <c r="G288">
        <f>+C288-(C$7+F288*C$8)</f>
        <v>-6.5030400000978261E-2</v>
      </c>
      <c r="J288">
        <f>G288</f>
        <v>-6.5030400000978261E-2</v>
      </c>
      <c r="O288">
        <f ca="1">+C$11+C$12*F288</f>
        <v>-4.8998166031437695E-2</v>
      </c>
      <c r="P288" s="44">
        <f>+D$11+D$12*F288+D$13*F288^2</f>
        <v>-0.11122276470899237</v>
      </c>
      <c r="Q288" s="2">
        <f>+C288-15018.5</f>
        <v>36445.8603</v>
      </c>
      <c r="R288" s="2"/>
      <c r="S288" s="35">
        <f>+(P288-G288)^2</f>
        <v>2.1337345573181872E-3</v>
      </c>
      <c r="T288" s="17">
        <v>0.2</v>
      </c>
    </row>
    <row r="289" spans="1:20" x14ac:dyDescent="0.2">
      <c r="A289" s="68" t="s">
        <v>875</v>
      </c>
      <c r="B289" s="69" t="str">
        <f>IF(P289=INT(P289),"I","II")</f>
        <v>II</v>
      </c>
      <c r="C289" s="70">
        <v>51464.361199999999</v>
      </c>
      <c r="D289" s="70">
        <v>2.7000000000000001E-3</v>
      </c>
      <c r="E289">
        <f>+(C289-C$7)/C$8</f>
        <v>1298.9873608519872</v>
      </c>
      <c r="F289">
        <f>ROUND(2*E289,0)/2</f>
        <v>1299</v>
      </c>
      <c r="G289">
        <f>+C289-(C$7+F289*C$8)</f>
        <v>-6.4130400001886301E-2</v>
      </c>
      <c r="J289">
        <f>G289</f>
        <v>-6.4130400001886301E-2</v>
      </c>
      <c r="O289">
        <f ca="1">+C$11+C$12*F289</f>
        <v>-4.8998166031437695E-2</v>
      </c>
      <c r="P289" s="44">
        <f>+D$11+D$12*F289+D$13*F289^2</f>
        <v>-0.11122276470899237</v>
      </c>
      <c r="Q289" s="2">
        <f>+C289-15018.5</f>
        <v>36445.861199999999</v>
      </c>
      <c r="R289" s="2"/>
      <c r="S289" s="35">
        <f>+(P289-G289)^2</f>
        <v>2.2176908137070891E-3</v>
      </c>
      <c r="T289" s="17">
        <v>0.2</v>
      </c>
    </row>
    <row r="290" spans="1:20" x14ac:dyDescent="0.2">
      <c r="A290" s="68" t="s">
        <v>875</v>
      </c>
      <c r="B290" s="69" t="str">
        <f>IF(P290=INT(P290),"I","II")</f>
        <v>II</v>
      </c>
      <c r="C290" s="70">
        <v>51464.361299999997</v>
      </c>
      <c r="D290" s="70">
        <v>2.3999999999999998E-3</v>
      </c>
      <c r="E290">
        <f>+(C290-C$7)/C$8</f>
        <v>1298.9873805604996</v>
      </c>
      <c r="F290">
        <f>ROUND(2*E290,0)/2</f>
        <v>1299</v>
      </c>
      <c r="G290">
        <f>+C290-(C$7+F290*C$8)</f>
        <v>-6.4030400004412513E-2</v>
      </c>
      <c r="J290">
        <f>G290</f>
        <v>-6.4030400004412513E-2</v>
      </c>
      <c r="O290">
        <f ca="1">+C$11+C$12*F290</f>
        <v>-4.8998166031437695E-2</v>
      </c>
      <c r="P290" s="44">
        <f>+D$11+D$12*F290+D$13*F290^2</f>
        <v>-0.11122276470899237</v>
      </c>
      <c r="Q290" s="2">
        <f>+C290-15018.5</f>
        <v>36445.861299999997</v>
      </c>
      <c r="R290" s="2"/>
      <c r="S290" s="35">
        <f>+(P290-G290)^2</f>
        <v>2.2271192864100741E-3</v>
      </c>
      <c r="T290" s="17">
        <v>0.2</v>
      </c>
    </row>
    <row r="291" spans="1:20" x14ac:dyDescent="0.2">
      <c r="A291" s="68" t="s">
        <v>875</v>
      </c>
      <c r="B291" s="69" t="str">
        <f>IF(P291=INT(P291),"I","II")</f>
        <v>II</v>
      </c>
      <c r="C291" s="70">
        <v>51738.353999999999</v>
      </c>
      <c r="D291" s="70">
        <v>1.2999999999999999E-3</v>
      </c>
      <c r="E291">
        <f>+(C291-C$7)/C$8</f>
        <v>1352.9872665664627</v>
      </c>
      <c r="F291">
        <f>ROUND(2*E291,0)/2</f>
        <v>1353</v>
      </c>
      <c r="G291">
        <f>+C291-(C$7+F291*C$8)</f>
        <v>-6.4608799999405164E-2</v>
      </c>
      <c r="J291">
        <f>G291</f>
        <v>-6.4608799999405164E-2</v>
      </c>
      <c r="O291">
        <f ca="1">+C$11+C$12*F291</f>
        <v>-6.3126598735175399E-2</v>
      </c>
      <c r="P291" s="44">
        <f>+D$11+D$12*F291+D$13*F291^2</f>
        <v>-0.11889086410821087</v>
      </c>
      <c r="Q291" s="2">
        <f>+C291-15018.5</f>
        <v>36719.853999999999</v>
      </c>
      <c r="R291" s="2"/>
      <c r="S291" s="35">
        <f>+(P291-G291)^2</f>
        <v>2.9465424839124925E-3</v>
      </c>
      <c r="T291" s="17">
        <v>0.2</v>
      </c>
    </row>
    <row r="292" spans="1:20" x14ac:dyDescent="0.2">
      <c r="A292" s="68" t="s">
        <v>875</v>
      </c>
      <c r="B292" s="69" t="str">
        <f>IF(P292=INT(P292),"I","II")</f>
        <v>II</v>
      </c>
      <c r="C292" s="70">
        <v>51738.358</v>
      </c>
      <c r="D292" s="70">
        <v>1.6999999999999999E-3</v>
      </c>
      <c r="E292">
        <f>+(C292-C$7)/C$8</f>
        <v>1352.9880549069699</v>
      </c>
      <c r="F292">
        <f>ROUND(2*E292,0)/2</f>
        <v>1353</v>
      </c>
      <c r="G292">
        <f>+C292-(C$7+F292*C$8)</f>
        <v>-6.0608799998590257E-2</v>
      </c>
      <c r="J292">
        <f>G292</f>
        <v>-6.0608799998590257E-2</v>
      </c>
      <c r="O292">
        <f ca="1">+C$11+C$12*F292</f>
        <v>-6.3126598735175399E-2</v>
      </c>
      <c r="P292" s="44">
        <f>+D$11+D$12*F292+D$13*F292^2</f>
        <v>-0.11889086410821087</v>
      </c>
      <c r="Q292" s="2">
        <f>+C292-15018.5</f>
        <v>36719.858</v>
      </c>
      <c r="R292" s="2"/>
      <c r="S292" s="35">
        <f>+(P292-G292)^2</f>
        <v>3.3967989968779273E-3</v>
      </c>
      <c r="T292" s="17">
        <v>0.2</v>
      </c>
    </row>
    <row r="293" spans="1:20" x14ac:dyDescent="0.2">
      <c r="A293" s="68" t="s">
        <v>875</v>
      </c>
      <c r="B293" s="69" t="str">
        <f>IF(P293=INT(P293),"I","II")</f>
        <v>II</v>
      </c>
      <c r="C293" s="70">
        <v>51738.36</v>
      </c>
      <c r="D293" s="70">
        <v>1.4E-3</v>
      </c>
      <c r="E293">
        <f>+(C293-C$7)/C$8</f>
        <v>1352.9884490772233</v>
      </c>
      <c r="F293">
        <f>ROUND(2*E293,0)/2</f>
        <v>1353</v>
      </c>
      <c r="G293">
        <f>+C293-(C$7+F293*C$8)</f>
        <v>-5.8608799998182803E-2</v>
      </c>
      <c r="J293">
        <f>G293</f>
        <v>-5.8608799998182803E-2</v>
      </c>
      <c r="O293">
        <f ca="1">+C$11+C$12*F293</f>
        <v>-6.3126598735175399E-2</v>
      </c>
      <c r="P293" s="44">
        <f>+D$11+D$12*F293+D$13*F293^2</f>
        <v>-0.11889086410821087</v>
      </c>
      <c r="Q293" s="2">
        <f>+C293-15018.5</f>
        <v>36719.86</v>
      </c>
      <c r="R293" s="2"/>
      <c r="S293" s="35">
        <f>+(P293-G293)^2</f>
        <v>3.6339272533655338E-3</v>
      </c>
      <c r="T293" s="17">
        <v>0.2</v>
      </c>
    </row>
    <row r="294" spans="1:20" x14ac:dyDescent="0.2">
      <c r="A294" s="68" t="s">
        <v>875</v>
      </c>
      <c r="B294" s="69" t="str">
        <f>IF(P294=INT(P294),"I","II")</f>
        <v>II</v>
      </c>
      <c r="C294" s="70">
        <v>51743.426700000004</v>
      </c>
      <c r="D294" s="70">
        <v>1.9E-3</v>
      </c>
      <c r="E294">
        <f>+(C294-C$7)/C$8</f>
        <v>1353.9870202888892</v>
      </c>
      <c r="F294">
        <f>ROUND(2*E294,0)/2</f>
        <v>1354</v>
      </c>
      <c r="G294">
        <f>+C294-(C$7+F294*C$8)</f>
        <v>-6.585839999752352E-2</v>
      </c>
      <c r="J294">
        <f>G294</f>
        <v>-6.585839999752352E-2</v>
      </c>
      <c r="O294">
        <f ca="1">+C$11+C$12*F294</f>
        <v>-6.3388236377837248E-2</v>
      </c>
      <c r="P294" s="44">
        <f>+D$11+D$12*F294+D$13*F294^2</f>
        <v>-0.11903522731985121</v>
      </c>
      <c r="Q294" s="2">
        <f>+C294-15018.5</f>
        <v>36724.926700000004</v>
      </c>
      <c r="R294" s="2"/>
      <c r="S294" s="35">
        <f>+(P294-G294)^2</f>
        <v>2.8277749640686564E-3</v>
      </c>
      <c r="T294" s="17">
        <v>0.2</v>
      </c>
    </row>
    <row r="295" spans="1:20" x14ac:dyDescent="0.2">
      <c r="A295" s="68" t="s">
        <v>875</v>
      </c>
      <c r="B295" s="69" t="str">
        <f>IF(P295=INT(P295),"I","II")</f>
        <v>II</v>
      </c>
      <c r="C295" s="70">
        <v>51743.427499999998</v>
      </c>
      <c r="D295" s="70">
        <v>2.5999999999999999E-3</v>
      </c>
      <c r="E295">
        <f>+(C295-C$7)/C$8</f>
        <v>1353.9871779569894</v>
      </c>
      <c r="F295">
        <f>ROUND(2*E295,0)/2</f>
        <v>1354</v>
      </c>
      <c r="G295">
        <f>+C295-(C$7+F295*C$8)</f>
        <v>-6.5058400003181305E-2</v>
      </c>
      <c r="J295">
        <f>G295</f>
        <v>-6.5058400003181305E-2</v>
      </c>
      <c r="O295">
        <f ca="1">+C$11+C$12*F295</f>
        <v>-6.3388236377837248E-2</v>
      </c>
      <c r="P295" s="44">
        <f>+D$11+D$12*F295+D$13*F295^2</f>
        <v>-0.11903522731985121</v>
      </c>
      <c r="Q295" s="2">
        <f>+C295-15018.5</f>
        <v>36724.927499999998</v>
      </c>
      <c r="R295" s="2"/>
      <c r="S295" s="35">
        <f>+(P295-G295)^2</f>
        <v>2.9134978871736025E-3</v>
      </c>
      <c r="T295" s="17">
        <v>0.2</v>
      </c>
    </row>
    <row r="296" spans="1:20" x14ac:dyDescent="0.2">
      <c r="A296" s="68" t="s">
        <v>875</v>
      </c>
      <c r="B296" s="69" t="str">
        <f>IF(P296=INT(P296),"I","II")</f>
        <v>II</v>
      </c>
      <c r="C296" s="70">
        <v>51743.427499999998</v>
      </c>
      <c r="D296" s="70">
        <v>2.7000000000000001E-3</v>
      </c>
      <c r="E296">
        <f>+(C296-C$7)/C$8</f>
        <v>1353.9871779569894</v>
      </c>
      <c r="F296">
        <f>ROUND(2*E296,0)/2</f>
        <v>1354</v>
      </c>
      <c r="G296">
        <f>+C296-(C$7+F296*C$8)</f>
        <v>-6.5058400003181305E-2</v>
      </c>
      <c r="J296">
        <f>G296</f>
        <v>-6.5058400003181305E-2</v>
      </c>
      <c r="O296">
        <f ca="1">+C$11+C$12*F296</f>
        <v>-6.3388236377837248E-2</v>
      </c>
      <c r="P296" s="44">
        <f>+D$11+D$12*F296+D$13*F296^2</f>
        <v>-0.11903522731985121</v>
      </c>
      <c r="Q296" s="2">
        <f>+C296-15018.5</f>
        <v>36724.927499999998</v>
      </c>
      <c r="R296" s="2"/>
      <c r="S296" s="35">
        <f>+(P296-G296)^2</f>
        <v>2.9134978871736025E-3</v>
      </c>
      <c r="T296" s="17">
        <v>0.2</v>
      </c>
    </row>
    <row r="297" spans="1:20" x14ac:dyDescent="0.2">
      <c r="A297" s="68" t="s">
        <v>875</v>
      </c>
      <c r="B297" s="69" t="str">
        <f>IF(P297=INT(P297),"I","II")</f>
        <v>II</v>
      </c>
      <c r="C297" s="70">
        <v>51781.4925</v>
      </c>
      <c r="D297" s="70">
        <v>2.3999999999999998E-3</v>
      </c>
      <c r="E297">
        <f>+(C297-C$7)/C$8</f>
        <v>1361.4892233064352</v>
      </c>
      <c r="F297">
        <f>ROUND(2*E297,0)/2</f>
        <v>1361.5</v>
      </c>
      <c r="G297">
        <f>+C297-(C$7+F297*C$8)</f>
        <v>-5.4680400004144758E-2</v>
      </c>
      <c r="J297">
        <f>G297</f>
        <v>-5.4680400004144758E-2</v>
      </c>
      <c r="O297">
        <f ca="1">+C$11+C$12*F297</f>
        <v>-6.5350518697800786E-2</v>
      </c>
      <c r="P297" s="44">
        <f>+D$11+D$12*F297+D$13*F297^2</f>
        <v>-0.12012068845071321</v>
      </c>
      <c r="Q297" s="2">
        <f>+C297-15018.5</f>
        <v>36762.9925</v>
      </c>
      <c r="R297" s="2"/>
      <c r="S297" s="35">
        <f>+(P297-G297)^2</f>
        <v>4.2824313519700796E-3</v>
      </c>
      <c r="T297" s="17">
        <v>0.2</v>
      </c>
    </row>
    <row r="298" spans="1:20" x14ac:dyDescent="0.2">
      <c r="A298" s="68" t="s">
        <v>875</v>
      </c>
      <c r="B298" s="69" t="str">
        <f>IF(P298=INT(P298),"I","II")</f>
        <v>II</v>
      </c>
      <c r="C298" s="70">
        <v>51781.495000000003</v>
      </c>
      <c r="D298" s="70">
        <v>3.0999999999999999E-3</v>
      </c>
      <c r="E298">
        <f>+(C298-C$7)/C$8</f>
        <v>1361.4897160192525</v>
      </c>
      <c r="F298">
        <f>ROUND(2*E298,0)/2</f>
        <v>1361.5</v>
      </c>
      <c r="G298">
        <f>+C298-(C$7+F298*C$8)</f>
        <v>-5.2180400001816452E-2</v>
      </c>
      <c r="J298">
        <f>G298</f>
        <v>-5.2180400001816452E-2</v>
      </c>
      <c r="O298">
        <f ca="1">+C$11+C$12*F298</f>
        <v>-6.5350518697800786E-2</v>
      </c>
      <c r="P298" s="44">
        <f>+D$11+D$12*F298+D$13*F298^2</f>
        <v>-0.12012068845071321</v>
      </c>
      <c r="Q298" s="2">
        <f>+C298-15018.5</f>
        <v>36762.995000000003</v>
      </c>
      <c r="R298" s="2"/>
      <c r="S298" s="35">
        <f>+(P298-G298)^2</f>
        <v>4.6158827945192941E-3</v>
      </c>
      <c r="T298" s="17">
        <v>0.2</v>
      </c>
    </row>
    <row r="299" spans="1:20" x14ac:dyDescent="0.2">
      <c r="A299" s="68" t="s">
        <v>875</v>
      </c>
      <c r="B299" s="69" t="str">
        <f>IF(P299=INT(P299),"I","II")</f>
        <v>II</v>
      </c>
      <c r="C299" s="70">
        <v>51781.496700000003</v>
      </c>
      <c r="D299" s="70">
        <v>1.9E-3</v>
      </c>
      <c r="E299">
        <f>+(C299-C$7)/C$8</f>
        <v>1361.4900510639682</v>
      </c>
      <c r="F299">
        <f>ROUND(2*E299,0)/2</f>
        <v>1361.5</v>
      </c>
      <c r="G299">
        <f>+C299-(C$7+F299*C$8)</f>
        <v>-5.0480400001106318E-2</v>
      </c>
      <c r="J299">
        <f>G299</f>
        <v>-5.0480400001106318E-2</v>
      </c>
      <c r="O299">
        <f ca="1">+C$11+C$12*F299</f>
        <v>-6.5350518697800786E-2</v>
      </c>
      <c r="P299" s="44">
        <f>+D$11+D$12*F299+D$13*F299^2</f>
        <v>-0.12012068845071321</v>
      </c>
      <c r="Q299" s="2">
        <f>+C299-15018.5</f>
        <v>36762.996700000003</v>
      </c>
      <c r="R299" s="2"/>
      <c r="S299" s="35">
        <f>+(P299-G299)^2</f>
        <v>4.8497697753444504E-3</v>
      </c>
      <c r="T299" s="17">
        <v>0.2</v>
      </c>
    </row>
    <row r="300" spans="1:20" x14ac:dyDescent="0.2">
      <c r="A300" s="68" t="s">
        <v>875</v>
      </c>
      <c r="B300" s="69" t="str">
        <f>IF(P300=INT(P300),"I","II")</f>
        <v>II</v>
      </c>
      <c r="C300" s="70">
        <v>51814.457600000002</v>
      </c>
      <c r="D300" s="70">
        <v>2.7000000000000001E-3</v>
      </c>
      <c r="E300">
        <f>+(C300-C$7)/C$8</f>
        <v>1367.9861542180079</v>
      </c>
      <c r="F300">
        <f>ROUND(2*E300,0)/2</f>
        <v>1368</v>
      </c>
      <c r="G300">
        <f>+C300-(C$7+F300*C$8)</f>
        <v>-7.0252800003800076E-2</v>
      </c>
      <c r="J300">
        <f>G300</f>
        <v>-7.0252800003800076E-2</v>
      </c>
      <c r="O300">
        <f ca="1">+C$11+C$12*F300</f>
        <v>-6.7051163375102585E-2</v>
      </c>
      <c r="P300" s="44">
        <f>+D$11+D$12*F300+D$13*F300^2</f>
        <v>-0.12106532842630598</v>
      </c>
      <c r="Q300" s="2">
        <f>+C300-15018.5</f>
        <v>36795.957600000002</v>
      </c>
      <c r="R300" s="2"/>
      <c r="S300" s="35">
        <f>+(P300-G300)^2</f>
        <v>2.5819130446879698E-3</v>
      </c>
      <c r="T300" s="17">
        <v>0.2</v>
      </c>
    </row>
    <row r="301" spans="1:20" x14ac:dyDescent="0.2">
      <c r="A301" s="68" t="s">
        <v>875</v>
      </c>
      <c r="B301" s="69" t="str">
        <f>IF(P301=INT(P301),"I","II")</f>
        <v>II</v>
      </c>
      <c r="C301" s="70">
        <v>51814.4611</v>
      </c>
      <c r="D301" s="70">
        <v>2.0999999999999999E-3</v>
      </c>
      <c r="E301">
        <f>+(C301-C$7)/C$8</f>
        <v>1367.9868440159512</v>
      </c>
      <c r="F301">
        <f>ROUND(2*E301,0)/2</f>
        <v>1368</v>
      </c>
      <c r="G301">
        <f>+C301-(C$7+F301*C$8)</f>
        <v>-6.6752800004906021E-2</v>
      </c>
      <c r="J301">
        <f>G301</f>
        <v>-6.6752800004906021E-2</v>
      </c>
      <c r="O301">
        <f ca="1">+C$11+C$12*F301</f>
        <v>-6.7051163375102585E-2</v>
      </c>
      <c r="P301" s="44">
        <f>+D$11+D$12*F301+D$13*F301^2</f>
        <v>-0.12106532842630598</v>
      </c>
      <c r="Q301" s="2">
        <f>+C301-15018.5</f>
        <v>36795.9611</v>
      </c>
      <c r="R301" s="2"/>
      <c r="S301" s="35">
        <f>+(P301-G301)^2</f>
        <v>2.9498507435253779E-3</v>
      </c>
      <c r="T301" s="17">
        <v>0.2</v>
      </c>
    </row>
    <row r="302" spans="1:20" x14ac:dyDescent="0.2">
      <c r="A302" s="68" t="s">
        <v>875</v>
      </c>
      <c r="B302" s="69" t="str">
        <f>IF(P302=INT(P302),"I","II")</f>
        <v>II</v>
      </c>
      <c r="C302" s="70">
        <v>51814.464899999999</v>
      </c>
      <c r="D302" s="70">
        <v>2E-3</v>
      </c>
      <c r="E302">
        <f>+(C302-C$7)/C$8</f>
        <v>1367.9875929394325</v>
      </c>
      <c r="F302">
        <f>ROUND(2*E302,0)/2</f>
        <v>1368</v>
      </c>
      <c r="G302">
        <f>+C302-(C$7+F302*C$8)</f>
        <v>-6.2952800006314646E-2</v>
      </c>
      <c r="J302">
        <f>G302</f>
        <v>-6.2952800006314646E-2</v>
      </c>
      <c r="O302">
        <f ca="1">+C$11+C$12*F302</f>
        <v>-6.7051163375102585E-2</v>
      </c>
      <c r="P302" s="44">
        <f>+D$11+D$12*F302+D$13*F302^2</f>
        <v>-0.12106532842630598</v>
      </c>
      <c r="Q302" s="2">
        <f>+C302-15018.5</f>
        <v>36795.964899999999</v>
      </c>
      <c r="R302" s="2"/>
      <c r="S302" s="35">
        <f>+(P302-G302)^2</f>
        <v>3.3770659593643001E-3</v>
      </c>
      <c r="T302" s="17">
        <v>0.2</v>
      </c>
    </row>
    <row r="303" spans="1:20" x14ac:dyDescent="0.2">
      <c r="A303" s="68" t="s">
        <v>875</v>
      </c>
      <c r="B303" s="69" t="str">
        <f>IF(P303=INT(P303),"I","II")</f>
        <v>II</v>
      </c>
      <c r="C303" s="70">
        <v>51870.273800000003</v>
      </c>
      <c r="D303" s="70">
        <v>1.8E-3</v>
      </c>
      <c r="E303">
        <f>+(C303-C$7)/C$8</f>
        <v>1378.986697069281</v>
      </c>
      <c r="F303">
        <f>ROUND(2*E303,0)/2</f>
        <v>1379</v>
      </c>
      <c r="G303">
        <f>+C303-(C$7+F303*C$8)</f>
        <v>-6.7498399999749381E-2</v>
      </c>
      <c r="J303">
        <f>G303</f>
        <v>-6.7498399999749381E-2</v>
      </c>
      <c r="O303">
        <f ca="1">+C$11+C$12*F303</f>
        <v>-6.9929177444382484E-2</v>
      </c>
      <c r="P303" s="44">
        <f>+D$11+D$12*F303+D$13*F303^2</f>
        <v>-0.1226722147216622</v>
      </c>
      <c r="Q303" s="2">
        <f>+C303-15018.5</f>
        <v>36851.773800000003</v>
      </c>
      <c r="R303" s="2"/>
      <c r="S303" s="35">
        <f>+(P303-G303)^2</f>
        <v>3.044149830967964E-3</v>
      </c>
      <c r="T303" s="17">
        <v>0.2</v>
      </c>
    </row>
    <row r="304" spans="1:20" x14ac:dyDescent="0.2">
      <c r="A304" s="68" t="s">
        <v>875</v>
      </c>
      <c r="B304" s="69" t="str">
        <f>IF(P304=INT(P304),"I","II")</f>
        <v>II</v>
      </c>
      <c r="C304" s="70">
        <v>51870.275399999999</v>
      </c>
      <c r="D304" s="70">
        <v>1.9E-3</v>
      </c>
      <c r="E304">
        <f>+(C304-C$7)/C$8</f>
        <v>1378.987012405483</v>
      </c>
      <c r="F304">
        <f>ROUND(2*E304,0)/2</f>
        <v>1379</v>
      </c>
      <c r="G304">
        <f>+C304-(C$7+F304*C$8)</f>
        <v>-6.5898400003788993E-2</v>
      </c>
      <c r="J304">
        <f>G304</f>
        <v>-6.5898400003788993E-2</v>
      </c>
      <c r="O304">
        <f ca="1">+C$11+C$12*F304</f>
        <v>-6.9929177444382484E-2</v>
      </c>
      <c r="P304" s="44">
        <f>+D$11+D$12*F304+D$13*F304^2</f>
        <v>-0.1226722147216622</v>
      </c>
      <c r="Q304" s="2">
        <f>+C304-15018.5</f>
        <v>36851.775399999999</v>
      </c>
      <c r="R304" s="2"/>
      <c r="S304" s="35">
        <f>+(P304-G304)^2</f>
        <v>3.223266037619397E-3</v>
      </c>
      <c r="T304" s="17">
        <v>0.2</v>
      </c>
    </row>
    <row r="305" spans="1:21" x14ac:dyDescent="0.2">
      <c r="A305" s="60" t="s">
        <v>769</v>
      </c>
      <c r="B305" s="62" t="s">
        <v>49</v>
      </c>
      <c r="C305" s="61">
        <v>52093.49</v>
      </c>
      <c r="D305" s="11"/>
      <c r="E305">
        <f>+(C305-C$7)/C$8</f>
        <v>1422.979290137213</v>
      </c>
      <c r="F305">
        <f>ROUND(2*E305,0)/2</f>
        <v>1423</v>
      </c>
      <c r="G305">
        <f>+C305-(C$7+F305*C$8)</f>
        <v>-0.10508080000727205</v>
      </c>
      <c r="I305">
        <f>G305</f>
        <v>-0.10508080000727205</v>
      </c>
      <c r="O305">
        <f ca="1">+C$11+C$12*F305</f>
        <v>-8.1441233721502138E-2</v>
      </c>
      <c r="P305" s="44">
        <f>+D$11+D$12*F305+D$13*F305^2</f>
        <v>-0.12920366022330604</v>
      </c>
      <c r="Q305" s="2">
        <f>+C305-15018.5</f>
        <v>37074.99</v>
      </c>
      <c r="R305" s="2"/>
      <c r="S305" s="35">
        <f>+(P305-G305)^2</f>
        <v>5.8191238500231559E-4</v>
      </c>
      <c r="T305" s="17">
        <v>0.1</v>
      </c>
      <c r="U305" s="35"/>
    </row>
    <row r="306" spans="1:21" x14ac:dyDescent="0.2">
      <c r="A306" s="60" t="s">
        <v>769</v>
      </c>
      <c r="B306" s="62" t="s">
        <v>57</v>
      </c>
      <c r="C306" s="61">
        <v>52096.107000000004</v>
      </c>
      <c r="D306" s="11"/>
      <c r="E306">
        <f>+(C306-C$7)/C$8</f>
        <v>1423.4950619138986</v>
      </c>
      <c r="F306">
        <f>ROUND(2*E306,0)/2</f>
        <v>1423.5</v>
      </c>
      <c r="G306">
        <f>+C306-(C$7+F306*C$8)</f>
        <v>-2.5055599995539524E-2</v>
      </c>
      <c r="I306">
        <f>G306</f>
        <v>-2.5055599995539524E-2</v>
      </c>
      <c r="O306">
        <f ca="1">+C$11+C$12*F306</f>
        <v>-8.1572052542833007E-2</v>
      </c>
      <c r="P306" s="44">
        <f>+D$11+D$12*F306+D$13*F306^2</f>
        <v>-0.1292788364767854</v>
      </c>
      <c r="Q306" s="2">
        <f>+C306-15018.5</f>
        <v>37077.607000000004</v>
      </c>
      <c r="R306" s="2"/>
      <c r="S306" s="35">
        <f>+(P306-V306)^2</f>
        <v>1.6713017560791417E-2</v>
      </c>
      <c r="T306" s="17"/>
      <c r="U306" s="35"/>
    </row>
    <row r="307" spans="1:21" x14ac:dyDescent="0.2">
      <c r="A307" s="60" t="s">
        <v>776</v>
      </c>
      <c r="B307" s="62" t="s">
        <v>49</v>
      </c>
      <c r="C307" s="61">
        <v>52834.337</v>
      </c>
      <c r="D307" s="11"/>
      <c r="E307">
        <f>+(C307-C$7)/C$8</f>
        <v>1568.9892150288597</v>
      </c>
      <c r="F307">
        <f>ROUND(2*E307,0)/2</f>
        <v>1569</v>
      </c>
      <c r="G307">
        <f>+C307-(C$7+F307*C$8)</f>
        <v>-5.4722400003811345E-2</v>
      </c>
      <c r="I307">
        <f>G307</f>
        <v>-5.4722400003811345E-2</v>
      </c>
      <c r="O307">
        <f ca="1">+C$11+C$12*F307</f>
        <v>-0.11964032955012632</v>
      </c>
      <c r="P307" s="44">
        <f>+D$11+D$12*F307+D$13*F307^2</f>
        <v>-0.15206717355432808</v>
      </c>
      <c r="Q307" s="2">
        <f>+C307-15018.5</f>
        <v>37815.837</v>
      </c>
      <c r="R307" s="2"/>
      <c r="S307" s="35">
        <f>+(P307-V307)^2</f>
        <v>2.3124425272802139E-2</v>
      </c>
      <c r="T307" s="17"/>
      <c r="U307" s="35"/>
    </row>
    <row r="308" spans="1:21" x14ac:dyDescent="0.2">
      <c r="A308" s="60" t="s">
        <v>776</v>
      </c>
      <c r="B308" s="62" t="s">
        <v>57</v>
      </c>
      <c r="C308" s="61">
        <v>52836.839</v>
      </c>
      <c r="D308" s="11"/>
      <c r="E308">
        <f>+(C308-C$7)/C$8</f>
        <v>1569.482322015969</v>
      </c>
      <c r="F308">
        <f>ROUND(2*E308,0)/2</f>
        <v>1569.5</v>
      </c>
      <c r="G308">
        <f>+C308-(C$7+F308*C$8)</f>
        <v>-8.9697200004593469E-2</v>
      </c>
      <c r="I308">
        <f>G308</f>
        <v>-8.9697200004593469E-2</v>
      </c>
      <c r="O308">
        <f ca="1">+C$11+C$12*F308</f>
        <v>-0.11977114837145725</v>
      </c>
      <c r="P308" s="44">
        <f>+D$11+D$12*F308+D$13*F308^2</f>
        <v>-0.15214861817423386</v>
      </c>
      <c r="Q308" s="2">
        <f>+C308-15018.5</f>
        <v>37818.339</v>
      </c>
      <c r="R308" s="2"/>
      <c r="S308" s="35">
        <f>+(P308-G308)^2</f>
        <v>3.9001796313992902E-3</v>
      </c>
      <c r="T308" s="17">
        <v>0.1</v>
      </c>
      <c r="U308" s="35"/>
    </row>
    <row r="309" spans="1:21" x14ac:dyDescent="0.2">
      <c r="A309" s="60" t="s">
        <v>783</v>
      </c>
      <c r="B309" s="62" t="s">
        <v>57</v>
      </c>
      <c r="C309" s="61">
        <v>53993.57</v>
      </c>
      <c r="D309" s="11"/>
      <c r="E309">
        <f>+(C309-C$7)/C$8</f>
        <v>1797.4567977577067</v>
      </c>
      <c r="F309">
        <f>ROUND(2*E309,0)/2</f>
        <v>1797.5</v>
      </c>
      <c r="G309">
        <f>+C309-(C$7+F309*C$8)</f>
        <v>-0.21920600000157719</v>
      </c>
      <c r="I309">
        <f>G309</f>
        <v>-0.21920600000157719</v>
      </c>
      <c r="O309">
        <f ca="1">+C$11+C$12*F309</f>
        <v>-0.17942453089834992</v>
      </c>
      <c r="P309" s="44">
        <f>+D$11+D$12*F309+D$13*F309^2</f>
        <v>-0.1915241412491171</v>
      </c>
      <c r="Q309" s="2">
        <f>+C309-15018.5</f>
        <v>38975.07</v>
      </c>
      <c r="R309" s="2"/>
      <c r="S309" s="35">
        <f>+(P309-G309)^2</f>
        <v>7.6628530399115171E-4</v>
      </c>
      <c r="T309" s="17">
        <v>0.1</v>
      </c>
      <c r="U309" s="35"/>
    </row>
    <row r="310" spans="1:21" x14ac:dyDescent="0.2">
      <c r="A310" s="60" t="s">
        <v>790</v>
      </c>
      <c r="B310" s="62" t="s">
        <v>49</v>
      </c>
      <c r="C310" s="61">
        <v>55051.489200000004</v>
      </c>
      <c r="D310" s="11"/>
      <c r="E310">
        <f>+(C310-C$7)/C$8</f>
        <v>2005.9569373728114</v>
      </c>
      <c r="F310">
        <f>ROUND(2*E310,0)/2</f>
        <v>2006</v>
      </c>
      <c r="G310">
        <f>+C310-(C$7+F310*C$8)</f>
        <v>-0.21849759999895468</v>
      </c>
      <c r="I310">
        <f>G310</f>
        <v>-0.21849759999895468</v>
      </c>
      <c r="O310">
        <f ca="1">+C$11+C$12*F310</f>
        <v>-0.23397597939333725</v>
      </c>
      <c r="P310" s="44">
        <f>+D$11+D$12*F310+D$13*F310^2</f>
        <v>-0.23143945648915756</v>
      </c>
      <c r="Q310" s="2">
        <f>+C310-15018.5</f>
        <v>40032.989200000004</v>
      </c>
      <c r="R310" s="2"/>
      <c r="S310" s="35">
        <f>+(P310-G310)^2</f>
        <v>1.6749164941300642E-4</v>
      </c>
      <c r="T310" s="17">
        <v>0.1</v>
      </c>
      <c r="U310" s="35"/>
    </row>
    <row r="311" spans="1:21" s="35" customFormat="1" ht="12" customHeight="1" x14ac:dyDescent="0.2">
      <c r="A311" s="34" t="s">
        <v>67</v>
      </c>
      <c r="B311" s="34"/>
      <c r="C311" s="31">
        <v>55391.428599999999</v>
      </c>
      <c r="D311" s="31">
        <v>2.8999999999999998E-3</v>
      </c>
      <c r="E311" s="35">
        <f>+(C311-C$7)/C$8</f>
        <v>2072.9539371065089</v>
      </c>
      <c r="F311" s="35">
        <f>ROUND(2*E311,0)/2</f>
        <v>2073</v>
      </c>
      <c r="G311" s="35">
        <f>+C311-(C$7+F311*C$8)</f>
        <v>-0.2337208000026294</v>
      </c>
      <c r="J311" s="35">
        <f>G311</f>
        <v>-0.2337208000026294</v>
      </c>
      <c r="O311" s="35">
        <f ca="1">+C$11+C$12*F311</f>
        <v>-0.2515057014516785</v>
      </c>
      <c r="P311" s="74">
        <f>+D$11+D$12*F311+D$13*F311^2</f>
        <v>-0.24505845821278138</v>
      </c>
      <c r="Q311" s="45">
        <f>+C311-15018.5</f>
        <v>40372.928599999999</v>
      </c>
      <c r="R311" s="45" t="s">
        <v>55</v>
      </c>
      <c r="S311" s="35">
        <f>+(P311-G311)^2</f>
        <v>1.285424936902266E-4</v>
      </c>
      <c r="T311" s="46">
        <v>0.5</v>
      </c>
    </row>
    <row r="312" spans="1:21" s="35" customFormat="1" ht="12" customHeight="1" x14ac:dyDescent="0.2">
      <c r="A312" s="28" t="s">
        <v>58</v>
      </c>
      <c r="B312" s="29" t="s">
        <v>49</v>
      </c>
      <c r="C312" s="28">
        <v>55802.394330000003</v>
      </c>
      <c r="D312" s="28">
        <v>1.0499999999999999E-3</v>
      </c>
      <c r="E312" s="35">
        <f>+(C312-C$7)/C$8</f>
        <v>2153.9491700902981</v>
      </c>
      <c r="F312" s="35">
        <f>ROUND(2*E312,0)/2</f>
        <v>2154</v>
      </c>
      <c r="G312" s="35">
        <f>+C312-(C$7+F312*C$8)</f>
        <v>-0.2579083999953582</v>
      </c>
      <c r="K312" s="35">
        <f>G312</f>
        <v>-0.2579083999953582</v>
      </c>
      <c r="O312" s="35">
        <f ca="1">+C$11+C$12*F312</f>
        <v>-0.27269835050728508</v>
      </c>
      <c r="P312" s="74">
        <f>+D$11+D$12*F312+D$13*F312^2</f>
        <v>-0.26203791448182862</v>
      </c>
      <c r="Q312" s="45">
        <f>+C312-15018.5</f>
        <v>40783.894330000003</v>
      </c>
      <c r="R312" s="45" t="s">
        <v>71</v>
      </c>
      <c r="S312" s="35">
        <f>+(P312-G312)^2</f>
        <v>1.7052889893969059E-5</v>
      </c>
      <c r="T312" s="46">
        <v>0.8</v>
      </c>
    </row>
    <row r="313" spans="1:21" s="35" customFormat="1" ht="12" customHeight="1" x14ac:dyDescent="0.2">
      <c r="A313" s="75" t="s">
        <v>60</v>
      </c>
      <c r="B313" s="76" t="s">
        <v>49</v>
      </c>
      <c r="C313" s="31">
        <v>56596.424800000001</v>
      </c>
      <c r="D313" s="77">
        <v>8.8999999999999999E-3</v>
      </c>
      <c r="E313" s="35">
        <f>+(C313-C$7)/C$8</f>
        <v>2310.4407659074891</v>
      </c>
      <c r="F313" s="35">
        <f>ROUND(2*E313,0)/2</f>
        <v>2310.5</v>
      </c>
      <c r="G313" s="35">
        <f>+C313-(C$7+F313*C$8)</f>
        <v>-0.30055079999874579</v>
      </c>
      <c r="J313" s="35">
        <f>G313</f>
        <v>-0.30055079999874579</v>
      </c>
      <c r="O313" s="35">
        <f ca="1">+C$11+C$12*F313</f>
        <v>-0.3136446415838583</v>
      </c>
      <c r="P313" s="74">
        <f>+D$11+D$12*F313+D$13*F313^2</f>
        <v>-0.29643970470718528</v>
      </c>
      <c r="Q313" s="45">
        <f>+C313-15018.5</f>
        <v>41577.924800000001</v>
      </c>
      <c r="R313" s="45" t="s">
        <v>55</v>
      </c>
      <c r="S313" s="35">
        <f>+(P313-G313)^2</f>
        <v>1.690110449629097E-5</v>
      </c>
      <c r="T313" s="46">
        <v>1</v>
      </c>
    </row>
    <row r="314" spans="1:21" s="35" customFormat="1" ht="12" customHeight="1" x14ac:dyDescent="0.2">
      <c r="A314" s="77" t="s">
        <v>68</v>
      </c>
      <c r="B314" s="76" t="s">
        <v>49</v>
      </c>
      <c r="C314" s="77">
        <v>56842.505599999997</v>
      </c>
      <c r="D314" s="77">
        <v>2.0999999999999999E-3</v>
      </c>
      <c r="E314" s="35">
        <f>+(C314-C$7)/C$8</f>
        <v>2358.939631564333</v>
      </c>
      <c r="F314" s="35">
        <f>ROUND(2*E314,0)/2</f>
        <v>2359</v>
      </c>
      <c r="G314" s="35">
        <f>+C314-(C$7+F314*C$8)</f>
        <v>-0.30630640000890708</v>
      </c>
      <c r="J314" s="35">
        <f>G314</f>
        <v>-0.30630640000890708</v>
      </c>
      <c r="O314" s="35">
        <f ca="1">+C$11+C$12*F314</f>
        <v>-0.32633406725295611</v>
      </c>
      <c r="P314" s="74">
        <f>+D$11+D$12*F314+D$13*F314^2</f>
        <v>-0.3075278338410965</v>
      </c>
      <c r="Q314" s="45">
        <f>+C314-15018.5</f>
        <v>41824.005599999997</v>
      </c>
      <c r="R314" s="45" t="s">
        <v>55</v>
      </c>
      <c r="S314" s="35">
        <f>+(P314-G314)^2</f>
        <v>1.4919006064169383E-6</v>
      </c>
      <c r="T314" s="46">
        <v>0.5</v>
      </c>
    </row>
    <row r="315" spans="1:21" s="35" customFormat="1" ht="12" customHeight="1" x14ac:dyDescent="0.2">
      <c r="A315" s="30" t="s">
        <v>817</v>
      </c>
      <c r="B315" s="33" t="s">
        <v>49</v>
      </c>
      <c r="C315" s="31">
        <v>56913.537900000003</v>
      </c>
      <c r="D315" s="31"/>
      <c r="E315" s="35">
        <f>+(C315-C$7)/C$8</f>
        <v>2372.9390414126306</v>
      </c>
      <c r="F315" s="35">
        <f>ROUND(2*E315,0)/2</f>
        <v>2373</v>
      </c>
      <c r="G315" s="35">
        <f>+C315-(C$7+F315*C$8)</f>
        <v>-0.3093007999996189</v>
      </c>
      <c r="K315" s="35">
        <f>G315</f>
        <v>-0.3093007999996189</v>
      </c>
      <c r="O315" s="35">
        <f ca="1">+C$11+C$12*F315</f>
        <v>-0.32999699425022144</v>
      </c>
      <c r="P315" s="74">
        <f>+D$11+D$12*F315+D$13*F315^2</f>
        <v>-0.31076609817522105</v>
      </c>
      <c r="Q315" s="45">
        <f>+C315-15018.5</f>
        <v>41895.037900000003</v>
      </c>
      <c r="R315" s="45"/>
      <c r="S315" s="35">
        <f>+(P315-G315)^2</f>
        <v>2.1470987434229824E-6</v>
      </c>
      <c r="T315" s="46">
        <v>1</v>
      </c>
    </row>
    <row r="316" spans="1:21" s="35" customFormat="1" ht="12" customHeight="1" x14ac:dyDescent="0.2">
      <c r="A316" s="65" t="s">
        <v>819</v>
      </c>
      <c r="B316" s="66" t="s">
        <v>49</v>
      </c>
      <c r="C316" s="67">
        <v>56913.538</v>
      </c>
      <c r="D316" s="67">
        <v>2.0000000000000001E-4</v>
      </c>
      <c r="E316" s="35">
        <f>+(C316-C$7)/C$8</f>
        <v>2372.9390611211429</v>
      </c>
      <c r="F316" s="35">
        <f>ROUND(2*E316,0)/2</f>
        <v>2373</v>
      </c>
      <c r="G316" s="35">
        <f>+C316-(C$7+F316*C$8)</f>
        <v>-0.30920080000214512</v>
      </c>
      <c r="K316" s="35">
        <f>G316</f>
        <v>-0.30920080000214512</v>
      </c>
      <c r="O316" s="35">
        <f ca="1">+C$11+C$12*F316</f>
        <v>-0.32999699425022144</v>
      </c>
      <c r="P316" s="74">
        <f>+D$11+D$12*F316+D$13*F316^2</f>
        <v>-0.31076609817522105</v>
      </c>
      <c r="Q316" s="45">
        <f>+C316-15018.5</f>
        <v>41895.038</v>
      </c>
      <c r="R316" s="45"/>
      <c r="S316" s="35">
        <f>+(P316-G316)^2</f>
        <v>2.4501583706348603E-6</v>
      </c>
      <c r="T316" s="46">
        <v>1</v>
      </c>
    </row>
    <row r="317" spans="1:21" s="35" customFormat="1" ht="12" customHeight="1" x14ac:dyDescent="0.2">
      <c r="A317" s="78" t="s">
        <v>878</v>
      </c>
      <c r="B317" s="79" t="s">
        <v>49</v>
      </c>
      <c r="C317" s="80">
        <v>59460.484600000003</v>
      </c>
      <c r="D317" s="78">
        <v>1.8E-3</v>
      </c>
      <c r="E317" s="35">
        <f>+(C317-C$7)/C$8</f>
        <v>2874.9043545879922</v>
      </c>
      <c r="F317" s="35">
        <f>ROUND(2*E317,0)/2</f>
        <v>2875</v>
      </c>
      <c r="G317" s="35">
        <f>+C317-(C$7+F317*C$8)</f>
        <v>-0.4853000000002794</v>
      </c>
      <c r="K317" s="35">
        <f>G317</f>
        <v>-0.4853000000002794</v>
      </c>
      <c r="O317" s="35">
        <f ca="1">+C$11+C$12*F317</f>
        <v>-0.46133909086644997</v>
      </c>
      <c r="P317" s="74">
        <f>+D$11+D$12*F317+D$13*F317^2</f>
        <v>-0.43800228920607215</v>
      </c>
      <c r="Q317" s="45">
        <f>+C317-15018.5</f>
        <v>44441.984600000003</v>
      </c>
      <c r="R317" s="45"/>
      <c r="S317" s="35">
        <f>+(P317-G317)^2</f>
        <v>2.2370734463724689E-3</v>
      </c>
      <c r="T317" s="46">
        <v>1</v>
      </c>
    </row>
    <row r="318" spans="1:21" s="35" customFormat="1" ht="12" customHeight="1" x14ac:dyDescent="0.2">
      <c r="A318" s="84" t="s">
        <v>880</v>
      </c>
      <c r="B318" s="84" t="s">
        <v>49</v>
      </c>
      <c r="C318" s="85">
        <v>59805.490000000224</v>
      </c>
      <c r="D318" s="78">
        <v>7.0000000000000001E-3</v>
      </c>
      <c r="E318" s="35">
        <f>+(C318-C$7)/C$8</f>
        <v>2942.8997875738105</v>
      </c>
      <c r="F318" s="35">
        <f>ROUND(2*E318,0)/2</f>
        <v>2943</v>
      </c>
      <c r="G318" s="35">
        <f>+C318-(C$7+F318*C$8)</f>
        <v>-0.50847279977460857</v>
      </c>
      <c r="K318" s="35">
        <f>G318</f>
        <v>-0.50847279977460857</v>
      </c>
      <c r="O318" s="35">
        <f ca="1">+C$11+C$12*F318</f>
        <v>-0.47913045056745307</v>
      </c>
      <c r="P318" s="74">
        <f>+D$11+D$12*F318+D$13*F318^2</f>
        <v>-0.45690159294541499</v>
      </c>
      <c r="Q318" s="45">
        <f>+C318-15018.5</f>
        <v>44786.990000000224</v>
      </c>
      <c r="R318" s="45"/>
      <c r="S318" s="35">
        <f>+(P318-G318)^2</f>
        <v>2.6595893738194628E-3</v>
      </c>
      <c r="T318" s="46">
        <v>1</v>
      </c>
    </row>
    <row r="319" spans="1:21" s="35" customFormat="1" ht="12" customHeight="1" x14ac:dyDescent="0.2">
      <c r="A319" s="81" t="s">
        <v>879</v>
      </c>
      <c r="B319" s="82" t="s">
        <v>49</v>
      </c>
      <c r="C319" s="80">
        <v>59932.330300000001</v>
      </c>
      <c r="D319" s="78">
        <v>2.9999999999999997E-4</v>
      </c>
      <c r="E319" s="35">
        <f>+(C319-C$7)/C$8</f>
        <v>2967.8981241752972</v>
      </c>
      <c r="F319" s="35">
        <f>ROUND(2*E319,0)/2</f>
        <v>2968</v>
      </c>
      <c r="G319" s="35">
        <f>+C319-(C$7+F319*C$8)</f>
        <v>-0.5169127999979537</v>
      </c>
      <c r="K319" s="35">
        <f>G319</f>
        <v>-0.5169127999979537</v>
      </c>
      <c r="O319" s="35">
        <f ca="1">+C$11+C$12*F319</f>
        <v>-0.48567139163399831</v>
      </c>
      <c r="P319" s="74">
        <f>+D$11+D$12*F319+D$13*F319^2</f>
        <v>-0.46394968796763703</v>
      </c>
      <c r="Q319" s="45">
        <f>+C319-15018.5</f>
        <v>44913.830300000001</v>
      </c>
      <c r="R319" s="45"/>
      <c r="S319" s="35">
        <f>+(P319-G319)^2</f>
        <v>2.8050912359358746E-3</v>
      </c>
      <c r="T319" s="46">
        <v>1</v>
      </c>
    </row>
    <row r="320" spans="1:21" s="35" customFormat="1" ht="12" customHeight="1" x14ac:dyDescent="0.2">
      <c r="C320" s="83"/>
      <c r="D320" s="83"/>
    </row>
    <row r="321" spans="3:4" s="35" customFormat="1" ht="12" customHeight="1" x14ac:dyDescent="0.2">
      <c r="C321" s="83"/>
      <c r="D321" s="83"/>
    </row>
    <row r="322" spans="3:4" s="35" customFormat="1" ht="12" customHeight="1" x14ac:dyDescent="0.2">
      <c r="C322" s="83"/>
      <c r="D322" s="83"/>
    </row>
    <row r="323" spans="3:4" s="35" customFormat="1" ht="12" customHeight="1" x14ac:dyDescent="0.2">
      <c r="C323" s="83"/>
      <c r="D323" s="83"/>
    </row>
    <row r="324" spans="3:4" s="35" customFormat="1" ht="12" customHeight="1" x14ac:dyDescent="0.2">
      <c r="C324" s="83"/>
      <c r="D324" s="83"/>
    </row>
    <row r="325" spans="3:4" s="35" customFormat="1" ht="12" customHeight="1" x14ac:dyDescent="0.2">
      <c r="C325" s="83"/>
      <c r="D325" s="83"/>
    </row>
    <row r="326" spans="3:4" s="35" customFormat="1" ht="12" customHeight="1" x14ac:dyDescent="0.2">
      <c r="C326" s="83"/>
      <c r="D326" s="83"/>
    </row>
    <row r="327" spans="3:4" s="35" customFormat="1" ht="12" customHeight="1" x14ac:dyDescent="0.2">
      <c r="C327" s="83"/>
      <c r="D327" s="83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  <row r="2564" spans="3:4" x14ac:dyDescent="0.2">
      <c r="C2564" s="11"/>
      <c r="D2564" s="11"/>
    </row>
    <row r="2565" spans="3:4" x14ac:dyDescent="0.2">
      <c r="C2565" s="11"/>
      <c r="D2565" s="11"/>
    </row>
    <row r="2566" spans="3:4" x14ac:dyDescent="0.2">
      <c r="C2566" s="11"/>
      <c r="D2566" s="11"/>
    </row>
    <row r="2567" spans="3:4" x14ac:dyDescent="0.2">
      <c r="C2567" s="11"/>
      <c r="D2567" s="11"/>
    </row>
    <row r="2568" spans="3:4" x14ac:dyDescent="0.2">
      <c r="C2568" s="11"/>
      <c r="D2568" s="11"/>
    </row>
    <row r="2569" spans="3:4" x14ac:dyDescent="0.2">
      <c r="C2569" s="11"/>
      <c r="D2569" s="11"/>
    </row>
    <row r="2570" spans="3:4" x14ac:dyDescent="0.2">
      <c r="C2570" s="11"/>
      <c r="D2570" s="11"/>
    </row>
    <row r="2571" spans="3:4" x14ac:dyDescent="0.2">
      <c r="C2571" s="11"/>
      <c r="D2571" s="11"/>
    </row>
    <row r="2572" spans="3:4" x14ac:dyDescent="0.2">
      <c r="C2572" s="11"/>
      <c r="D2572" s="11"/>
    </row>
    <row r="2573" spans="3:4" x14ac:dyDescent="0.2">
      <c r="C2573" s="11"/>
      <c r="D2573" s="11"/>
    </row>
    <row r="2574" spans="3:4" x14ac:dyDescent="0.2">
      <c r="C2574" s="11"/>
      <c r="D2574" s="11"/>
    </row>
    <row r="2575" spans="3:4" x14ac:dyDescent="0.2">
      <c r="C2575" s="11"/>
      <c r="D2575" s="11"/>
    </row>
    <row r="2576" spans="3:4" x14ac:dyDescent="0.2">
      <c r="C2576" s="11"/>
      <c r="D2576" s="11"/>
    </row>
    <row r="2577" spans="3:4" x14ac:dyDescent="0.2">
      <c r="C2577" s="11"/>
      <c r="D2577" s="11"/>
    </row>
    <row r="2578" spans="3:4" x14ac:dyDescent="0.2">
      <c r="C2578" s="11"/>
      <c r="D2578" s="11"/>
    </row>
    <row r="2579" spans="3:4" x14ac:dyDescent="0.2">
      <c r="C2579" s="11"/>
      <c r="D2579" s="11"/>
    </row>
    <row r="2580" spans="3:4" x14ac:dyDescent="0.2">
      <c r="C2580" s="11"/>
      <c r="D2580" s="11"/>
    </row>
    <row r="2581" spans="3:4" x14ac:dyDescent="0.2">
      <c r="C2581" s="11"/>
      <c r="D2581" s="11"/>
    </row>
    <row r="2582" spans="3:4" x14ac:dyDescent="0.2">
      <c r="C2582" s="11"/>
      <c r="D2582" s="11"/>
    </row>
    <row r="2583" spans="3:4" x14ac:dyDescent="0.2">
      <c r="C2583" s="11"/>
      <c r="D2583" s="11"/>
    </row>
    <row r="2584" spans="3:4" x14ac:dyDescent="0.2">
      <c r="C2584" s="11"/>
      <c r="D2584" s="11"/>
    </row>
    <row r="2585" spans="3:4" x14ac:dyDescent="0.2">
      <c r="C2585" s="11"/>
      <c r="D2585" s="11"/>
    </row>
    <row r="2586" spans="3:4" x14ac:dyDescent="0.2">
      <c r="C2586" s="11"/>
      <c r="D2586" s="11"/>
    </row>
    <row r="2587" spans="3:4" x14ac:dyDescent="0.2">
      <c r="C2587" s="11"/>
      <c r="D2587" s="11"/>
    </row>
    <row r="2588" spans="3:4" x14ac:dyDescent="0.2">
      <c r="C2588" s="11"/>
      <c r="D2588" s="11"/>
    </row>
    <row r="2589" spans="3:4" x14ac:dyDescent="0.2">
      <c r="C2589" s="11"/>
      <c r="D2589" s="11"/>
    </row>
    <row r="2590" spans="3:4" x14ac:dyDescent="0.2">
      <c r="C2590" s="11"/>
      <c r="D2590" s="11"/>
    </row>
    <row r="2591" spans="3:4" x14ac:dyDescent="0.2">
      <c r="C2591" s="11"/>
      <c r="D2591" s="11"/>
    </row>
    <row r="2592" spans="3:4" x14ac:dyDescent="0.2">
      <c r="C2592" s="11"/>
      <c r="D2592" s="11"/>
    </row>
    <row r="2593" spans="3:4" x14ac:dyDescent="0.2">
      <c r="C2593" s="11"/>
      <c r="D2593" s="11"/>
    </row>
    <row r="2594" spans="3:4" x14ac:dyDescent="0.2">
      <c r="C2594" s="11"/>
      <c r="D2594" s="11"/>
    </row>
    <row r="2595" spans="3:4" x14ac:dyDescent="0.2">
      <c r="C2595" s="11"/>
      <c r="D2595" s="11"/>
    </row>
    <row r="2596" spans="3:4" x14ac:dyDescent="0.2">
      <c r="C2596" s="11"/>
      <c r="D2596" s="11"/>
    </row>
    <row r="2597" spans="3:4" x14ac:dyDescent="0.2">
      <c r="C2597" s="11"/>
      <c r="D2597" s="11"/>
    </row>
    <row r="2598" spans="3:4" x14ac:dyDescent="0.2">
      <c r="C2598" s="11"/>
      <c r="D2598" s="11"/>
    </row>
    <row r="2599" spans="3:4" x14ac:dyDescent="0.2">
      <c r="C2599" s="11"/>
      <c r="D2599" s="11"/>
    </row>
    <row r="2600" spans="3:4" x14ac:dyDescent="0.2">
      <c r="C2600" s="11"/>
      <c r="D2600" s="11"/>
    </row>
    <row r="2601" spans="3:4" x14ac:dyDescent="0.2">
      <c r="C2601" s="11"/>
      <c r="D2601" s="11"/>
    </row>
    <row r="2602" spans="3:4" x14ac:dyDescent="0.2">
      <c r="C2602" s="11"/>
      <c r="D2602" s="11"/>
    </row>
    <row r="2603" spans="3:4" x14ac:dyDescent="0.2">
      <c r="C2603" s="11"/>
      <c r="D2603" s="11"/>
    </row>
    <row r="2604" spans="3:4" x14ac:dyDescent="0.2">
      <c r="C2604" s="11"/>
      <c r="D2604" s="11"/>
    </row>
    <row r="2605" spans="3:4" x14ac:dyDescent="0.2">
      <c r="C2605" s="11"/>
      <c r="D2605" s="11"/>
    </row>
    <row r="2606" spans="3:4" x14ac:dyDescent="0.2">
      <c r="C2606" s="11"/>
      <c r="D2606" s="11"/>
    </row>
    <row r="2607" spans="3:4" x14ac:dyDescent="0.2">
      <c r="C2607" s="11"/>
      <c r="D2607" s="11"/>
    </row>
    <row r="2608" spans="3:4" x14ac:dyDescent="0.2">
      <c r="C2608" s="11"/>
      <c r="D2608" s="11"/>
    </row>
    <row r="2609" spans="3:4" x14ac:dyDescent="0.2">
      <c r="C2609" s="11"/>
      <c r="D2609" s="11"/>
    </row>
    <row r="2610" spans="3:4" x14ac:dyDescent="0.2">
      <c r="C2610" s="11"/>
      <c r="D2610" s="11"/>
    </row>
    <row r="2611" spans="3:4" x14ac:dyDescent="0.2">
      <c r="C2611" s="11"/>
      <c r="D2611" s="11"/>
    </row>
    <row r="2612" spans="3:4" x14ac:dyDescent="0.2">
      <c r="C2612" s="11"/>
      <c r="D2612" s="11"/>
    </row>
    <row r="2613" spans="3:4" x14ac:dyDescent="0.2">
      <c r="C2613" s="11"/>
      <c r="D2613" s="11"/>
    </row>
    <row r="2614" spans="3:4" x14ac:dyDescent="0.2">
      <c r="C2614" s="11"/>
      <c r="D2614" s="11"/>
    </row>
    <row r="2615" spans="3:4" x14ac:dyDescent="0.2">
      <c r="C2615" s="11"/>
      <c r="D2615" s="11"/>
    </row>
    <row r="2616" spans="3:4" x14ac:dyDescent="0.2">
      <c r="C2616" s="11"/>
      <c r="D2616" s="11"/>
    </row>
    <row r="2617" spans="3:4" x14ac:dyDescent="0.2">
      <c r="C2617" s="11"/>
      <c r="D2617" s="11"/>
    </row>
    <row r="2618" spans="3:4" x14ac:dyDescent="0.2">
      <c r="C2618" s="11"/>
      <c r="D2618" s="11"/>
    </row>
    <row r="2619" spans="3:4" x14ac:dyDescent="0.2">
      <c r="C2619" s="11"/>
      <c r="D2619" s="11"/>
    </row>
    <row r="2620" spans="3:4" x14ac:dyDescent="0.2">
      <c r="C2620" s="11"/>
      <c r="D2620" s="11"/>
    </row>
    <row r="2621" spans="3:4" x14ac:dyDescent="0.2">
      <c r="C2621" s="11"/>
      <c r="D2621" s="11"/>
    </row>
    <row r="2622" spans="3:4" x14ac:dyDescent="0.2">
      <c r="C2622" s="11"/>
      <c r="D2622" s="11"/>
    </row>
    <row r="2623" spans="3:4" x14ac:dyDescent="0.2">
      <c r="C2623" s="11"/>
      <c r="D2623" s="11"/>
    </row>
    <row r="2624" spans="3:4" x14ac:dyDescent="0.2">
      <c r="C2624" s="11"/>
      <c r="D2624" s="11"/>
    </row>
    <row r="2625" spans="3:4" x14ac:dyDescent="0.2">
      <c r="C2625" s="11"/>
      <c r="D2625" s="11"/>
    </row>
    <row r="2626" spans="3:4" x14ac:dyDescent="0.2">
      <c r="C2626" s="11"/>
      <c r="D2626" s="11"/>
    </row>
    <row r="2627" spans="3:4" x14ac:dyDescent="0.2">
      <c r="C2627" s="11"/>
      <c r="D2627" s="11"/>
    </row>
    <row r="2628" spans="3:4" x14ac:dyDescent="0.2">
      <c r="C2628" s="11"/>
      <c r="D2628" s="11"/>
    </row>
    <row r="2629" spans="3:4" x14ac:dyDescent="0.2">
      <c r="C2629" s="11"/>
      <c r="D2629" s="11"/>
    </row>
    <row r="2630" spans="3:4" x14ac:dyDescent="0.2">
      <c r="C2630" s="11"/>
      <c r="D2630" s="11"/>
    </row>
    <row r="2631" spans="3:4" x14ac:dyDescent="0.2">
      <c r="C2631" s="11"/>
      <c r="D2631" s="11"/>
    </row>
    <row r="2632" spans="3:4" x14ac:dyDescent="0.2">
      <c r="C2632" s="11"/>
      <c r="D2632" s="11"/>
    </row>
    <row r="2633" spans="3:4" x14ac:dyDescent="0.2">
      <c r="C2633" s="11"/>
      <c r="D2633" s="11"/>
    </row>
    <row r="2634" spans="3:4" x14ac:dyDescent="0.2">
      <c r="C2634" s="11"/>
      <c r="D2634" s="11"/>
    </row>
    <row r="2635" spans="3:4" x14ac:dyDescent="0.2">
      <c r="C2635" s="11"/>
      <c r="D2635" s="11"/>
    </row>
    <row r="2636" spans="3:4" x14ac:dyDescent="0.2">
      <c r="C2636" s="11"/>
      <c r="D2636" s="11"/>
    </row>
    <row r="2637" spans="3:4" x14ac:dyDescent="0.2">
      <c r="C2637" s="11"/>
      <c r="D2637" s="11"/>
    </row>
    <row r="2638" spans="3:4" x14ac:dyDescent="0.2">
      <c r="C2638" s="11"/>
      <c r="D2638" s="11"/>
    </row>
    <row r="2639" spans="3:4" x14ac:dyDescent="0.2">
      <c r="C2639" s="11"/>
      <c r="D2639" s="11"/>
    </row>
    <row r="2640" spans="3:4" x14ac:dyDescent="0.2">
      <c r="C2640" s="11"/>
      <c r="D2640" s="11"/>
    </row>
    <row r="2641" spans="3:4" x14ac:dyDescent="0.2">
      <c r="C2641" s="11"/>
      <c r="D2641" s="11"/>
    </row>
    <row r="2642" spans="3:4" x14ac:dyDescent="0.2">
      <c r="C2642" s="11"/>
      <c r="D2642" s="11"/>
    </row>
    <row r="2643" spans="3:4" x14ac:dyDescent="0.2">
      <c r="C2643" s="11"/>
      <c r="D2643" s="11"/>
    </row>
    <row r="2644" spans="3:4" x14ac:dyDescent="0.2">
      <c r="C2644" s="11"/>
      <c r="D2644" s="11"/>
    </row>
    <row r="2645" spans="3:4" x14ac:dyDescent="0.2">
      <c r="C2645" s="11"/>
      <c r="D2645" s="11"/>
    </row>
    <row r="2646" spans="3:4" x14ac:dyDescent="0.2">
      <c r="C2646" s="11"/>
      <c r="D2646" s="11"/>
    </row>
    <row r="2647" spans="3:4" x14ac:dyDescent="0.2">
      <c r="C2647" s="11"/>
      <c r="D2647" s="11"/>
    </row>
    <row r="2648" spans="3:4" x14ac:dyDescent="0.2">
      <c r="C2648" s="11"/>
      <c r="D2648" s="11"/>
    </row>
    <row r="2649" spans="3:4" x14ac:dyDescent="0.2">
      <c r="C2649" s="11"/>
      <c r="D2649" s="11"/>
    </row>
    <row r="2650" spans="3:4" x14ac:dyDescent="0.2">
      <c r="C2650" s="11"/>
      <c r="D2650" s="11"/>
    </row>
    <row r="2651" spans="3:4" x14ac:dyDescent="0.2">
      <c r="C2651" s="11"/>
      <c r="D2651" s="11"/>
    </row>
    <row r="2652" spans="3:4" x14ac:dyDescent="0.2">
      <c r="C2652" s="11"/>
      <c r="D2652" s="11"/>
    </row>
    <row r="2653" spans="3:4" x14ac:dyDescent="0.2">
      <c r="C2653" s="11"/>
      <c r="D2653" s="11"/>
    </row>
    <row r="2654" spans="3:4" x14ac:dyDescent="0.2">
      <c r="C2654" s="11"/>
      <c r="D2654" s="11"/>
    </row>
    <row r="2655" spans="3:4" x14ac:dyDescent="0.2">
      <c r="C2655" s="11"/>
      <c r="D2655" s="11"/>
    </row>
    <row r="2656" spans="3:4" x14ac:dyDescent="0.2">
      <c r="C2656" s="11"/>
      <c r="D2656" s="11"/>
    </row>
    <row r="2657" spans="3:4" x14ac:dyDescent="0.2">
      <c r="C2657" s="11"/>
      <c r="D2657" s="11"/>
    </row>
    <row r="2658" spans="3:4" x14ac:dyDescent="0.2">
      <c r="C2658" s="11"/>
      <c r="D2658" s="11"/>
    </row>
    <row r="2659" spans="3:4" x14ac:dyDescent="0.2">
      <c r="C2659" s="11"/>
      <c r="D2659" s="11"/>
    </row>
    <row r="2660" spans="3:4" x14ac:dyDescent="0.2">
      <c r="C2660" s="11"/>
      <c r="D2660" s="11"/>
    </row>
    <row r="2661" spans="3:4" x14ac:dyDescent="0.2">
      <c r="C2661" s="11"/>
      <c r="D2661" s="11"/>
    </row>
    <row r="2662" spans="3:4" x14ac:dyDescent="0.2">
      <c r="C2662" s="11"/>
      <c r="D2662" s="11"/>
    </row>
    <row r="2663" spans="3:4" x14ac:dyDescent="0.2">
      <c r="C2663" s="11"/>
      <c r="D2663" s="11"/>
    </row>
    <row r="2664" spans="3:4" x14ac:dyDescent="0.2">
      <c r="C2664" s="11"/>
      <c r="D2664" s="11"/>
    </row>
    <row r="2665" spans="3:4" x14ac:dyDescent="0.2">
      <c r="C2665" s="11"/>
      <c r="D2665" s="11"/>
    </row>
    <row r="2666" spans="3:4" x14ac:dyDescent="0.2">
      <c r="C2666" s="11"/>
      <c r="D2666" s="11"/>
    </row>
    <row r="2667" spans="3:4" x14ac:dyDescent="0.2">
      <c r="C2667" s="11"/>
      <c r="D2667" s="11"/>
    </row>
    <row r="2668" spans="3:4" x14ac:dyDescent="0.2">
      <c r="C2668" s="11"/>
      <c r="D2668" s="11"/>
    </row>
    <row r="2669" spans="3:4" x14ac:dyDescent="0.2">
      <c r="C2669" s="11"/>
      <c r="D2669" s="11"/>
    </row>
    <row r="2670" spans="3:4" x14ac:dyDescent="0.2">
      <c r="C2670" s="11"/>
      <c r="D2670" s="11"/>
    </row>
    <row r="2671" spans="3:4" x14ac:dyDescent="0.2">
      <c r="C2671" s="11"/>
      <c r="D2671" s="11"/>
    </row>
    <row r="2672" spans="3:4" x14ac:dyDescent="0.2">
      <c r="C2672" s="11"/>
      <c r="D2672" s="11"/>
    </row>
    <row r="2673" spans="3:4" x14ac:dyDescent="0.2">
      <c r="C2673" s="11"/>
      <c r="D2673" s="11"/>
    </row>
    <row r="2674" spans="3:4" x14ac:dyDescent="0.2">
      <c r="C2674" s="11"/>
      <c r="D2674" s="11"/>
    </row>
    <row r="2675" spans="3:4" x14ac:dyDescent="0.2">
      <c r="C2675" s="11"/>
      <c r="D2675" s="11"/>
    </row>
    <row r="2676" spans="3:4" x14ac:dyDescent="0.2">
      <c r="C2676" s="11"/>
      <c r="D2676" s="11"/>
    </row>
    <row r="2677" spans="3:4" x14ac:dyDescent="0.2">
      <c r="C2677" s="11"/>
      <c r="D2677" s="11"/>
    </row>
    <row r="2678" spans="3:4" x14ac:dyDescent="0.2">
      <c r="C2678" s="11"/>
      <c r="D2678" s="11"/>
    </row>
    <row r="2679" spans="3:4" x14ac:dyDescent="0.2">
      <c r="C2679" s="11"/>
      <c r="D2679" s="11"/>
    </row>
    <row r="2680" spans="3:4" x14ac:dyDescent="0.2">
      <c r="C2680" s="11"/>
      <c r="D2680" s="11"/>
    </row>
    <row r="2681" spans="3:4" x14ac:dyDescent="0.2">
      <c r="C2681" s="11"/>
      <c r="D2681" s="11"/>
    </row>
    <row r="2682" spans="3:4" x14ac:dyDescent="0.2">
      <c r="C2682" s="11"/>
      <c r="D2682" s="11"/>
    </row>
    <row r="2683" spans="3:4" x14ac:dyDescent="0.2">
      <c r="C2683" s="11"/>
      <c r="D2683" s="11"/>
    </row>
    <row r="2684" spans="3:4" x14ac:dyDescent="0.2">
      <c r="C2684" s="11"/>
      <c r="D2684" s="11"/>
    </row>
    <row r="2685" spans="3:4" x14ac:dyDescent="0.2">
      <c r="C2685" s="11"/>
      <c r="D2685" s="11"/>
    </row>
    <row r="2686" spans="3:4" x14ac:dyDescent="0.2">
      <c r="C2686" s="11"/>
      <c r="D2686" s="11"/>
    </row>
    <row r="2687" spans="3:4" x14ac:dyDescent="0.2">
      <c r="C2687" s="11"/>
      <c r="D2687" s="11"/>
    </row>
    <row r="2688" spans="3:4" x14ac:dyDescent="0.2">
      <c r="C2688" s="11"/>
      <c r="D2688" s="11"/>
    </row>
    <row r="2689" spans="3:4" x14ac:dyDescent="0.2">
      <c r="C2689" s="11"/>
      <c r="D2689" s="11"/>
    </row>
    <row r="2690" spans="3:4" x14ac:dyDescent="0.2">
      <c r="C2690" s="11"/>
      <c r="D2690" s="11"/>
    </row>
    <row r="2691" spans="3:4" x14ac:dyDescent="0.2">
      <c r="C2691" s="11"/>
      <c r="D2691" s="11"/>
    </row>
    <row r="2692" spans="3:4" x14ac:dyDescent="0.2">
      <c r="C2692" s="11"/>
      <c r="D2692" s="11"/>
    </row>
    <row r="2693" spans="3:4" x14ac:dyDescent="0.2">
      <c r="C2693" s="11"/>
      <c r="D2693" s="11"/>
    </row>
    <row r="2694" spans="3:4" x14ac:dyDescent="0.2">
      <c r="C2694" s="11"/>
      <c r="D2694" s="11"/>
    </row>
    <row r="2695" spans="3:4" x14ac:dyDescent="0.2">
      <c r="C2695" s="11"/>
      <c r="D2695" s="11"/>
    </row>
    <row r="2696" spans="3:4" x14ac:dyDescent="0.2">
      <c r="C2696" s="11"/>
      <c r="D2696" s="11"/>
    </row>
    <row r="2697" spans="3:4" x14ac:dyDescent="0.2">
      <c r="C2697" s="11"/>
      <c r="D2697" s="11"/>
    </row>
    <row r="2698" spans="3:4" x14ac:dyDescent="0.2">
      <c r="C2698" s="11"/>
      <c r="D2698" s="11"/>
    </row>
    <row r="2699" spans="3:4" x14ac:dyDescent="0.2">
      <c r="C2699" s="11"/>
      <c r="D2699" s="11"/>
    </row>
    <row r="2700" spans="3:4" x14ac:dyDescent="0.2">
      <c r="C2700" s="11"/>
      <c r="D2700" s="11"/>
    </row>
    <row r="2701" spans="3:4" x14ac:dyDescent="0.2">
      <c r="C2701" s="11"/>
      <c r="D2701" s="11"/>
    </row>
    <row r="2702" spans="3:4" x14ac:dyDescent="0.2">
      <c r="C2702" s="11"/>
      <c r="D2702" s="11"/>
    </row>
    <row r="2703" spans="3:4" x14ac:dyDescent="0.2">
      <c r="C2703" s="11"/>
      <c r="D2703" s="11"/>
    </row>
    <row r="2704" spans="3:4" x14ac:dyDescent="0.2">
      <c r="C2704" s="11"/>
      <c r="D2704" s="11"/>
    </row>
    <row r="2705" spans="3:4" x14ac:dyDescent="0.2">
      <c r="C2705" s="11"/>
      <c r="D2705" s="11"/>
    </row>
    <row r="2706" spans="3:4" x14ac:dyDescent="0.2">
      <c r="C2706" s="11"/>
      <c r="D2706" s="11"/>
    </row>
    <row r="2707" spans="3:4" x14ac:dyDescent="0.2">
      <c r="C2707" s="11"/>
      <c r="D2707" s="11"/>
    </row>
    <row r="2708" spans="3:4" x14ac:dyDescent="0.2">
      <c r="C2708" s="11"/>
      <c r="D2708" s="11"/>
    </row>
    <row r="2709" spans="3:4" x14ac:dyDescent="0.2">
      <c r="C2709" s="11"/>
      <c r="D2709" s="11"/>
    </row>
    <row r="2710" spans="3:4" x14ac:dyDescent="0.2">
      <c r="C2710" s="11"/>
      <c r="D2710" s="11"/>
    </row>
    <row r="2711" spans="3:4" x14ac:dyDescent="0.2">
      <c r="C2711" s="11"/>
      <c r="D2711" s="11"/>
    </row>
    <row r="2712" spans="3:4" x14ac:dyDescent="0.2">
      <c r="C2712" s="11"/>
      <c r="D2712" s="11"/>
    </row>
    <row r="2713" spans="3:4" x14ac:dyDescent="0.2">
      <c r="C2713" s="11"/>
      <c r="D2713" s="11"/>
    </row>
    <row r="2714" spans="3:4" x14ac:dyDescent="0.2">
      <c r="C2714" s="11"/>
      <c r="D2714" s="11"/>
    </row>
    <row r="2715" spans="3:4" x14ac:dyDescent="0.2">
      <c r="C2715" s="11"/>
      <c r="D2715" s="11"/>
    </row>
    <row r="2716" spans="3:4" x14ac:dyDescent="0.2">
      <c r="C2716" s="11"/>
      <c r="D2716" s="11"/>
    </row>
    <row r="2717" spans="3:4" x14ac:dyDescent="0.2">
      <c r="C2717" s="11"/>
      <c r="D2717" s="11"/>
    </row>
    <row r="2718" spans="3:4" x14ac:dyDescent="0.2">
      <c r="C2718" s="11"/>
      <c r="D2718" s="11"/>
    </row>
    <row r="2719" spans="3:4" x14ac:dyDescent="0.2">
      <c r="C2719" s="11"/>
      <c r="D2719" s="11"/>
    </row>
    <row r="2720" spans="3:4" x14ac:dyDescent="0.2">
      <c r="C2720" s="11"/>
      <c r="D2720" s="11"/>
    </row>
    <row r="2721" spans="3:4" x14ac:dyDescent="0.2">
      <c r="C2721" s="11"/>
      <c r="D2721" s="11"/>
    </row>
    <row r="2722" spans="3:4" x14ac:dyDescent="0.2">
      <c r="C2722" s="11"/>
      <c r="D2722" s="11"/>
    </row>
    <row r="2723" spans="3:4" x14ac:dyDescent="0.2">
      <c r="C2723" s="11"/>
      <c r="D2723" s="11"/>
    </row>
    <row r="2724" spans="3:4" x14ac:dyDescent="0.2">
      <c r="C2724" s="11"/>
      <c r="D2724" s="11"/>
    </row>
    <row r="2725" spans="3:4" x14ac:dyDescent="0.2">
      <c r="C2725" s="11"/>
      <c r="D2725" s="11"/>
    </row>
    <row r="2726" spans="3:4" x14ac:dyDescent="0.2">
      <c r="C2726" s="11"/>
      <c r="D2726" s="11"/>
    </row>
    <row r="2727" spans="3:4" x14ac:dyDescent="0.2">
      <c r="C2727" s="11"/>
      <c r="D2727" s="11"/>
    </row>
    <row r="2728" spans="3:4" x14ac:dyDescent="0.2">
      <c r="C2728" s="11"/>
      <c r="D2728" s="11"/>
    </row>
    <row r="2729" spans="3:4" x14ac:dyDescent="0.2">
      <c r="C2729" s="11"/>
      <c r="D2729" s="11"/>
    </row>
    <row r="2730" spans="3:4" x14ac:dyDescent="0.2">
      <c r="C2730" s="11"/>
      <c r="D2730" s="11"/>
    </row>
    <row r="2731" spans="3:4" x14ac:dyDescent="0.2">
      <c r="C2731" s="11"/>
      <c r="D2731" s="11"/>
    </row>
    <row r="2732" spans="3:4" x14ac:dyDescent="0.2">
      <c r="C2732" s="11"/>
      <c r="D2732" s="11"/>
    </row>
    <row r="2733" spans="3:4" x14ac:dyDescent="0.2">
      <c r="C2733" s="11"/>
      <c r="D2733" s="11"/>
    </row>
    <row r="2734" spans="3:4" x14ac:dyDescent="0.2">
      <c r="C2734" s="11"/>
      <c r="D2734" s="11"/>
    </row>
    <row r="2735" spans="3:4" x14ac:dyDescent="0.2">
      <c r="C2735" s="11"/>
      <c r="D2735" s="11"/>
    </row>
    <row r="2736" spans="3:4" x14ac:dyDescent="0.2">
      <c r="C2736" s="11"/>
      <c r="D2736" s="11"/>
    </row>
    <row r="2737" spans="3:4" x14ac:dyDescent="0.2">
      <c r="C2737" s="11"/>
      <c r="D2737" s="11"/>
    </row>
    <row r="2738" spans="3:4" x14ac:dyDescent="0.2">
      <c r="C2738" s="11"/>
      <c r="D2738" s="11"/>
    </row>
    <row r="2739" spans="3:4" x14ac:dyDescent="0.2">
      <c r="C2739" s="11"/>
      <c r="D2739" s="11"/>
    </row>
    <row r="2740" spans="3:4" x14ac:dyDescent="0.2">
      <c r="C2740" s="11"/>
      <c r="D2740" s="11"/>
    </row>
    <row r="2741" spans="3:4" x14ac:dyDescent="0.2">
      <c r="C2741" s="11"/>
      <c r="D2741" s="11"/>
    </row>
    <row r="2742" spans="3:4" x14ac:dyDescent="0.2">
      <c r="C2742" s="11"/>
      <c r="D2742" s="11"/>
    </row>
    <row r="2743" spans="3:4" x14ac:dyDescent="0.2">
      <c r="C2743" s="11"/>
      <c r="D2743" s="11"/>
    </row>
    <row r="2744" spans="3:4" x14ac:dyDescent="0.2">
      <c r="C2744" s="11"/>
      <c r="D2744" s="11"/>
    </row>
    <row r="2745" spans="3:4" x14ac:dyDescent="0.2">
      <c r="C2745" s="11"/>
      <c r="D2745" s="11"/>
    </row>
    <row r="2746" spans="3:4" x14ac:dyDescent="0.2">
      <c r="C2746" s="11"/>
      <c r="D2746" s="11"/>
    </row>
    <row r="2747" spans="3:4" x14ac:dyDescent="0.2">
      <c r="C2747" s="11"/>
      <c r="D2747" s="11"/>
    </row>
    <row r="2748" spans="3:4" x14ac:dyDescent="0.2">
      <c r="C2748" s="11"/>
      <c r="D2748" s="11"/>
    </row>
    <row r="2749" spans="3:4" x14ac:dyDescent="0.2">
      <c r="C2749" s="11"/>
      <c r="D2749" s="11"/>
    </row>
    <row r="2750" spans="3:4" x14ac:dyDescent="0.2">
      <c r="C2750" s="11"/>
      <c r="D2750" s="11"/>
    </row>
    <row r="2751" spans="3:4" x14ac:dyDescent="0.2">
      <c r="C2751" s="11"/>
      <c r="D2751" s="11"/>
    </row>
    <row r="2752" spans="3:4" x14ac:dyDescent="0.2">
      <c r="C2752" s="11"/>
      <c r="D2752" s="11"/>
    </row>
    <row r="2753" spans="3:4" x14ac:dyDescent="0.2">
      <c r="C2753" s="11"/>
      <c r="D2753" s="11"/>
    </row>
    <row r="2754" spans="3:4" x14ac:dyDescent="0.2">
      <c r="C2754" s="11"/>
      <c r="D2754" s="11"/>
    </row>
    <row r="2755" spans="3:4" x14ac:dyDescent="0.2">
      <c r="C2755" s="11"/>
      <c r="D2755" s="11"/>
    </row>
    <row r="2756" spans="3:4" x14ac:dyDescent="0.2">
      <c r="C2756" s="11"/>
      <c r="D2756" s="11"/>
    </row>
    <row r="2757" spans="3:4" x14ac:dyDescent="0.2">
      <c r="C2757" s="11"/>
      <c r="D2757" s="11"/>
    </row>
    <row r="2758" spans="3:4" x14ac:dyDescent="0.2">
      <c r="C2758" s="11"/>
      <c r="D2758" s="11"/>
    </row>
    <row r="2759" spans="3:4" x14ac:dyDescent="0.2">
      <c r="C2759" s="11"/>
      <c r="D2759" s="11"/>
    </row>
    <row r="2760" spans="3:4" x14ac:dyDescent="0.2">
      <c r="C2760" s="11"/>
      <c r="D2760" s="11"/>
    </row>
    <row r="2761" spans="3:4" x14ac:dyDescent="0.2">
      <c r="C2761" s="11"/>
      <c r="D2761" s="11"/>
    </row>
    <row r="2762" spans="3:4" x14ac:dyDescent="0.2">
      <c r="C2762" s="11"/>
      <c r="D2762" s="11"/>
    </row>
    <row r="2763" spans="3:4" x14ac:dyDescent="0.2">
      <c r="C2763" s="11"/>
      <c r="D2763" s="11"/>
    </row>
    <row r="2764" spans="3:4" x14ac:dyDescent="0.2">
      <c r="C2764" s="11"/>
      <c r="D2764" s="11"/>
    </row>
    <row r="2765" spans="3:4" x14ac:dyDescent="0.2">
      <c r="C2765" s="11"/>
      <c r="D2765" s="11"/>
    </row>
    <row r="2766" spans="3:4" x14ac:dyDescent="0.2">
      <c r="C2766" s="11"/>
      <c r="D2766" s="11"/>
    </row>
    <row r="2767" spans="3:4" x14ac:dyDescent="0.2">
      <c r="C2767" s="11"/>
      <c r="D2767" s="11"/>
    </row>
    <row r="2768" spans="3:4" x14ac:dyDescent="0.2">
      <c r="C2768" s="11"/>
      <c r="D2768" s="11"/>
    </row>
    <row r="2769" spans="3:4" x14ac:dyDescent="0.2">
      <c r="C2769" s="11"/>
      <c r="D2769" s="11"/>
    </row>
    <row r="2770" spans="3:4" x14ac:dyDescent="0.2">
      <c r="C2770" s="11"/>
      <c r="D2770" s="11"/>
    </row>
    <row r="2771" spans="3:4" x14ac:dyDescent="0.2">
      <c r="C2771" s="11"/>
      <c r="D2771" s="11"/>
    </row>
    <row r="2772" spans="3:4" x14ac:dyDescent="0.2">
      <c r="C2772" s="11"/>
      <c r="D2772" s="11"/>
    </row>
    <row r="2773" spans="3:4" x14ac:dyDescent="0.2">
      <c r="C2773" s="11"/>
      <c r="D2773" s="11"/>
    </row>
    <row r="2774" spans="3:4" x14ac:dyDescent="0.2">
      <c r="C2774" s="11"/>
      <c r="D2774" s="11"/>
    </row>
    <row r="2775" spans="3:4" x14ac:dyDescent="0.2">
      <c r="C2775" s="11"/>
      <c r="D2775" s="11"/>
    </row>
    <row r="2776" spans="3:4" x14ac:dyDescent="0.2">
      <c r="C2776" s="11"/>
      <c r="D2776" s="11"/>
    </row>
    <row r="2777" spans="3:4" x14ac:dyDescent="0.2">
      <c r="C2777" s="11"/>
      <c r="D2777" s="11"/>
    </row>
    <row r="2778" spans="3:4" x14ac:dyDescent="0.2">
      <c r="C2778" s="11"/>
      <c r="D2778" s="11"/>
    </row>
    <row r="2779" spans="3:4" x14ac:dyDescent="0.2">
      <c r="C2779" s="11"/>
      <c r="D2779" s="11"/>
    </row>
    <row r="2780" spans="3:4" x14ac:dyDescent="0.2">
      <c r="C2780" s="11"/>
      <c r="D2780" s="11"/>
    </row>
    <row r="2781" spans="3:4" x14ac:dyDescent="0.2">
      <c r="C2781" s="11"/>
      <c r="D2781" s="11"/>
    </row>
    <row r="2782" spans="3:4" x14ac:dyDescent="0.2">
      <c r="C2782" s="11"/>
      <c r="D2782" s="11"/>
    </row>
    <row r="2783" spans="3:4" x14ac:dyDescent="0.2">
      <c r="C2783" s="11"/>
      <c r="D2783" s="11"/>
    </row>
    <row r="2784" spans="3:4" x14ac:dyDescent="0.2">
      <c r="C2784" s="11"/>
      <c r="D2784" s="11"/>
    </row>
    <row r="2785" spans="3:4" x14ac:dyDescent="0.2">
      <c r="C2785" s="11"/>
      <c r="D2785" s="11"/>
    </row>
    <row r="2786" spans="3:4" x14ac:dyDescent="0.2">
      <c r="C2786" s="11"/>
      <c r="D2786" s="11"/>
    </row>
    <row r="2787" spans="3:4" x14ac:dyDescent="0.2">
      <c r="C2787" s="11"/>
      <c r="D2787" s="11"/>
    </row>
    <row r="2788" spans="3:4" x14ac:dyDescent="0.2">
      <c r="C2788" s="11"/>
      <c r="D2788" s="11"/>
    </row>
    <row r="2789" spans="3:4" x14ac:dyDescent="0.2">
      <c r="C2789" s="11"/>
      <c r="D2789" s="11"/>
    </row>
    <row r="2790" spans="3:4" x14ac:dyDescent="0.2">
      <c r="C2790" s="11"/>
      <c r="D2790" s="11"/>
    </row>
    <row r="2791" spans="3:4" x14ac:dyDescent="0.2">
      <c r="C2791" s="11"/>
      <c r="D2791" s="11"/>
    </row>
    <row r="2792" spans="3:4" x14ac:dyDescent="0.2">
      <c r="C2792" s="11"/>
      <c r="D2792" s="11"/>
    </row>
    <row r="2793" spans="3:4" x14ac:dyDescent="0.2">
      <c r="C2793" s="11"/>
      <c r="D2793" s="11"/>
    </row>
    <row r="2794" spans="3:4" x14ac:dyDescent="0.2">
      <c r="C2794" s="11"/>
      <c r="D2794" s="11"/>
    </row>
    <row r="2795" spans="3:4" x14ac:dyDescent="0.2">
      <c r="C2795" s="11"/>
      <c r="D2795" s="11"/>
    </row>
    <row r="2796" spans="3:4" x14ac:dyDescent="0.2">
      <c r="C2796" s="11"/>
      <c r="D2796" s="11"/>
    </row>
    <row r="2797" spans="3:4" x14ac:dyDescent="0.2">
      <c r="C2797" s="11"/>
      <c r="D2797" s="11"/>
    </row>
    <row r="2798" spans="3:4" x14ac:dyDescent="0.2">
      <c r="C2798" s="11"/>
      <c r="D2798" s="11"/>
    </row>
    <row r="2799" spans="3:4" x14ac:dyDescent="0.2">
      <c r="C2799" s="11"/>
      <c r="D2799" s="11"/>
    </row>
    <row r="2800" spans="3:4" x14ac:dyDescent="0.2">
      <c r="C2800" s="11"/>
      <c r="D2800" s="11"/>
    </row>
    <row r="2801" spans="3:4" x14ac:dyDescent="0.2">
      <c r="C2801" s="11"/>
      <c r="D2801" s="11"/>
    </row>
    <row r="2802" spans="3:4" x14ac:dyDescent="0.2">
      <c r="C2802" s="11"/>
      <c r="D2802" s="11"/>
    </row>
    <row r="2803" spans="3:4" x14ac:dyDescent="0.2">
      <c r="C2803" s="11"/>
      <c r="D2803" s="11"/>
    </row>
    <row r="2804" spans="3:4" x14ac:dyDescent="0.2">
      <c r="C2804" s="11"/>
      <c r="D2804" s="11"/>
    </row>
    <row r="2805" spans="3:4" x14ac:dyDescent="0.2">
      <c r="C2805" s="11"/>
      <c r="D2805" s="11"/>
    </row>
    <row r="2806" spans="3:4" x14ac:dyDescent="0.2">
      <c r="C2806" s="11"/>
      <c r="D2806" s="11"/>
    </row>
    <row r="2807" spans="3:4" x14ac:dyDescent="0.2">
      <c r="C2807" s="11"/>
      <c r="D2807" s="11"/>
    </row>
    <row r="2808" spans="3:4" x14ac:dyDescent="0.2">
      <c r="C2808" s="11"/>
      <c r="D2808" s="11"/>
    </row>
    <row r="2809" spans="3:4" x14ac:dyDescent="0.2">
      <c r="C2809" s="11"/>
      <c r="D2809" s="11"/>
    </row>
    <row r="2810" spans="3:4" x14ac:dyDescent="0.2">
      <c r="C2810" s="11"/>
      <c r="D2810" s="11"/>
    </row>
    <row r="2811" spans="3:4" x14ac:dyDescent="0.2">
      <c r="C2811" s="11"/>
      <c r="D2811" s="11"/>
    </row>
    <row r="2812" spans="3:4" x14ac:dyDescent="0.2">
      <c r="C2812" s="11"/>
      <c r="D2812" s="11"/>
    </row>
    <row r="2813" spans="3:4" x14ac:dyDescent="0.2">
      <c r="C2813" s="11"/>
      <c r="D2813" s="11"/>
    </row>
    <row r="2814" spans="3:4" x14ac:dyDescent="0.2">
      <c r="C2814" s="11"/>
      <c r="D2814" s="11"/>
    </row>
    <row r="2815" spans="3:4" x14ac:dyDescent="0.2">
      <c r="C2815" s="11"/>
      <c r="D2815" s="11"/>
    </row>
    <row r="2816" spans="3:4" x14ac:dyDescent="0.2">
      <c r="C2816" s="11"/>
      <c r="D2816" s="11"/>
    </row>
    <row r="2817" spans="3:4" x14ac:dyDescent="0.2">
      <c r="C2817" s="11"/>
      <c r="D2817" s="11"/>
    </row>
    <row r="2818" spans="3:4" x14ac:dyDescent="0.2">
      <c r="C2818" s="11"/>
      <c r="D2818" s="11"/>
    </row>
    <row r="2819" spans="3:4" x14ac:dyDescent="0.2">
      <c r="C2819" s="11"/>
      <c r="D2819" s="11"/>
    </row>
    <row r="2820" spans="3:4" x14ac:dyDescent="0.2">
      <c r="C2820" s="11"/>
      <c r="D2820" s="11"/>
    </row>
    <row r="2821" spans="3:4" x14ac:dyDescent="0.2">
      <c r="C2821" s="11"/>
      <c r="D2821" s="11"/>
    </row>
    <row r="2822" spans="3:4" x14ac:dyDescent="0.2">
      <c r="C2822" s="11"/>
      <c r="D2822" s="11"/>
    </row>
    <row r="2823" spans="3:4" x14ac:dyDescent="0.2">
      <c r="C2823" s="11"/>
      <c r="D2823" s="11"/>
    </row>
    <row r="2824" spans="3:4" x14ac:dyDescent="0.2">
      <c r="C2824" s="11"/>
      <c r="D2824" s="11"/>
    </row>
    <row r="2825" spans="3:4" x14ac:dyDescent="0.2">
      <c r="C2825" s="11"/>
      <c r="D2825" s="11"/>
    </row>
    <row r="2826" spans="3:4" x14ac:dyDescent="0.2">
      <c r="C2826" s="11"/>
      <c r="D2826" s="11"/>
    </row>
    <row r="2827" spans="3:4" x14ac:dyDescent="0.2">
      <c r="C2827" s="11"/>
      <c r="D2827" s="11"/>
    </row>
    <row r="2828" spans="3:4" x14ac:dyDescent="0.2">
      <c r="C2828" s="11"/>
      <c r="D2828" s="11"/>
    </row>
    <row r="2829" spans="3:4" x14ac:dyDescent="0.2">
      <c r="C2829" s="11"/>
      <c r="D2829" s="11"/>
    </row>
    <row r="2830" spans="3:4" x14ac:dyDescent="0.2">
      <c r="C2830" s="11"/>
      <c r="D2830" s="11"/>
    </row>
    <row r="2831" spans="3:4" x14ac:dyDescent="0.2">
      <c r="C2831" s="11"/>
      <c r="D2831" s="11"/>
    </row>
    <row r="2832" spans="3:4" x14ac:dyDescent="0.2">
      <c r="C2832" s="11"/>
      <c r="D2832" s="11"/>
    </row>
    <row r="2833" spans="3:4" x14ac:dyDescent="0.2">
      <c r="C2833" s="11"/>
      <c r="D2833" s="11"/>
    </row>
    <row r="2834" spans="3:4" x14ac:dyDescent="0.2">
      <c r="C2834" s="11"/>
      <c r="D2834" s="11"/>
    </row>
    <row r="2835" spans="3:4" x14ac:dyDescent="0.2">
      <c r="C2835" s="11"/>
      <c r="D2835" s="11"/>
    </row>
    <row r="2836" spans="3:4" x14ac:dyDescent="0.2">
      <c r="C2836" s="11"/>
      <c r="D2836" s="11"/>
    </row>
    <row r="2837" spans="3:4" x14ac:dyDescent="0.2">
      <c r="C2837" s="11"/>
      <c r="D2837" s="11"/>
    </row>
    <row r="2838" spans="3:4" x14ac:dyDescent="0.2">
      <c r="C2838" s="11"/>
      <c r="D2838" s="11"/>
    </row>
    <row r="2839" spans="3:4" x14ac:dyDescent="0.2">
      <c r="C2839" s="11"/>
      <c r="D2839" s="11"/>
    </row>
    <row r="2840" spans="3:4" x14ac:dyDescent="0.2">
      <c r="C2840" s="11"/>
      <c r="D2840" s="11"/>
    </row>
    <row r="2841" spans="3:4" x14ac:dyDescent="0.2">
      <c r="C2841" s="11"/>
      <c r="D2841" s="11"/>
    </row>
    <row r="2842" spans="3:4" x14ac:dyDescent="0.2">
      <c r="C2842" s="11"/>
      <c r="D2842" s="11"/>
    </row>
    <row r="2843" spans="3:4" x14ac:dyDescent="0.2">
      <c r="C2843" s="11"/>
      <c r="D2843" s="11"/>
    </row>
    <row r="2844" spans="3:4" x14ac:dyDescent="0.2">
      <c r="C2844" s="11"/>
      <c r="D2844" s="11"/>
    </row>
    <row r="2845" spans="3:4" x14ac:dyDescent="0.2">
      <c r="C2845" s="11"/>
      <c r="D2845" s="11"/>
    </row>
    <row r="2846" spans="3:4" x14ac:dyDescent="0.2">
      <c r="C2846" s="11"/>
      <c r="D2846" s="11"/>
    </row>
    <row r="2847" spans="3:4" x14ac:dyDescent="0.2">
      <c r="C2847" s="11"/>
      <c r="D2847" s="11"/>
    </row>
    <row r="2848" spans="3:4" x14ac:dyDescent="0.2">
      <c r="C2848" s="11"/>
      <c r="D2848" s="11"/>
    </row>
    <row r="2849" spans="3:4" x14ac:dyDescent="0.2">
      <c r="C2849" s="11"/>
      <c r="D2849" s="11"/>
    </row>
    <row r="2850" spans="3:4" x14ac:dyDescent="0.2">
      <c r="C2850" s="11"/>
      <c r="D2850" s="11"/>
    </row>
    <row r="2851" spans="3:4" x14ac:dyDescent="0.2">
      <c r="C2851" s="11"/>
      <c r="D2851" s="11"/>
    </row>
    <row r="2852" spans="3:4" x14ac:dyDescent="0.2">
      <c r="C2852" s="11"/>
      <c r="D2852" s="11"/>
    </row>
    <row r="2853" spans="3:4" x14ac:dyDescent="0.2">
      <c r="C2853" s="11"/>
      <c r="D2853" s="11"/>
    </row>
    <row r="2854" spans="3:4" x14ac:dyDescent="0.2">
      <c r="C2854" s="11"/>
      <c r="D2854" s="11"/>
    </row>
    <row r="2855" spans="3:4" x14ac:dyDescent="0.2">
      <c r="C2855" s="11"/>
      <c r="D2855" s="11"/>
    </row>
    <row r="2856" spans="3:4" x14ac:dyDescent="0.2">
      <c r="C2856" s="11"/>
      <c r="D2856" s="11"/>
    </row>
    <row r="2857" spans="3:4" x14ac:dyDescent="0.2">
      <c r="C2857" s="11"/>
      <c r="D2857" s="11"/>
    </row>
    <row r="2858" spans="3:4" x14ac:dyDescent="0.2">
      <c r="C2858" s="11"/>
      <c r="D2858" s="11"/>
    </row>
    <row r="2859" spans="3:4" x14ac:dyDescent="0.2">
      <c r="C2859" s="11"/>
      <c r="D2859" s="11"/>
    </row>
    <row r="2860" spans="3:4" x14ac:dyDescent="0.2">
      <c r="C2860" s="11"/>
      <c r="D2860" s="11"/>
    </row>
    <row r="2861" spans="3:4" x14ac:dyDescent="0.2">
      <c r="C2861" s="11"/>
      <c r="D2861" s="11"/>
    </row>
    <row r="2862" spans="3:4" x14ac:dyDescent="0.2">
      <c r="C2862" s="11"/>
      <c r="D2862" s="11"/>
    </row>
    <row r="2863" spans="3:4" x14ac:dyDescent="0.2">
      <c r="C2863" s="11"/>
      <c r="D2863" s="11"/>
    </row>
    <row r="2864" spans="3:4" x14ac:dyDescent="0.2">
      <c r="C2864" s="11"/>
      <c r="D2864" s="11"/>
    </row>
    <row r="2865" spans="3:4" x14ac:dyDescent="0.2">
      <c r="C2865" s="11"/>
      <c r="D2865" s="11"/>
    </row>
    <row r="2866" spans="3:4" x14ac:dyDescent="0.2">
      <c r="C2866" s="11"/>
      <c r="D2866" s="11"/>
    </row>
    <row r="2867" spans="3:4" x14ac:dyDescent="0.2">
      <c r="C2867" s="11"/>
      <c r="D2867" s="11"/>
    </row>
    <row r="2868" spans="3:4" x14ac:dyDescent="0.2">
      <c r="C2868" s="11"/>
      <c r="D2868" s="11"/>
    </row>
    <row r="2869" spans="3:4" x14ac:dyDescent="0.2">
      <c r="C2869" s="11"/>
      <c r="D2869" s="11"/>
    </row>
    <row r="2870" spans="3:4" x14ac:dyDescent="0.2">
      <c r="C2870" s="11"/>
      <c r="D2870" s="11"/>
    </row>
    <row r="2871" spans="3:4" x14ac:dyDescent="0.2">
      <c r="C2871" s="11"/>
      <c r="D2871" s="11"/>
    </row>
    <row r="2872" spans="3:4" x14ac:dyDescent="0.2">
      <c r="C2872" s="11"/>
      <c r="D2872" s="11"/>
    </row>
    <row r="2873" spans="3:4" x14ac:dyDescent="0.2">
      <c r="C2873" s="11"/>
      <c r="D2873" s="11"/>
    </row>
    <row r="2874" spans="3:4" x14ac:dyDescent="0.2">
      <c r="C2874" s="11"/>
      <c r="D2874" s="11"/>
    </row>
    <row r="2875" spans="3:4" x14ac:dyDescent="0.2">
      <c r="C2875" s="11"/>
      <c r="D2875" s="11"/>
    </row>
    <row r="2876" spans="3:4" x14ac:dyDescent="0.2">
      <c r="C2876" s="11"/>
      <c r="D2876" s="11"/>
    </row>
    <row r="2877" spans="3:4" x14ac:dyDescent="0.2">
      <c r="C2877" s="11"/>
      <c r="D2877" s="11"/>
    </row>
    <row r="2878" spans="3:4" x14ac:dyDescent="0.2">
      <c r="C2878" s="11"/>
      <c r="D2878" s="11"/>
    </row>
    <row r="2879" spans="3:4" x14ac:dyDescent="0.2">
      <c r="C2879" s="11"/>
      <c r="D2879" s="11"/>
    </row>
    <row r="2880" spans="3:4" x14ac:dyDescent="0.2">
      <c r="C2880" s="11"/>
      <c r="D2880" s="11"/>
    </row>
    <row r="2881" spans="3:4" x14ac:dyDescent="0.2">
      <c r="C2881" s="11"/>
      <c r="D2881" s="11"/>
    </row>
    <row r="2882" spans="3:4" x14ac:dyDescent="0.2">
      <c r="C2882" s="11"/>
      <c r="D2882" s="11"/>
    </row>
    <row r="2883" spans="3:4" x14ac:dyDescent="0.2">
      <c r="C2883" s="11"/>
      <c r="D2883" s="11"/>
    </row>
    <row r="2884" spans="3:4" x14ac:dyDescent="0.2">
      <c r="C2884" s="11"/>
      <c r="D2884" s="11"/>
    </row>
    <row r="2885" spans="3:4" x14ac:dyDescent="0.2">
      <c r="C2885" s="11"/>
      <c r="D2885" s="11"/>
    </row>
    <row r="2886" spans="3:4" x14ac:dyDescent="0.2">
      <c r="C2886" s="11"/>
      <c r="D2886" s="11"/>
    </row>
    <row r="2887" spans="3:4" x14ac:dyDescent="0.2">
      <c r="C2887" s="11"/>
      <c r="D2887" s="11"/>
    </row>
    <row r="2888" spans="3:4" x14ac:dyDescent="0.2">
      <c r="C2888" s="11"/>
      <c r="D2888" s="11"/>
    </row>
    <row r="2889" spans="3:4" x14ac:dyDescent="0.2">
      <c r="C2889" s="11"/>
      <c r="D2889" s="11"/>
    </row>
    <row r="2890" spans="3:4" x14ac:dyDescent="0.2">
      <c r="C2890" s="11"/>
      <c r="D2890" s="11"/>
    </row>
    <row r="2891" spans="3:4" x14ac:dyDescent="0.2">
      <c r="C2891" s="11"/>
      <c r="D2891" s="11"/>
    </row>
    <row r="2892" spans="3:4" x14ac:dyDescent="0.2">
      <c r="C2892" s="11"/>
      <c r="D2892" s="11"/>
    </row>
    <row r="2893" spans="3:4" x14ac:dyDescent="0.2">
      <c r="C2893" s="11"/>
      <c r="D2893" s="11"/>
    </row>
    <row r="2894" spans="3:4" x14ac:dyDescent="0.2">
      <c r="C2894" s="11"/>
      <c r="D2894" s="11"/>
    </row>
    <row r="2895" spans="3:4" x14ac:dyDescent="0.2">
      <c r="C2895" s="11"/>
      <c r="D2895" s="11"/>
    </row>
    <row r="2896" spans="3:4" x14ac:dyDescent="0.2">
      <c r="C2896" s="11"/>
      <c r="D2896" s="11"/>
    </row>
    <row r="2897" spans="3:4" x14ac:dyDescent="0.2">
      <c r="C2897" s="11"/>
      <c r="D2897" s="11"/>
    </row>
    <row r="2898" spans="3:4" x14ac:dyDescent="0.2">
      <c r="C2898" s="11"/>
      <c r="D2898" s="11"/>
    </row>
    <row r="2899" spans="3:4" x14ac:dyDescent="0.2">
      <c r="C2899" s="11"/>
      <c r="D2899" s="11"/>
    </row>
    <row r="2900" spans="3:4" x14ac:dyDescent="0.2">
      <c r="C2900" s="11"/>
      <c r="D2900" s="11"/>
    </row>
    <row r="2901" spans="3:4" x14ac:dyDescent="0.2">
      <c r="C2901" s="11"/>
      <c r="D2901" s="11"/>
    </row>
    <row r="2902" spans="3:4" x14ac:dyDescent="0.2">
      <c r="C2902" s="11"/>
      <c r="D2902" s="11"/>
    </row>
    <row r="2903" spans="3:4" x14ac:dyDescent="0.2">
      <c r="C2903" s="11"/>
      <c r="D2903" s="11"/>
    </row>
    <row r="2904" spans="3:4" x14ac:dyDescent="0.2">
      <c r="C2904" s="11"/>
      <c r="D2904" s="11"/>
    </row>
    <row r="2905" spans="3:4" x14ac:dyDescent="0.2">
      <c r="C2905" s="11"/>
      <c r="D2905" s="11"/>
    </row>
    <row r="2906" spans="3:4" x14ac:dyDescent="0.2">
      <c r="C2906" s="11"/>
      <c r="D2906" s="11"/>
    </row>
    <row r="2907" spans="3:4" x14ac:dyDescent="0.2">
      <c r="C2907" s="11"/>
      <c r="D2907" s="11"/>
    </row>
    <row r="2908" spans="3:4" x14ac:dyDescent="0.2">
      <c r="C2908" s="11"/>
      <c r="D2908" s="11"/>
    </row>
    <row r="2909" spans="3:4" x14ac:dyDescent="0.2">
      <c r="C2909" s="11"/>
      <c r="D2909" s="11"/>
    </row>
    <row r="2910" spans="3:4" x14ac:dyDescent="0.2">
      <c r="C2910" s="11"/>
      <c r="D2910" s="11"/>
    </row>
    <row r="2911" spans="3:4" x14ac:dyDescent="0.2">
      <c r="C2911" s="11"/>
      <c r="D2911" s="11"/>
    </row>
    <row r="2912" spans="3:4" x14ac:dyDescent="0.2">
      <c r="C2912" s="11"/>
      <c r="D2912" s="11"/>
    </row>
    <row r="2913" spans="3:4" x14ac:dyDescent="0.2">
      <c r="C2913" s="11"/>
      <c r="D2913" s="11"/>
    </row>
    <row r="2914" spans="3:4" x14ac:dyDescent="0.2">
      <c r="C2914" s="11"/>
      <c r="D2914" s="11"/>
    </row>
    <row r="2915" spans="3:4" x14ac:dyDescent="0.2">
      <c r="C2915" s="11"/>
      <c r="D2915" s="11"/>
    </row>
    <row r="2916" spans="3:4" x14ac:dyDescent="0.2">
      <c r="C2916" s="11"/>
      <c r="D2916" s="11"/>
    </row>
    <row r="2917" spans="3:4" x14ac:dyDescent="0.2">
      <c r="C2917" s="11"/>
      <c r="D2917" s="11"/>
    </row>
    <row r="2918" spans="3:4" x14ac:dyDescent="0.2">
      <c r="C2918" s="11"/>
      <c r="D2918" s="11"/>
    </row>
    <row r="2919" spans="3:4" x14ac:dyDescent="0.2">
      <c r="C2919" s="11"/>
      <c r="D2919" s="11"/>
    </row>
    <row r="2920" spans="3:4" x14ac:dyDescent="0.2">
      <c r="C2920" s="11"/>
      <c r="D2920" s="11"/>
    </row>
    <row r="2921" spans="3:4" x14ac:dyDescent="0.2">
      <c r="C2921" s="11"/>
      <c r="D2921" s="11"/>
    </row>
    <row r="2922" spans="3:4" x14ac:dyDescent="0.2">
      <c r="C2922" s="11"/>
      <c r="D2922" s="11"/>
    </row>
    <row r="2923" spans="3:4" x14ac:dyDescent="0.2">
      <c r="C2923" s="11"/>
      <c r="D2923" s="11"/>
    </row>
    <row r="2924" spans="3:4" x14ac:dyDescent="0.2">
      <c r="C2924" s="11"/>
      <c r="D2924" s="11"/>
    </row>
    <row r="2925" spans="3:4" x14ac:dyDescent="0.2">
      <c r="C2925" s="11"/>
      <c r="D2925" s="11"/>
    </row>
    <row r="2926" spans="3:4" x14ac:dyDescent="0.2">
      <c r="C2926" s="11"/>
      <c r="D2926" s="11"/>
    </row>
    <row r="2927" spans="3:4" x14ac:dyDescent="0.2">
      <c r="C2927" s="11"/>
      <c r="D2927" s="11"/>
    </row>
    <row r="2928" spans="3:4" x14ac:dyDescent="0.2">
      <c r="C2928" s="11"/>
      <c r="D2928" s="11"/>
    </row>
    <row r="2929" spans="3:4" x14ac:dyDescent="0.2">
      <c r="C2929" s="11"/>
      <c r="D2929" s="11"/>
    </row>
    <row r="2930" spans="3:4" x14ac:dyDescent="0.2">
      <c r="C2930" s="11"/>
      <c r="D2930" s="11"/>
    </row>
    <row r="2931" spans="3:4" x14ac:dyDescent="0.2">
      <c r="C2931" s="11"/>
      <c r="D2931" s="11"/>
    </row>
    <row r="2932" spans="3:4" x14ac:dyDescent="0.2">
      <c r="C2932" s="11"/>
      <c r="D2932" s="11"/>
    </row>
    <row r="2933" spans="3:4" x14ac:dyDescent="0.2">
      <c r="C2933" s="11"/>
      <c r="D2933" s="11"/>
    </row>
    <row r="2934" spans="3:4" x14ac:dyDescent="0.2">
      <c r="C2934" s="11"/>
      <c r="D2934" s="11"/>
    </row>
    <row r="2935" spans="3:4" x14ac:dyDescent="0.2">
      <c r="C2935" s="11"/>
      <c r="D2935" s="11"/>
    </row>
    <row r="2936" spans="3:4" x14ac:dyDescent="0.2">
      <c r="C2936" s="11"/>
      <c r="D2936" s="11"/>
    </row>
    <row r="2937" spans="3:4" x14ac:dyDescent="0.2">
      <c r="C2937" s="11"/>
      <c r="D2937" s="11"/>
    </row>
    <row r="2938" spans="3:4" x14ac:dyDescent="0.2">
      <c r="C2938" s="11"/>
      <c r="D2938" s="11"/>
    </row>
    <row r="2939" spans="3:4" x14ac:dyDescent="0.2">
      <c r="C2939" s="11"/>
      <c r="D2939" s="11"/>
    </row>
    <row r="2940" spans="3:4" x14ac:dyDescent="0.2">
      <c r="C2940" s="11"/>
      <c r="D2940" s="11"/>
    </row>
    <row r="2941" spans="3:4" x14ac:dyDescent="0.2">
      <c r="C2941" s="11"/>
      <c r="D2941" s="11"/>
    </row>
    <row r="2942" spans="3:4" x14ac:dyDescent="0.2">
      <c r="C2942" s="11"/>
      <c r="D2942" s="11"/>
    </row>
    <row r="2943" spans="3:4" x14ac:dyDescent="0.2">
      <c r="C2943" s="11"/>
      <c r="D2943" s="11"/>
    </row>
    <row r="2944" spans="3:4" x14ac:dyDescent="0.2">
      <c r="C2944" s="11"/>
      <c r="D2944" s="11"/>
    </row>
    <row r="2945" spans="3:4" x14ac:dyDescent="0.2">
      <c r="C2945" s="11"/>
      <c r="D2945" s="11"/>
    </row>
    <row r="2946" spans="3:4" x14ac:dyDescent="0.2">
      <c r="C2946" s="11"/>
      <c r="D2946" s="11"/>
    </row>
    <row r="2947" spans="3:4" x14ac:dyDescent="0.2">
      <c r="C2947" s="11"/>
      <c r="D2947" s="11"/>
    </row>
    <row r="2948" spans="3:4" x14ac:dyDescent="0.2">
      <c r="C2948" s="11"/>
      <c r="D2948" s="11"/>
    </row>
    <row r="2949" spans="3:4" x14ac:dyDescent="0.2">
      <c r="C2949" s="11"/>
      <c r="D2949" s="11"/>
    </row>
    <row r="2950" spans="3:4" x14ac:dyDescent="0.2">
      <c r="C2950" s="11"/>
      <c r="D2950" s="11"/>
    </row>
    <row r="2951" spans="3:4" x14ac:dyDescent="0.2">
      <c r="C2951" s="11"/>
      <c r="D2951" s="11"/>
    </row>
    <row r="2952" spans="3:4" x14ac:dyDescent="0.2">
      <c r="C2952" s="11"/>
      <c r="D2952" s="11"/>
    </row>
    <row r="2953" spans="3:4" x14ac:dyDescent="0.2">
      <c r="C2953" s="11"/>
      <c r="D2953" s="11"/>
    </row>
    <row r="2954" spans="3:4" x14ac:dyDescent="0.2">
      <c r="C2954" s="11"/>
      <c r="D2954" s="11"/>
    </row>
    <row r="2955" spans="3:4" x14ac:dyDescent="0.2">
      <c r="C2955" s="11"/>
      <c r="D2955" s="11"/>
    </row>
    <row r="2956" spans="3:4" x14ac:dyDescent="0.2">
      <c r="C2956" s="11"/>
      <c r="D2956" s="11"/>
    </row>
    <row r="2957" spans="3:4" x14ac:dyDescent="0.2">
      <c r="C2957" s="11"/>
      <c r="D2957" s="11"/>
    </row>
    <row r="2958" spans="3:4" x14ac:dyDescent="0.2">
      <c r="C2958" s="11"/>
      <c r="D2958" s="11"/>
    </row>
    <row r="2959" spans="3:4" x14ac:dyDescent="0.2">
      <c r="C2959" s="11"/>
      <c r="D2959" s="11"/>
    </row>
    <row r="2960" spans="3:4" x14ac:dyDescent="0.2">
      <c r="C2960" s="11"/>
      <c r="D2960" s="11"/>
    </row>
    <row r="2961" spans="3:4" x14ac:dyDescent="0.2">
      <c r="C2961" s="11"/>
      <c r="D2961" s="11"/>
    </row>
    <row r="2962" spans="3:4" x14ac:dyDescent="0.2">
      <c r="C2962" s="11"/>
      <c r="D2962" s="11"/>
    </row>
    <row r="2963" spans="3:4" x14ac:dyDescent="0.2">
      <c r="C2963" s="11"/>
      <c r="D2963" s="11"/>
    </row>
    <row r="2964" spans="3:4" x14ac:dyDescent="0.2">
      <c r="C2964" s="11"/>
      <c r="D2964" s="11"/>
    </row>
    <row r="2965" spans="3:4" x14ac:dyDescent="0.2">
      <c r="C2965" s="11"/>
      <c r="D2965" s="11"/>
    </row>
    <row r="2966" spans="3:4" x14ac:dyDescent="0.2">
      <c r="C2966" s="11"/>
      <c r="D2966" s="11"/>
    </row>
    <row r="2967" spans="3:4" x14ac:dyDescent="0.2">
      <c r="C2967" s="11"/>
      <c r="D2967" s="11"/>
    </row>
    <row r="2968" spans="3:4" x14ac:dyDescent="0.2">
      <c r="C2968" s="11"/>
      <c r="D2968" s="11"/>
    </row>
    <row r="2969" spans="3:4" x14ac:dyDescent="0.2">
      <c r="C2969" s="11"/>
      <c r="D2969" s="11"/>
    </row>
    <row r="2970" spans="3:4" x14ac:dyDescent="0.2">
      <c r="C2970" s="11"/>
      <c r="D2970" s="11"/>
    </row>
    <row r="2971" spans="3:4" x14ac:dyDescent="0.2">
      <c r="C2971" s="11"/>
      <c r="D2971" s="11"/>
    </row>
    <row r="2972" spans="3:4" x14ac:dyDescent="0.2">
      <c r="C2972" s="11"/>
      <c r="D2972" s="11"/>
    </row>
    <row r="2973" spans="3:4" x14ac:dyDescent="0.2">
      <c r="C2973" s="11"/>
      <c r="D2973" s="11"/>
    </row>
    <row r="2974" spans="3:4" x14ac:dyDescent="0.2">
      <c r="C2974" s="11"/>
      <c r="D2974" s="11"/>
    </row>
    <row r="2975" spans="3:4" x14ac:dyDescent="0.2">
      <c r="C2975" s="11"/>
      <c r="D2975" s="11"/>
    </row>
    <row r="2976" spans="3:4" x14ac:dyDescent="0.2">
      <c r="C2976" s="11"/>
      <c r="D2976" s="11"/>
    </row>
    <row r="2977" spans="3:4" x14ac:dyDescent="0.2">
      <c r="C2977" s="11"/>
      <c r="D2977" s="11"/>
    </row>
    <row r="2978" spans="3:4" x14ac:dyDescent="0.2">
      <c r="C2978" s="11"/>
      <c r="D2978" s="11"/>
    </row>
    <row r="2979" spans="3:4" x14ac:dyDescent="0.2">
      <c r="C2979" s="11"/>
      <c r="D2979" s="11"/>
    </row>
    <row r="2980" spans="3:4" x14ac:dyDescent="0.2">
      <c r="C2980" s="11"/>
      <c r="D2980" s="11"/>
    </row>
    <row r="2981" spans="3:4" x14ac:dyDescent="0.2">
      <c r="C2981" s="11"/>
      <c r="D2981" s="11"/>
    </row>
    <row r="2982" spans="3:4" x14ac:dyDescent="0.2">
      <c r="C2982" s="11"/>
      <c r="D2982" s="11"/>
    </row>
    <row r="2983" spans="3:4" x14ac:dyDescent="0.2">
      <c r="C2983" s="11"/>
      <c r="D2983" s="11"/>
    </row>
    <row r="2984" spans="3:4" x14ac:dyDescent="0.2">
      <c r="C2984" s="11"/>
      <c r="D2984" s="11"/>
    </row>
    <row r="2985" spans="3:4" x14ac:dyDescent="0.2">
      <c r="C2985" s="11"/>
      <c r="D2985" s="11"/>
    </row>
    <row r="2986" spans="3:4" x14ac:dyDescent="0.2">
      <c r="C2986" s="11"/>
      <c r="D2986" s="11"/>
    </row>
    <row r="2987" spans="3:4" x14ac:dyDescent="0.2">
      <c r="C2987" s="11"/>
      <c r="D2987" s="11"/>
    </row>
    <row r="2988" spans="3:4" x14ac:dyDescent="0.2">
      <c r="C2988" s="11"/>
      <c r="D2988" s="11"/>
    </row>
    <row r="2989" spans="3:4" x14ac:dyDescent="0.2">
      <c r="C2989" s="11"/>
      <c r="D2989" s="11"/>
    </row>
    <row r="2990" spans="3:4" x14ac:dyDescent="0.2">
      <c r="C2990" s="11"/>
      <c r="D2990" s="11"/>
    </row>
    <row r="2991" spans="3:4" x14ac:dyDescent="0.2">
      <c r="C2991" s="11"/>
      <c r="D2991" s="11"/>
    </row>
    <row r="2992" spans="3:4" x14ac:dyDescent="0.2">
      <c r="C2992" s="11"/>
      <c r="D2992" s="11"/>
    </row>
    <row r="2993" spans="3:4" x14ac:dyDescent="0.2">
      <c r="C2993" s="11"/>
      <c r="D2993" s="11"/>
    </row>
    <row r="2994" spans="3:4" x14ac:dyDescent="0.2">
      <c r="C2994" s="11"/>
      <c r="D2994" s="11"/>
    </row>
    <row r="2995" spans="3:4" x14ac:dyDescent="0.2">
      <c r="C2995" s="11"/>
      <c r="D2995" s="11"/>
    </row>
    <row r="2996" spans="3:4" x14ac:dyDescent="0.2">
      <c r="C2996" s="11"/>
      <c r="D2996" s="11"/>
    </row>
    <row r="2997" spans="3:4" x14ac:dyDescent="0.2">
      <c r="C2997" s="11"/>
      <c r="D2997" s="11"/>
    </row>
    <row r="2998" spans="3:4" x14ac:dyDescent="0.2">
      <c r="C2998" s="11"/>
      <c r="D2998" s="11"/>
    </row>
    <row r="2999" spans="3:4" x14ac:dyDescent="0.2">
      <c r="C2999" s="11"/>
      <c r="D2999" s="11"/>
    </row>
    <row r="3000" spans="3:4" x14ac:dyDescent="0.2">
      <c r="C3000" s="11"/>
      <c r="D3000" s="11"/>
    </row>
    <row r="3001" spans="3:4" x14ac:dyDescent="0.2">
      <c r="C3001" s="11"/>
      <c r="D3001" s="11"/>
    </row>
    <row r="3002" spans="3:4" x14ac:dyDescent="0.2">
      <c r="C3002" s="11"/>
      <c r="D3002" s="11"/>
    </row>
    <row r="3003" spans="3:4" x14ac:dyDescent="0.2">
      <c r="C3003" s="11"/>
      <c r="D3003" s="11"/>
    </row>
    <row r="3004" spans="3:4" x14ac:dyDescent="0.2">
      <c r="C3004" s="11"/>
      <c r="D3004" s="11"/>
    </row>
    <row r="3005" spans="3:4" x14ac:dyDescent="0.2">
      <c r="C3005" s="11"/>
      <c r="D3005" s="11"/>
    </row>
    <row r="3006" spans="3:4" x14ac:dyDescent="0.2">
      <c r="C3006" s="11"/>
      <c r="D3006" s="11"/>
    </row>
    <row r="3007" spans="3:4" x14ac:dyDescent="0.2">
      <c r="C3007" s="11"/>
      <c r="D3007" s="11"/>
    </row>
    <row r="3008" spans="3:4" x14ac:dyDescent="0.2">
      <c r="C3008" s="11"/>
      <c r="D3008" s="11"/>
    </row>
    <row r="3009" spans="3:4" x14ac:dyDescent="0.2">
      <c r="C3009" s="11"/>
      <c r="D3009" s="11"/>
    </row>
    <row r="3010" spans="3:4" x14ac:dyDescent="0.2">
      <c r="C3010" s="11"/>
      <c r="D3010" s="11"/>
    </row>
    <row r="3011" spans="3:4" x14ac:dyDescent="0.2">
      <c r="C3011" s="11"/>
      <c r="D3011" s="11"/>
    </row>
    <row r="3012" spans="3:4" x14ac:dyDescent="0.2">
      <c r="C3012" s="11"/>
      <c r="D3012" s="11"/>
    </row>
    <row r="3013" spans="3:4" x14ac:dyDescent="0.2">
      <c r="C3013" s="11"/>
      <c r="D3013" s="11"/>
    </row>
    <row r="3014" spans="3:4" x14ac:dyDescent="0.2">
      <c r="C3014" s="11"/>
      <c r="D3014" s="11"/>
    </row>
    <row r="3015" spans="3:4" x14ac:dyDescent="0.2">
      <c r="C3015" s="11"/>
      <c r="D3015" s="11"/>
    </row>
    <row r="3016" spans="3:4" x14ac:dyDescent="0.2">
      <c r="C3016" s="11"/>
      <c r="D3016" s="11"/>
    </row>
    <row r="3017" spans="3:4" x14ac:dyDescent="0.2">
      <c r="C3017" s="11"/>
      <c r="D3017" s="11"/>
    </row>
    <row r="3018" spans="3:4" x14ac:dyDescent="0.2">
      <c r="C3018" s="11"/>
      <c r="D3018" s="11"/>
    </row>
    <row r="3019" spans="3:4" x14ac:dyDescent="0.2">
      <c r="C3019" s="11"/>
      <c r="D3019" s="11"/>
    </row>
    <row r="3020" spans="3:4" x14ac:dyDescent="0.2">
      <c r="C3020" s="11"/>
      <c r="D3020" s="11"/>
    </row>
    <row r="3021" spans="3:4" x14ac:dyDescent="0.2">
      <c r="C3021" s="11"/>
      <c r="D3021" s="11"/>
    </row>
    <row r="3022" spans="3:4" x14ac:dyDescent="0.2">
      <c r="C3022" s="11"/>
      <c r="D3022" s="11"/>
    </row>
    <row r="3023" spans="3:4" x14ac:dyDescent="0.2">
      <c r="C3023" s="11"/>
      <c r="D3023" s="11"/>
    </row>
    <row r="3024" spans="3:4" x14ac:dyDescent="0.2">
      <c r="C3024" s="11"/>
      <c r="D3024" s="11"/>
    </row>
    <row r="3025" spans="3:4" x14ac:dyDescent="0.2">
      <c r="C3025" s="11"/>
      <c r="D3025" s="11"/>
    </row>
    <row r="3026" spans="3:4" x14ac:dyDescent="0.2">
      <c r="C3026" s="11"/>
      <c r="D3026" s="11"/>
    </row>
    <row r="3027" spans="3:4" x14ac:dyDescent="0.2">
      <c r="C3027" s="11"/>
      <c r="D3027" s="11"/>
    </row>
    <row r="3028" spans="3:4" x14ac:dyDescent="0.2">
      <c r="C3028" s="11"/>
      <c r="D3028" s="11"/>
    </row>
    <row r="3029" spans="3:4" x14ac:dyDescent="0.2">
      <c r="C3029" s="11"/>
      <c r="D3029" s="11"/>
    </row>
    <row r="3030" spans="3:4" x14ac:dyDescent="0.2">
      <c r="C3030" s="11"/>
      <c r="D3030" s="11"/>
    </row>
    <row r="3031" spans="3:4" x14ac:dyDescent="0.2">
      <c r="C3031" s="11"/>
      <c r="D3031" s="11"/>
    </row>
    <row r="3032" spans="3:4" x14ac:dyDescent="0.2">
      <c r="C3032" s="11"/>
      <c r="D3032" s="11"/>
    </row>
    <row r="3033" spans="3:4" x14ac:dyDescent="0.2">
      <c r="C3033" s="11"/>
      <c r="D3033" s="11"/>
    </row>
    <row r="3034" spans="3:4" x14ac:dyDescent="0.2">
      <c r="C3034" s="11"/>
      <c r="D3034" s="11"/>
    </row>
    <row r="3035" spans="3:4" x14ac:dyDescent="0.2">
      <c r="C3035" s="11"/>
      <c r="D3035" s="11"/>
    </row>
    <row r="3036" spans="3:4" x14ac:dyDescent="0.2">
      <c r="C3036" s="11"/>
      <c r="D3036" s="11"/>
    </row>
    <row r="3037" spans="3:4" x14ac:dyDescent="0.2">
      <c r="C3037" s="11"/>
      <c r="D3037" s="11"/>
    </row>
    <row r="3038" spans="3:4" x14ac:dyDescent="0.2">
      <c r="C3038" s="11"/>
      <c r="D3038" s="11"/>
    </row>
    <row r="3039" spans="3:4" x14ac:dyDescent="0.2">
      <c r="C3039" s="11"/>
      <c r="D3039" s="11"/>
    </row>
    <row r="3040" spans="3:4" x14ac:dyDescent="0.2">
      <c r="C3040" s="11"/>
      <c r="D3040" s="11"/>
    </row>
    <row r="3041" spans="3:4" x14ac:dyDescent="0.2">
      <c r="C3041" s="11"/>
      <c r="D3041" s="11"/>
    </row>
    <row r="3042" spans="3:4" x14ac:dyDescent="0.2">
      <c r="C3042" s="11"/>
      <c r="D3042" s="11"/>
    </row>
    <row r="3043" spans="3:4" x14ac:dyDescent="0.2">
      <c r="C3043" s="11"/>
      <c r="D3043" s="11"/>
    </row>
    <row r="3044" spans="3:4" x14ac:dyDescent="0.2">
      <c r="C3044" s="11"/>
      <c r="D3044" s="11"/>
    </row>
    <row r="3045" spans="3:4" x14ac:dyDescent="0.2">
      <c r="C3045" s="11"/>
      <c r="D3045" s="11"/>
    </row>
    <row r="3046" spans="3:4" x14ac:dyDescent="0.2">
      <c r="C3046" s="11"/>
      <c r="D3046" s="11"/>
    </row>
    <row r="3047" spans="3:4" x14ac:dyDescent="0.2">
      <c r="C3047" s="11"/>
      <c r="D3047" s="11"/>
    </row>
    <row r="3048" spans="3:4" x14ac:dyDescent="0.2">
      <c r="C3048" s="11"/>
      <c r="D3048" s="11"/>
    </row>
    <row r="3049" spans="3:4" x14ac:dyDescent="0.2">
      <c r="C3049" s="11"/>
      <c r="D3049" s="11"/>
    </row>
    <row r="3050" spans="3:4" x14ac:dyDescent="0.2">
      <c r="C3050" s="11"/>
      <c r="D3050" s="11"/>
    </row>
    <row r="3051" spans="3:4" x14ac:dyDescent="0.2">
      <c r="C3051" s="11"/>
      <c r="D3051" s="11"/>
    </row>
    <row r="3052" spans="3:4" x14ac:dyDescent="0.2">
      <c r="C3052" s="11"/>
      <c r="D3052" s="11"/>
    </row>
    <row r="3053" spans="3:4" x14ac:dyDescent="0.2">
      <c r="C3053" s="11"/>
      <c r="D3053" s="11"/>
    </row>
    <row r="3054" spans="3:4" x14ac:dyDescent="0.2">
      <c r="C3054" s="11"/>
      <c r="D3054" s="11"/>
    </row>
    <row r="3055" spans="3:4" x14ac:dyDescent="0.2">
      <c r="C3055" s="11"/>
      <c r="D3055" s="11"/>
    </row>
    <row r="3056" spans="3:4" x14ac:dyDescent="0.2">
      <c r="C3056" s="11"/>
      <c r="D3056" s="11"/>
    </row>
    <row r="3057" spans="3:4" x14ac:dyDescent="0.2">
      <c r="C3057" s="11"/>
      <c r="D3057" s="11"/>
    </row>
    <row r="3058" spans="3:4" x14ac:dyDescent="0.2">
      <c r="C3058" s="11"/>
      <c r="D3058" s="11"/>
    </row>
    <row r="3059" spans="3:4" x14ac:dyDescent="0.2">
      <c r="C3059" s="11"/>
      <c r="D3059" s="11"/>
    </row>
    <row r="3060" spans="3:4" x14ac:dyDescent="0.2">
      <c r="C3060" s="11"/>
      <c r="D3060" s="11"/>
    </row>
    <row r="3061" spans="3:4" x14ac:dyDescent="0.2">
      <c r="C3061" s="11"/>
      <c r="D3061" s="11"/>
    </row>
    <row r="3062" spans="3:4" x14ac:dyDescent="0.2">
      <c r="C3062" s="11"/>
      <c r="D3062" s="11"/>
    </row>
    <row r="3063" spans="3:4" x14ac:dyDescent="0.2">
      <c r="C3063" s="11"/>
      <c r="D3063" s="11"/>
    </row>
    <row r="3064" spans="3:4" x14ac:dyDescent="0.2">
      <c r="C3064" s="11"/>
      <c r="D3064" s="11"/>
    </row>
    <row r="3065" spans="3:4" x14ac:dyDescent="0.2">
      <c r="C3065" s="11"/>
      <c r="D3065" s="11"/>
    </row>
    <row r="3066" spans="3:4" x14ac:dyDescent="0.2">
      <c r="C3066" s="11"/>
      <c r="D3066" s="11"/>
    </row>
    <row r="3067" spans="3:4" x14ac:dyDescent="0.2">
      <c r="C3067" s="11"/>
      <c r="D3067" s="11"/>
    </row>
    <row r="3068" spans="3:4" x14ac:dyDescent="0.2">
      <c r="C3068" s="11"/>
      <c r="D3068" s="11"/>
    </row>
    <row r="3069" spans="3:4" x14ac:dyDescent="0.2">
      <c r="C3069" s="11"/>
      <c r="D3069" s="11"/>
    </row>
    <row r="3070" spans="3:4" x14ac:dyDescent="0.2">
      <c r="C3070" s="11"/>
      <c r="D3070" s="11"/>
    </row>
    <row r="3071" spans="3:4" x14ac:dyDescent="0.2">
      <c r="C3071" s="11"/>
      <c r="D3071" s="11"/>
    </row>
    <row r="3072" spans="3:4" x14ac:dyDescent="0.2">
      <c r="C3072" s="11"/>
      <c r="D3072" s="11"/>
    </row>
    <row r="3073" spans="3:4" x14ac:dyDescent="0.2">
      <c r="C3073" s="11"/>
      <c r="D3073" s="11"/>
    </row>
    <row r="3074" spans="3:4" x14ac:dyDescent="0.2">
      <c r="C3074" s="11"/>
      <c r="D3074" s="11"/>
    </row>
    <row r="3075" spans="3:4" x14ac:dyDescent="0.2">
      <c r="C3075" s="11"/>
      <c r="D3075" s="11"/>
    </row>
    <row r="3076" spans="3:4" x14ac:dyDescent="0.2">
      <c r="C3076" s="11"/>
      <c r="D3076" s="11"/>
    </row>
    <row r="3077" spans="3:4" x14ac:dyDescent="0.2">
      <c r="C3077" s="11"/>
      <c r="D3077" s="11"/>
    </row>
    <row r="3078" spans="3:4" x14ac:dyDescent="0.2">
      <c r="C3078" s="11"/>
      <c r="D3078" s="11"/>
    </row>
    <row r="3079" spans="3:4" x14ac:dyDescent="0.2">
      <c r="C3079" s="11"/>
      <c r="D3079" s="11"/>
    </row>
    <row r="3080" spans="3:4" x14ac:dyDescent="0.2">
      <c r="C3080" s="11"/>
      <c r="D3080" s="11"/>
    </row>
    <row r="3081" spans="3:4" x14ac:dyDescent="0.2">
      <c r="C3081" s="11"/>
      <c r="D3081" s="11"/>
    </row>
    <row r="3082" spans="3:4" x14ac:dyDescent="0.2">
      <c r="C3082" s="11"/>
      <c r="D3082" s="11"/>
    </row>
    <row r="3083" spans="3:4" x14ac:dyDescent="0.2">
      <c r="C3083" s="11"/>
      <c r="D3083" s="11"/>
    </row>
    <row r="3084" spans="3:4" x14ac:dyDescent="0.2">
      <c r="C3084" s="11"/>
      <c r="D3084" s="11"/>
    </row>
    <row r="3085" spans="3:4" x14ac:dyDescent="0.2">
      <c r="C3085" s="11"/>
      <c r="D3085" s="11"/>
    </row>
    <row r="3086" spans="3:4" x14ac:dyDescent="0.2">
      <c r="C3086" s="11"/>
      <c r="D3086" s="11"/>
    </row>
    <row r="3087" spans="3:4" x14ac:dyDescent="0.2">
      <c r="C3087" s="11"/>
      <c r="D3087" s="11"/>
    </row>
    <row r="3088" spans="3:4" x14ac:dyDescent="0.2">
      <c r="C3088" s="11"/>
      <c r="D3088" s="11"/>
    </row>
    <row r="3089" spans="3:4" x14ac:dyDescent="0.2">
      <c r="C3089" s="11"/>
      <c r="D3089" s="11"/>
    </row>
    <row r="3090" spans="3:4" x14ac:dyDescent="0.2">
      <c r="C3090" s="11"/>
      <c r="D3090" s="11"/>
    </row>
    <row r="3091" spans="3:4" x14ac:dyDescent="0.2">
      <c r="C3091" s="11"/>
      <c r="D3091" s="11"/>
    </row>
    <row r="3092" spans="3:4" x14ac:dyDescent="0.2">
      <c r="C3092" s="11"/>
      <c r="D3092" s="11"/>
    </row>
    <row r="3093" spans="3:4" x14ac:dyDescent="0.2">
      <c r="C3093" s="11"/>
      <c r="D3093" s="11"/>
    </row>
    <row r="3094" spans="3:4" x14ac:dyDescent="0.2">
      <c r="C3094" s="11"/>
      <c r="D3094" s="11"/>
    </row>
    <row r="3095" spans="3:4" x14ac:dyDescent="0.2">
      <c r="C3095" s="11"/>
      <c r="D3095" s="11"/>
    </row>
    <row r="3096" spans="3:4" x14ac:dyDescent="0.2">
      <c r="C3096" s="11"/>
      <c r="D3096" s="11"/>
    </row>
    <row r="3097" spans="3:4" x14ac:dyDescent="0.2">
      <c r="C3097" s="11"/>
      <c r="D3097" s="11"/>
    </row>
    <row r="3098" spans="3:4" x14ac:dyDescent="0.2">
      <c r="C3098" s="11"/>
      <c r="D3098" s="11"/>
    </row>
    <row r="3099" spans="3:4" x14ac:dyDescent="0.2">
      <c r="C3099" s="11"/>
      <c r="D3099" s="11"/>
    </row>
    <row r="3100" spans="3:4" x14ac:dyDescent="0.2">
      <c r="C3100" s="11"/>
      <c r="D3100" s="11"/>
    </row>
    <row r="3101" spans="3:4" x14ac:dyDescent="0.2">
      <c r="C3101" s="11"/>
      <c r="D3101" s="11"/>
    </row>
    <row r="3102" spans="3:4" x14ac:dyDescent="0.2">
      <c r="C3102" s="11"/>
      <c r="D3102" s="11"/>
    </row>
    <row r="3103" spans="3:4" x14ac:dyDescent="0.2">
      <c r="C3103" s="11"/>
      <c r="D3103" s="11"/>
    </row>
    <row r="3104" spans="3:4" x14ac:dyDescent="0.2">
      <c r="C3104" s="11"/>
      <c r="D3104" s="11"/>
    </row>
    <row r="3105" spans="3:4" x14ac:dyDescent="0.2">
      <c r="C3105" s="11"/>
      <c r="D3105" s="11"/>
    </row>
    <row r="3106" spans="3:4" x14ac:dyDescent="0.2">
      <c r="C3106" s="11"/>
      <c r="D3106" s="11"/>
    </row>
    <row r="3107" spans="3:4" x14ac:dyDescent="0.2">
      <c r="C3107" s="11"/>
      <c r="D3107" s="11"/>
    </row>
    <row r="3108" spans="3:4" x14ac:dyDescent="0.2">
      <c r="C3108" s="11"/>
      <c r="D3108" s="11"/>
    </row>
    <row r="3109" spans="3:4" x14ac:dyDescent="0.2">
      <c r="C3109" s="11"/>
      <c r="D3109" s="11"/>
    </row>
    <row r="3110" spans="3:4" x14ac:dyDescent="0.2">
      <c r="C3110" s="11"/>
      <c r="D3110" s="11"/>
    </row>
    <row r="3111" spans="3:4" x14ac:dyDescent="0.2">
      <c r="C3111" s="11"/>
      <c r="D3111" s="11"/>
    </row>
    <row r="3112" spans="3:4" x14ac:dyDescent="0.2">
      <c r="C3112" s="11"/>
      <c r="D3112" s="11"/>
    </row>
    <row r="3113" spans="3:4" x14ac:dyDescent="0.2">
      <c r="C3113" s="11"/>
      <c r="D3113" s="11"/>
    </row>
    <row r="3114" spans="3:4" x14ac:dyDescent="0.2">
      <c r="C3114" s="11"/>
      <c r="D3114" s="11"/>
    </row>
    <row r="3115" spans="3:4" x14ac:dyDescent="0.2">
      <c r="C3115" s="11"/>
      <c r="D3115" s="11"/>
    </row>
    <row r="3116" spans="3:4" x14ac:dyDescent="0.2">
      <c r="C3116" s="11"/>
      <c r="D3116" s="11"/>
    </row>
    <row r="3117" spans="3:4" x14ac:dyDescent="0.2">
      <c r="C3117" s="11"/>
      <c r="D3117" s="11"/>
    </row>
    <row r="3118" spans="3:4" x14ac:dyDescent="0.2">
      <c r="C3118" s="11"/>
      <c r="D3118" s="11"/>
    </row>
    <row r="3119" spans="3:4" x14ac:dyDescent="0.2">
      <c r="C3119" s="11"/>
      <c r="D3119" s="11"/>
    </row>
    <row r="3120" spans="3:4" x14ac:dyDescent="0.2">
      <c r="C3120" s="11"/>
      <c r="D3120" s="11"/>
    </row>
    <row r="3121" spans="3:4" x14ac:dyDescent="0.2">
      <c r="C3121" s="11"/>
      <c r="D3121" s="11"/>
    </row>
    <row r="3122" spans="3:4" x14ac:dyDescent="0.2">
      <c r="C3122" s="11"/>
      <c r="D3122" s="11"/>
    </row>
    <row r="3123" spans="3:4" x14ac:dyDescent="0.2">
      <c r="C3123" s="11"/>
      <c r="D3123" s="11"/>
    </row>
    <row r="3124" spans="3:4" x14ac:dyDescent="0.2">
      <c r="C3124" s="11"/>
      <c r="D3124" s="11"/>
    </row>
    <row r="3125" spans="3:4" x14ac:dyDescent="0.2">
      <c r="C3125" s="11"/>
      <c r="D3125" s="11"/>
    </row>
    <row r="3126" spans="3:4" x14ac:dyDescent="0.2">
      <c r="C3126" s="11"/>
      <c r="D3126" s="11"/>
    </row>
    <row r="3127" spans="3:4" x14ac:dyDescent="0.2">
      <c r="C3127" s="11"/>
      <c r="D3127" s="11"/>
    </row>
  </sheetData>
  <sortState xmlns:xlrd2="http://schemas.microsoft.com/office/spreadsheetml/2017/richdata2" ref="A21:V319">
    <sortCondition ref="C21:C319"/>
  </sortState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27"/>
  <sheetViews>
    <sheetView workbookViewId="0">
      <pane xSplit="14" ySplit="21" topLeftCell="O251" activePane="bottomRight" state="frozen"/>
      <selection pane="topRight" activeCell="O1" sqref="O1"/>
      <selection pane="bottomLeft" activeCell="A22" sqref="A22"/>
      <selection pane="bottomRight" activeCell="U255" sqref="U255:U25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2" customWidth="1"/>
    <col min="5" max="5" width="9.8554687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25" ht="21" thickBot="1" x14ac:dyDescent="0.35">
      <c r="A1" s="1" t="s">
        <v>42</v>
      </c>
      <c r="C1" s="10"/>
      <c r="X1" s="5" t="s">
        <v>9</v>
      </c>
      <c r="Y1" s="8" t="s">
        <v>21</v>
      </c>
    </row>
    <row r="2" spans="1:25" x14ac:dyDescent="0.2">
      <c r="A2" t="s">
        <v>23</v>
      </c>
      <c r="B2" s="12" t="s">
        <v>41</v>
      </c>
      <c r="C2" s="9"/>
      <c r="X2" s="35">
        <v>-600</v>
      </c>
      <c r="Y2" s="35">
        <f t="shared" ref="Y2:Y19" si="0">+D$11+D$12*X2+D$13*X2^2</f>
        <v>-7.9267450494438334E-4</v>
      </c>
    </row>
    <row r="3" spans="1:25" ht="13.5" thickBot="1" x14ac:dyDescent="0.25">
      <c r="X3" s="35">
        <v>-400</v>
      </c>
      <c r="Y3" s="35">
        <f t="shared" si="0"/>
        <v>2.1659630886089335E-3</v>
      </c>
    </row>
    <row r="4" spans="1:25" ht="14.25" thickTop="1" thickBot="1" x14ac:dyDescent="0.25">
      <c r="A4" s="71" t="s">
        <v>0</v>
      </c>
      <c r="C4" s="3">
        <v>44873.364800000003</v>
      </c>
      <c r="D4" s="4">
        <v>5.0739495999999997</v>
      </c>
      <c r="X4" s="35">
        <v>-200</v>
      </c>
      <c r="Y4" s="35">
        <f t="shared" si="0"/>
        <v>1.68987935261055E-3</v>
      </c>
    </row>
    <row r="5" spans="1:25" ht="13.5" thickTop="1" x14ac:dyDescent="0.2">
      <c r="A5" s="13" t="s">
        <v>43</v>
      </c>
      <c r="B5" s="14"/>
      <c r="C5" s="15">
        <v>8</v>
      </c>
      <c r="D5" s="14" t="s">
        <v>44</v>
      </c>
      <c r="X5" s="35">
        <v>0</v>
      </c>
      <c r="Y5" s="35">
        <f t="shared" si="0"/>
        <v>-2.2209257129395354E-3</v>
      </c>
    </row>
    <row r="6" spans="1:25" x14ac:dyDescent="0.2">
      <c r="A6" s="71" t="s">
        <v>1</v>
      </c>
      <c r="X6" s="35">
        <v>200</v>
      </c>
      <c r="Y6" s="35">
        <f t="shared" si="0"/>
        <v>-9.566452108041322E-3</v>
      </c>
    </row>
    <row r="7" spans="1:25" x14ac:dyDescent="0.2">
      <c r="A7" t="s">
        <v>2</v>
      </c>
      <c r="C7">
        <f>+C4</f>
        <v>44873.364800000003</v>
      </c>
      <c r="X7" s="35">
        <v>400</v>
      </c>
      <c r="Y7" s="35">
        <f t="shared" si="0"/>
        <v>-2.0346699832694812E-2</v>
      </c>
    </row>
    <row r="8" spans="1:25" x14ac:dyDescent="0.2">
      <c r="A8" t="s">
        <v>3</v>
      </c>
      <c r="C8">
        <f>+D4</f>
        <v>5.0739495999999997</v>
      </c>
      <c r="X8" s="35">
        <v>600</v>
      </c>
      <c r="Y8" s="35">
        <f t="shared" si="0"/>
        <v>-3.4561668886900002E-2</v>
      </c>
    </row>
    <row r="9" spans="1:25" x14ac:dyDescent="0.2">
      <c r="A9" s="21" t="s">
        <v>48</v>
      </c>
      <c r="B9" s="27">
        <v>251</v>
      </c>
      <c r="C9" s="18" t="str">
        <f>"F"&amp;B9</f>
        <v>F251</v>
      </c>
      <c r="D9" s="9" t="str">
        <f>"G"&amp;B9</f>
        <v>G251</v>
      </c>
      <c r="X9" s="35">
        <v>800</v>
      </c>
      <c r="Y9" s="35">
        <f t="shared" si="0"/>
        <v>-5.2211359270656892E-2</v>
      </c>
    </row>
    <row r="10" spans="1:25" ht="13.5" thickBot="1" x14ac:dyDescent="0.25">
      <c r="A10" s="14"/>
      <c r="B10" s="14"/>
      <c r="C10" s="5" t="s">
        <v>19</v>
      </c>
      <c r="D10" s="5" t="s">
        <v>20</v>
      </c>
      <c r="E10" s="14"/>
      <c r="X10" s="35">
        <v>1000</v>
      </c>
      <c r="Y10" s="35">
        <f t="shared" si="0"/>
        <v>-7.3295770983965489E-2</v>
      </c>
    </row>
    <row r="11" spans="1:25" x14ac:dyDescent="0.2">
      <c r="A11" s="14" t="s">
        <v>15</v>
      </c>
      <c r="B11" s="14"/>
      <c r="C11" s="16">
        <f ca="1">INTERCEPT(INDIRECT($D$9):G982,INDIRECT($C$9):F982)</f>
        <v>0.40324925644827969</v>
      </c>
      <c r="D11" s="17">
        <f>+E11*F11</f>
        <v>-2.2209257129395354E-3</v>
      </c>
      <c r="E11" s="38">
        <v>-2.2209257129395352</v>
      </c>
      <c r="F11">
        <v>1E-3</v>
      </c>
      <c r="X11" s="35">
        <v>1200</v>
      </c>
      <c r="Y11" s="35">
        <f t="shared" si="0"/>
        <v>-9.7814904026825772E-2</v>
      </c>
    </row>
    <row r="12" spans="1:25" x14ac:dyDescent="0.2">
      <c r="A12" s="14" t="s">
        <v>16</v>
      </c>
      <c r="B12" s="14"/>
      <c r="C12" s="16">
        <f ca="1">SLOPE(INDIRECT($D$9):G982,INDIRECT($C$9):F982)</f>
        <v>-3.0484409812362004E-4</v>
      </c>
      <c r="D12" s="17">
        <f>+E12*F12</f>
        <v>-2.814082865162968E-5</v>
      </c>
      <c r="E12" s="39">
        <v>-0.28140828651629679</v>
      </c>
      <c r="F12" s="40">
        <v>1E-4</v>
      </c>
      <c r="X12" s="35">
        <v>1400</v>
      </c>
      <c r="Y12" s="35">
        <f t="shared" si="0"/>
        <v>-0.12576875839923779</v>
      </c>
    </row>
    <row r="13" spans="1:25" ht="13.5" thickBot="1" x14ac:dyDescent="0.25">
      <c r="A13" s="14" t="s">
        <v>18</v>
      </c>
      <c r="B13" s="14"/>
      <c r="C13" s="17" t="s">
        <v>13</v>
      </c>
      <c r="D13" s="17">
        <f>+E13*F13</f>
        <v>-4.2934016619396268E-8</v>
      </c>
      <c r="E13" s="41">
        <v>-4.2934016619396269</v>
      </c>
      <c r="F13" s="40">
        <v>1E-8</v>
      </c>
      <c r="X13" s="35">
        <v>1600</v>
      </c>
      <c r="Y13" s="35">
        <f t="shared" si="0"/>
        <v>-0.15715733410120147</v>
      </c>
    </row>
    <row r="14" spans="1:25" x14ac:dyDescent="0.2">
      <c r="A14" s="14"/>
      <c r="B14" s="14"/>
      <c r="C14" s="14"/>
      <c r="E14">
        <f>SUM(U21:U943)</f>
        <v>7.0213713992970956E-3</v>
      </c>
      <c r="X14" s="35">
        <v>1800</v>
      </c>
      <c r="Y14" s="35">
        <f t="shared" si="0"/>
        <v>-0.19198063113271685</v>
      </c>
    </row>
    <row r="15" spans="1:25" x14ac:dyDescent="0.2">
      <c r="A15" s="19" t="s">
        <v>17</v>
      </c>
      <c r="B15" s="14"/>
      <c r="C15" s="20">
        <f ca="1">(C7+C11)+(C8+C12)*INT(MAX(F21:F3523))</f>
        <v>59460.496722474345</v>
      </c>
      <c r="D15" s="9">
        <f>+C7+INT(MAX(F21:F1581))*C8+D11+D12*INT(MAX(F21:F4016))+D13*INT(MAX(F21:F4043)^2)</f>
        <v>59460.531897710796</v>
      </c>
      <c r="E15" s="21" t="s">
        <v>52</v>
      </c>
      <c r="F15" s="15">
        <v>1</v>
      </c>
      <c r="X15" s="35">
        <v>2000</v>
      </c>
      <c r="Y15" s="35">
        <f t="shared" si="0"/>
        <v>-0.23023864949378398</v>
      </c>
    </row>
    <row r="16" spans="1:25" x14ac:dyDescent="0.2">
      <c r="A16" s="19" t="s">
        <v>4</v>
      </c>
      <c r="B16" s="14"/>
      <c r="C16" s="20">
        <f ca="1">+C8+C12</f>
        <v>5.073644755901876</v>
      </c>
      <c r="D16" s="9">
        <f>+C8+D12+2*D13*MAX(F21:F889)</f>
        <v>5.0736745885757868</v>
      </c>
      <c r="E16" s="21" t="s">
        <v>45</v>
      </c>
      <c r="F16" s="16">
        <f ca="1">NOW()+15018.5+$C$5/24</f>
        <v>60172.469957638888</v>
      </c>
      <c r="X16" s="35">
        <v>2200</v>
      </c>
      <c r="Y16" s="35">
        <f t="shared" si="0"/>
        <v>-0.27193138918440274</v>
      </c>
    </row>
    <row r="17" spans="1:25" ht="13.5" thickBot="1" x14ac:dyDescent="0.25">
      <c r="A17" s="21" t="s">
        <v>40</v>
      </c>
      <c r="B17" s="14"/>
      <c r="C17" s="14">
        <f>COUNT(C21:C2181)</f>
        <v>238</v>
      </c>
      <c r="E17" s="21" t="s">
        <v>53</v>
      </c>
      <c r="F17" s="16">
        <f ca="1">ROUND(2*(F16-$C$7)/$C$8,0)/2+F15</f>
        <v>3016</v>
      </c>
      <c r="X17" s="35">
        <v>2400</v>
      </c>
      <c r="Y17" s="35">
        <f t="shared" si="0"/>
        <v>-0.31705885020457325</v>
      </c>
    </row>
    <row r="18" spans="1:25" ht="14.25" thickTop="1" thickBot="1" x14ac:dyDescent="0.25">
      <c r="A18" s="71" t="s">
        <v>61</v>
      </c>
      <c r="C18" s="72">
        <f ca="1">+C15</f>
        <v>59460.496722474345</v>
      </c>
      <c r="D18" s="73">
        <f ca="1">C16</f>
        <v>5.073644755901876</v>
      </c>
      <c r="E18" s="21" t="s">
        <v>46</v>
      </c>
      <c r="F18" s="9">
        <f ca="1">ROUND(2*(F16-$C$15)/$C$16,0)/2+F15</f>
        <v>141.5</v>
      </c>
      <c r="X18" s="35">
        <v>2600</v>
      </c>
      <c r="Y18" s="35">
        <f t="shared" si="0"/>
        <v>-0.36562103255429551</v>
      </c>
    </row>
    <row r="19" spans="1:25" ht="13.5" thickBot="1" x14ac:dyDescent="0.25">
      <c r="A19" s="71" t="s">
        <v>62</v>
      </c>
      <c r="C19" s="36">
        <f>+D15</f>
        <v>59460.531897710796</v>
      </c>
      <c r="D19" s="37">
        <f>+D16</f>
        <v>5.0736745885757868</v>
      </c>
      <c r="E19" s="21" t="s">
        <v>47</v>
      </c>
      <c r="F19" s="25">
        <f ca="1">+$C$15+$C$16*F18-15018.5-$C$5/24</f>
        <v>45159.584122101121</v>
      </c>
      <c r="X19" s="35">
        <v>2800</v>
      </c>
      <c r="Y19" s="35">
        <f t="shared" si="0"/>
        <v>-0.41761793623356941</v>
      </c>
    </row>
    <row r="20" spans="1:25" ht="15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75</v>
      </c>
      <c r="I20" s="8" t="s">
        <v>78</v>
      </c>
      <c r="J20" s="8" t="s">
        <v>55</v>
      </c>
      <c r="K20" s="8" t="s">
        <v>71</v>
      </c>
      <c r="L20" s="8" t="s">
        <v>24</v>
      </c>
      <c r="M20" s="8" t="s">
        <v>25</v>
      </c>
      <c r="N20" s="8" t="s">
        <v>26</v>
      </c>
      <c r="O20" s="8" t="s">
        <v>22</v>
      </c>
      <c r="P20" s="42" t="s">
        <v>21</v>
      </c>
      <c r="Q20" s="5" t="s">
        <v>14</v>
      </c>
      <c r="R20" s="5"/>
      <c r="S20" s="8" t="s">
        <v>63</v>
      </c>
      <c r="T20" s="8" t="s">
        <v>64</v>
      </c>
      <c r="U20" s="8" t="s">
        <v>65</v>
      </c>
      <c r="V20" s="43" t="s">
        <v>66</v>
      </c>
    </row>
    <row r="21" spans="1:25" x14ac:dyDescent="0.2">
      <c r="A21" s="60" t="s">
        <v>85</v>
      </c>
      <c r="B21" s="62" t="s">
        <v>49</v>
      </c>
      <c r="C21" s="61">
        <v>11674.294</v>
      </c>
      <c r="D21" s="31"/>
      <c r="E21">
        <f t="shared" ref="E21:E84" si="1">+(C21-C$7)/C$8</f>
        <v>-6543.0430763443146</v>
      </c>
      <c r="F21">
        <f t="shared" ref="F21:F84" si="2">ROUND(2*E21,0)/2</f>
        <v>-6543</v>
      </c>
      <c r="G21">
        <f t="shared" ref="G21:G36" si="3">+C21-(C$7+F21*C$8)</f>
        <v>-0.21856720000687346</v>
      </c>
      <c r="H21">
        <f t="shared" ref="H21:H33" si="4">G21</f>
        <v>-0.21856720000687346</v>
      </c>
      <c r="O21">
        <f t="shared" ref="O21:O84" ca="1" si="5">+C$11+C$12*F21</f>
        <v>2.3978441904711256</v>
      </c>
      <c r="P21" s="74">
        <f t="shared" ref="P21:P84" si="6">+D$11+D$12*F21+D$13*F21^2</f>
        <v>-1.6561371863017906</v>
      </c>
      <c r="Q21" s="2">
        <f t="shared" ref="Q21:Q84" si="7">+C21-15018.5</f>
        <v>-3344.2060000000001</v>
      </c>
      <c r="R21" s="2"/>
      <c r="S21" s="35">
        <f t="shared" ref="S21:S36" si="8">+(P21-G21)^2</f>
        <v>2.0666074654959683</v>
      </c>
      <c r="T21" s="17">
        <v>0.2</v>
      </c>
    </row>
    <row r="22" spans="1:25" x14ac:dyDescent="0.2">
      <c r="A22" s="60" t="s">
        <v>85</v>
      </c>
      <c r="B22" s="62" t="s">
        <v>57</v>
      </c>
      <c r="C22" s="61">
        <v>11803.647000000001</v>
      </c>
      <c r="D22" s="31"/>
      <c r="E22">
        <f t="shared" si="1"/>
        <v>-6517.5495239448182</v>
      </c>
      <c r="F22">
        <f t="shared" si="2"/>
        <v>-6517.5</v>
      </c>
      <c r="G22">
        <f t="shared" si="3"/>
        <v>-0.25128200000108336</v>
      </c>
      <c r="H22">
        <f t="shared" si="4"/>
        <v>-0.25128200000108336</v>
      </c>
      <c r="O22">
        <f t="shared" ca="1" si="5"/>
        <v>2.390070665968973</v>
      </c>
      <c r="P22" s="74">
        <f t="shared" si="6"/>
        <v>-1.6425559144689377</v>
      </c>
      <c r="Q22" s="2">
        <f t="shared" si="7"/>
        <v>-3214.8529999999992</v>
      </c>
      <c r="R22" s="2"/>
      <c r="S22" s="35">
        <f t="shared" si="8"/>
        <v>1.9356431050787064</v>
      </c>
      <c r="T22" s="17">
        <v>0.2</v>
      </c>
    </row>
    <row r="23" spans="1:25" x14ac:dyDescent="0.2">
      <c r="A23" s="60" t="s">
        <v>85</v>
      </c>
      <c r="B23" s="62" t="s">
        <v>49</v>
      </c>
      <c r="C23" s="61">
        <v>11922.92</v>
      </c>
      <c r="D23" s="31"/>
      <c r="E23">
        <f t="shared" si="1"/>
        <v>-6494.0425896228862</v>
      </c>
      <c r="F23">
        <f t="shared" si="2"/>
        <v>-6494</v>
      </c>
      <c r="G23">
        <f t="shared" si="3"/>
        <v>-0.21609760000683309</v>
      </c>
      <c r="H23">
        <f t="shared" si="4"/>
        <v>-0.21609760000683309</v>
      </c>
      <c r="O23">
        <f t="shared" ca="1" si="5"/>
        <v>2.3829068296630682</v>
      </c>
      <c r="P23" s="74">
        <f t="shared" si="6"/>
        <v>-1.6300892789470343</v>
      </c>
      <c r="Q23" s="2">
        <f t="shared" si="7"/>
        <v>-3095.58</v>
      </c>
      <c r="R23" s="2"/>
      <c r="S23" s="35">
        <f t="shared" si="8"/>
        <v>1.999372468112129</v>
      </c>
      <c r="T23" s="17">
        <v>0.2</v>
      </c>
    </row>
    <row r="24" spans="1:25" x14ac:dyDescent="0.2">
      <c r="A24" s="60" t="s">
        <v>85</v>
      </c>
      <c r="B24" s="62" t="s">
        <v>49</v>
      </c>
      <c r="C24" s="61">
        <v>13648.084000000001</v>
      </c>
      <c r="D24" s="31"/>
      <c r="E24">
        <f t="shared" si="1"/>
        <v>-6154.0384240316462</v>
      </c>
      <c r="F24">
        <f t="shared" si="2"/>
        <v>-6154</v>
      </c>
      <c r="G24">
        <f t="shared" si="3"/>
        <v>-0.19496160000380769</v>
      </c>
      <c r="H24">
        <f t="shared" si="4"/>
        <v>-0.19496160000380769</v>
      </c>
      <c r="O24">
        <f t="shared" ca="1" si="5"/>
        <v>2.2792598363010375</v>
      </c>
      <c r="P24" s="74">
        <f t="shared" si="6"/>
        <v>-1.4550271503398662</v>
      </c>
      <c r="Q24" s="2">
        <f t="shared" si="7"/>
        <v>-1370.4159999999993</v>
      </c>
      <c r="R24" s="2"/>
      <c r="S24" s="35">
        <f t="shared" si="8"/>
        <v>1.5877651911437141</v>
      </c>
      <c r="T24" s="17">
        <v>0.2</v>
      </c>
    </row>
    <row r="25" spans="1:25" x14ac:dyDescent="0.2">
      <c r="A25" s="60" t="s">
        <v>85</v>
      </c>
      <c r="B25" s="62" t="s">
        <v>57</v>
      </c>
      <c r="C25" s="61">
        <v>13650.620999999999</v>
      </c>
      <c r="D25" s="31"/>
      <c r="E25">
        <f t="shared" si="1"/>
        <v>-6153.5384190651021</v>
      </c>
      <c r="F25">
        <f t="shared" si="2"/>
        <v>-6153.5</v>
      </c>
      <c r="G25">
        <f t="shared" si="3"/>
        <v>-0.19493640000655432</v>
      </c>
      <c r="H25">
        <f t="shared" si="4"/>
        <v>-0.19493640000655432</v>
      </c>
      <c r="O25">
        <f t="shared" ca="1" si="5"/>
        <v>2.2791074142519756</v>
      </c>
      <c r="P25" s="74">
        <f t="shared" si="6"/>
        <v>-1.4547770155494202</v>
      </c>
      <c r="Q25" s="2">
        <f t="shared" si="7"/>
        <v>-1367.8790000000008</v>
      </c>
      <c r="R25" s="2"/>
      <c r="S25" s="35">
        <f t="shared" si="8"/>
        <v>1.587198376571427</v>
      </c>
      <c r="T25" s="17">
        <v>0.2</v>
      </c>
    </row>
    <row r="26" spans="1:25" x14ac:dyDescent="0.2">
      <c r="A26" s="60" t="s">
        <v>85</v>
      </c>
      <c r="B26" s="62" t="s">
        <v>49</v>
      </c>
      <c r="C26" s="61">
        <v>13906.839</v>
      </c>
      <c r="D26" s="31"/>
      <c r="E26">
        <f t="shared" si="1"/>
        <v>-6103.0416620614451</v>
      </c>
      <c r="F26">
        <f t="shared" si="2"/>
        <v>-6103</v>
      </c>
      <c r="G26">
        <f t="shared" si="3"/>
        <v>-0.21139120000589173</v>
      </c>
      <c r="H26">
        <f t="shared" si="4"/>
        <v>-0.21139120000589173</v>
      </c>
      <c r="O26">
        <f t="shared" ca="1" si="5"/>
        <v>2.2637127872967326</v>
      </c>
      <c r="P26" s="74">
        <f t="shared" si="6"/>
        <v>-1.4296239782741982</v>
      </c>
      <c r="Q26" s="2">
        <f t="shared" si="7"/>
        <v>-1111.6610000000001</v>
      </c>
      <c r="R26" s="2"/>
      <c r="S26" s="35">
        <f t="shared" si="8"/>
        <v>1.4840911020473166</v>
      </c>
      <c r="T26" s="17">
        <v>0.2</v>
      </c>
    </row>
    <row r="27" spans="1:25" x14ac:dyDescent="0.2">
      <c r="A27" s="60" t="s">
        <v>85</v>
      </c>
      <c r="B27" s="62" t="s">
        <v>57</v>
      </c>
      <c r="C27" s="61">
        <v>13944.825999999999</v>
      </c>
      <c r="D27" s="31"/>
      <c r="E27">
        <f t="shared" si="1"/>
        <v>-6095.5549893518855</v>
      </c>
      <c r="F27">
        <f t="shared" si="2"/>
        <v>-6095.5</v>
      </c>
      <c r="G27">
        <f t="shared" si="3"/>
        <v>-0.27901320000637497</v>
      </c>
      <c r="H27">
        <f t="shared" si="4"/>
        <v>-0.27901320000637497</v>
      </c>
      <c r="O27">
        <f t="shared" ca="1" si="5"/>
        <v>2.2614264565608053</v>
      </c>
      <c r="P27" s="74">
        <f t="shared" si="6"/>
        <v>-1.4259070549760977</v>
      </c>
      <c r="Q27" s="2">
        <f t="shared" si="7"/>
        <v>-1073.6740000000009</v>
      </c>
      <c r="R27" s="2"/>
      <c r="S27" s="35">
        <f t="shared" si="8"/>
        <v>1.3153655145673113</v>
      </c>
      <c r="T27" s="17">
        <v>0.2</v>
      </c>
    </row>
    <row r="28" spans="1:25" x14ac:dyDescent="0.2">
      <c r="A28" s="60" t="s">
        <v>85</v>
      </c>
      <c r="B28" s="62" t="s">
        <v>49</v>
      </c>
      <c r="C28" s="61">
        <v>14155.41</v>
      </c>
      <c r="D28" s="31"/>
      <c r="E28">
        <f t="shared" si="1"/>
        <v>-6054.0520150219872</v>
      </c>
      <c r="F28">
        <f t="shared" si="2"/>
        <v>-6054</v>
      </c>
      <c r="G28">
        <f t="shared" si="3"/>
        <v>-0.2639216000061424</v>
      </c>
      <c r="H28">
        <f t="shared" si="4"/>
        <v>-0.2639216000061424</v>
      </c>
      <c r="O28">
        <f t="shared" ca="1" si="5"/>
        <v>2.2487754264886757</v>
      </c>
      <c r="P28" s="74">
        <f t="shared" si="6"/>
        <v>-1.40542738571607</v>
      </c>
      <c r="Q28" s="2">
        <f t="shared" si="7"/>
        <v>-863.09000000000015</v>
      </c>
      <c r="R28" s="2"/>
      <c r="S28" s="35">
        <f t="shared" si="8"/>
        <v>1.303035458809239</v>
      </c>
      <c r="T28" s="17">
        <v>0.2</v>
      </c>
    </row>
    <row r="29" spans="1:25" x14ac:dyDescent="0.2">
      <c r="A29" s="60" t="s">
        <v>85</v>
      </c>
      <c r="B29" s="62" t="s">
        <v>57</v>
      </c>
      <c r="C29" s="61">
        <v>14157.993</v>
      </c>
      <c r="D29" s="31"/>
      <c r="E29">
        <f t="shared" si="1"/>
        <v>-6053.5429441396109</v>
      </c>
      <c r="F29">
        <f t="shared" si="2"/>
        <v>-6053.5</v>
      </c>
      <c r="G29">
        <f t="shared" si="3"/>
        <v>-0.21789640000315558</v>
      </c>
      <c r="H29">
        <f t="shared" si="4"/>
        <v>-0.21789640000315558</v>
      </c>
      <c r="O29">
        <f t="shared" ca="1" si="5"/>
        <v>2.2486230044396134</v>
      </c>
      <c r="P29" s="74">
        <f t="shared" si="6"/>
        <v>-1.4051815443272861</v>
      </c>
      <c r="Q29" s="2">
        <f t="shared" si="7"/>
        <v>-860.50699999999961</v>
      </c>
      <c r="R29" s="2"/>
      <c r="S29" s="35">
        <f t="shared" si="8"/>
        <v>1.4096460139327716</v>
      </c>
      <c r="T29" s="17">
        <v>0.2</v>
      </c>
    </row>
    <row r="30" spans="1:25" x14ac:dyDescent="0.2">
      <c r="A30" s="60" t="s">
        <v>85</v>
      </c>
      <c r="B30" s="62" t="s">
        <v>49</v>
      </c>
      <c r="C30" s="61">
        <v>14429.414000000001</v>
      </c>
      <c r="D30" s="31"/>
      <c r="E30">
        <f t="shared" si="1"/>
        <v>-6000.0499019540921</v>
      </c>
      <c r="F30">
        <f t="shared" si="2"/>
        <v>-6000</v>
      </c>
      <c r="G30">
        <f t="shared" si="3"/>
        <v>-0.25320000000283471</v>
      </c>
      <c r="H30">
        <f t="shared" si="4"/>
        <v>-0.25320000000283471</v>
      </c>
      <c r="O30">
        <f t="shared" ca="1" si="5"/>
        <v>2.2323138451900002</v>
      </c>
      <c r="P30" s="74">
        <f t="shared" si="6"/>
        <v>-1.3790005521014272</v>
      </c>
      <c r="Q30" s="2">
        <f t="shared" si="7"/>
        <v>-589.08599999999933</v>
      </c>
      <c r="R30" s="2"/>
      <c r="S30" s="35">
        <f t="shared" si="8"/>
        <v>1.2674268831054958</v>
      </c>
      <c r="T30" s="17">
        <v>0.2</v>
      </c>
    </row>
    <row r="31" spans="1:25" x14ac:dyDescent="0.2">
      <c r="A31" s="60" t="s">
        <v>85</v>
      </c>
      <c r="B31" s="62" t="s">
        <v>57</v>
      </c>
      <c r="C31" s="61">
        <v>14508.093000000001</v>
      </c>
      <c r="D31" s="31"/>
      <c r="E31">
        <f t="shared" si="1"/>
        <v>-5984.5434412671348</v>
      </c>
      <c r="F31">
        <f t="shared" si="2"/>
        <v>-5984.5</v>
      </c>
      <c r="G31">
        <f t="shared" si="3"/>
        <v>-0.22041880000324454</v>
      </c>
      <c r="H31">
        <f t="shared" si="4"/>
        <v>-0.22041880000324454</v>
      </c>
      <c r="O31">
        <f t="shared" ca="1" si="5"/>
        <v>2.2275887616690837</v>
      </c>
      <c r="P31" s="74">
        <f t="shared" si="6"/>
        <v>-1.3714613227518124</v>
      </c>
      <c r="Q31" s="2">
        <f t="shared" si="7"/>
        <v>-510.40699999999924</v>
      </c>
      <c r="R31" s="2"/>
      <c r="S31" s="35">
        <f t="shared" si="8"/>
        <v>1.3248988891753875</v>
      </c>
      <c r="T31" s="17">
        <v>0.2</v>
      </c>
    </row>
    <row r="32" spans="1:25" x14ac:dyDescent="0.2">
      <c r="A32" s="60" t="s">
        <v>85</v>
      </c>
      <c r="B32" s="62" t="s">
        <v>49</v>
      </c>
      <c r="C32" s="61">
        <v>14520.77</v>
      </c>
      <c r="D32" s="31"/>
      <c r="E32">
        <f t="shared" si="1"/>
        <v>-5982.0449931154235</v>
      </c>
      <c r="F32">
        <f t="shared" si="2"/>
        <v>-5982</v>
      </c>
      <c r="G32">
        <f t="shared" si="3"/>
        <v>-0.2282928000058746</v>
      </c>
      <c r="H32">
        <f t="shared" si="4"/>
        <v>-0.2282928000058746</v>
      </c>
      <c r="O32">
        <f t="shared" ca="1" si="5"/>
        <v>2.2268266514237745</v>
      </c>
      <c r="P32" s="74">
        <f t="shared" si="6"/>
        <v>-1.3702472500487515</v>
      </c>
      <c r="Q32" s="2">
        <f t="shared" si="7"/>
        <v>-497.72999999999956</v>
      </c>
      <c r="R32" s="2"/>
      <c r="S32" s="35">
        <f t="shared" si="8"/>
        <v>1.3040599659727294</v>
      </c>
      <c r="T32" s="17">
        <v>0.2</v>
      </c>
    </row>
    <row r="33" spans="1:22" x14ac:dyDescent="0.2">
      <c r="A33" s="60" t="s">
        <v>85</v>
      </c>
      <c r="B33" s="62" t="s">
        <v>57</v>
      </c>
      <c r="C33" s="61">
        <v>14523.352999999999</v>
      </c>
      <c r="D33" s="31"/>
      <c r="E33">
        <f t="shared" si="1"/>
        <v>-5981.535922233048</v>
      </c>
      <c r="F33">
        <f t="shared" si="2"/>
        <v>-5981.5</v>
      </c>
      <c r="G33">
        <f t="shared" si="3"/>
        <v>-0.18226760000470676</v>
      </c>
      <c r="H33">
        <f t="shared" si="4"/>
        <v>-0.18226760000470676</v>
      </c>
      <c r="O33">
        <f t="shared" ca="1" si="5"/>
        <v>2.226674229374713</v>
      </c>
      <c r="P33" s="74">
        <f t="shared" si="6"/>
        <v>-1.3700044999091643</v>
      </c>
      <c r="Q33" s="2">
        <f t="shared" si="7"/>
        <v>-495.14700000000084</v>
      </c>
      <c r="R33" s="2"/>
      <c r="S33" s="35">
        <f t="shared" si="8"/>
        <v>1.4107189433946514</v>
      </c>
      <c r="T33" s="17">
        <v>0.2</v>
      </c>
    </row>
    <row r="34" spans="1:22" x14ac:dyDescent="0.2">
      <c r="A34" s="60" t="s">
        <v>85</v>
      </c>
      <c r="B34" s="62" t="s">
        <v>49</v>
      </c>
      <c r="C34" s="61">
        <v>14986.093999999999</v>
      </c>
      <c r="D34" s="31"/>
      <c r="E34">
        <f t="shared" si="1"/>
        <v>-5890.3365535991934</v>
      </c>
      <c r="F34">
        <f t="shared" si="2"/>
        <v>-5890.5</v>
      </c>
      <c r="G34">
        <f t="shared" si="3"/>
        <v>0.82931879999341618</v>
      </c>
      <c r="O34">
        <f t="shared" ca="1" si="5"/>
        <v>2.1989334164454633</v>
      </c>
      <c r="P34" s="74">
        <f t="shared" si="6"/>
        <v>-1.3261814645936645</v>
      </c>
      <c r="Q34" s="2">
        <f t="shared" si="7"/>
        <v>-32.406000000000859</v>
      </c>
      <c r="R34" s="2"/>
      <c r="S34" s="35">
        <f t="shared" si="8"/>
        <v>4.6461813906349745</v>
      </c>
      <c r="T34" s="17">
        <v>0.2</v>
      </c>
      <c r="V34">
        <f>G34</f>
        <v>0.82931879999341618</v>
      </c>
    </row>
    <row r="35" spans="1:22" x14ac:dyDescent="0.2">
      <c r="A35" s="60" t="s">
        <v>85</v>
      </c>
      <c r="B35" s="62" t="s">
        <v>57</v>
      </c>
      <c r="C35" s="61">
        <v>15096.62</v>
      </c>
      <c r="D35" s="31"/>
      <c r="E35">
        <f t="shared" si="1"/>
        <v>-5868.553522880874</v>
      </c>
      <c r="F35">
        <f t="shared" si="2"/>
        <v>-5868.5</v>
      </c>
      <c r="G35">
        <f t="shared" si="3"/>
        <v>-0.27157240000269667</v>
      </c>
      <c r="H35">
        <f>G35</f>
        <v>-0.27157240000269667</v>
      </c>
      <c r="O35">
        <f t="shared" ca="1" si="5"/>
        <v>2.1922268462867436</v>
      </c>
      <c r="P35" s="74">
        <f t="shared" si="6"/>
        <v>-1.315693618592596</v>
      </c>
      <c r="Q35" s="2">
        <f t="shared" si="7"/>
        <v>78.1200000000008</v>
      </c>
      <c r="R35" s="2"/>
      <c r="S35" s="35">
        <f t="shared" si="8"/>
        <v>1.0901891191096564</v>
      </c>
      <c r="T35" s="17">
        <v>0.2</v>
      </c>
    </row>
    <row r="36" spans="1:22" x14ac:dyDescent="0.2">
      <c r="A36" s="60" t="s">
        <v>85</v>
      </c>
      <c r="B36" s="62" t="s">
        <v>49</v>
      </c>
      <c r="C36" s="61">
        <v>15134.671</v>
      </c>
      <c r="D36" s="31"/>
      <c r="E36">
        <f t="shared" si="1"/>
        <v>-5861.0542367232028</v>
      </c>
      <c r="F36">
        <f t="shared" si="2"/>
        <v>-5861</v>
      </c>
      <c r="G36">
        <f t="shared" si="3"/>
        <v>-0.27519440000287432</v>
      </c>
      <c r="H36">
        <f>G36</f>
        <v>-0.27519440000287432</v>
      </c>
      <c r="O36">
        <f t="shared" ca="1" si="5"/>
        <v>2.1899405155508167</v>
      </c>
      <c r="P36" s="74">
        <f t="shared" si="6"/>
        <v>-1.3121277156979541</v>
      </c>
      <c r="Q36" s="2">
        <f t="shared" si="7"/>
        <v>116.17100000000028</v>
      </c>
      <c r="R36" s="2"/>
      <c r="S36" s="35">
        <f t="shared" si="8"/>
        <v>1.0752307011983919</v>
      </c>
      <c r="T36" s="17">
        <v>0.2</v>
      </c>
    </row>
    <row r="37" spans="1:22" x14ac:dyDescent="0.2">
      <c r="A37" s="60" t="s">
        <v>85</v>
      </c>
      <c r="B37" s="62" t="s">
        <v>57</v>
      </c>
      <c r="C37" s="61">
        <v>15324.735000000001</v>
      </c>
      <c r="D37" s="31"/>
      <c r="E37">
        <f t="shared" si="1"/>
        <v>-5823.5954491940565</v>
      </c>
      <c r="F37">
        <f t="shared" si="2"/>
        <v>-5823.5</v>
      </c>
      <c r="O37">
        <f t="shared" ca="1" si="5"/>
        <v>2.178508861871181</v>
      </c>
      <c r="P37" s="74">
        <f t="shared" si="6"/>
        <v>-1.2943706523777898</v>
      </c>
      <c r="Q37" s="2">
        <f t="shared" si="7"/>
        <v>306.23500000000058</v>
      </c>
      <c r="R37" s="2"/>
      <c r="S37" s="35">
        <f>+(P37-V37)^2</f>
        <v>0.65620733323414593</v>
      </c>
      <c r="T37" s="17">
        <v>0.2</v>
      </c>
      <c r="V37">
        <f>+C37-(C$7+F37*C$8)</f>
        <v>-0.48430440000447561</v>
      </c>
    </row>
    <row r="38" spans="1:22" x14ac:dyDescent="0.2">
      <c r="A38" s="60" t="s">
        <v>85</v>
      </c>
      <c r="B38" s="62" t="s">
        <v>57</v>
      </c>
      <c r="C38" s="61">
        <v>15345.242</v>
      </c>
      <c r="D38" s="31"/>
      <c r="E38">
        <f t="shared" si="1"/>
        <v>-5819.5538244999525</v>
      </c>
      <c r="F38">
        <f t="shared" si="2"/>
        <v>-5819.5</v>
      </c>
      <c r="G38">
        <f t="shared" ref="G38:G63" si="9">+C38-(C$7+F38*C$8)</f>
        <v>-0.2731028000034712</v>
      </c>
      <c r="H38">
        <f t="shared" ref="H38:H63" si="10">G38</f>
        <v>-0.2731028000034712</v>
      </c>
      <c r="O38">
        <f t="shared" ca="1" si="5"/>
        <v>2.1772894854786866</v>
      </c>
      <c r="P38" s="74">
        <f t="shared" si="6"/>
        <v>-1.292483692670398</v>
      </c>
      <c r="Q38" s="2">
        <f t="shared" si="7"/>
        <v>326.74200000000019</v>
      </c>
      <c r="R38" s="2"/>
      <c r="S38" s="35">
        <f t="shared" ref="S38:S63" si="11">+(P38-G38)^2</f>
        <v>1.0391374043344206</v>
      </c>
      <c r="T38" s="17">
        <v>0.2</v>
      </c>
    </row>
    <row r="39" spans="1:22" x14ac:dyDescent="0.2">
      <c r="A39" s="60" t="s">
        <v>85</v>
      </c>
      <c r="B39" s="62" t="s">
        <v>49</v>
      </c>
      <c r="C39" s="61">
        <v>15434.084999999999</v>
      </c>
      <c r="D39" s="31"/>
      <c r="E39">
        <f t="shared" si="1"/>
        <v>-5802.0441905847874</v>
      </c>
      <c r="F39">
        <f t="shared" si="2"/>
        <v>-5802</v>
      </c>
      <c r="G39">
        <f t="shared" si="9"/>
        <v>-0.22422080000615097</v>
      </c>
      <c r="H39">
        <f t="shared" si="10"/>
        <v>-0.22422080000615097</v>
      </c>
      <c r="O39">
        <f t="shared" ca="1" si="5"/>
        <v>2.1719547137615232</v>
      </c>
      <c r="P39" s="74">
        <f t="shared" si="6"/>
        <v>-1.284244397874311</v>
      </c>
      <c r="Q39" s="2">
        <f t="shared" si="7"/>
        <v>415.58499999999913</v>
      </c>
      <c r="R39" s="2"/>
      <c r="S39" s="35">
        <f t="shared" si="11"/>
        <v>1.1236500280373587</v>
      </c>
      <c r="T39" s="17">
        <v>0.2</v>
      </c>
    </row>
    <row r="40" spans="1:22" x14ac:dyDescent="0.2">
      <c r="A40" s="60" t="s">
        <v>85</v>
      </c>
      <c r="B40" s="62" t="s">
        <v>49</v>
      </c>
      <c r="C40" s="61">
        <v>15713.137000000001</v>
      </c>
      <c r="D40" s="31"/>
      <c r="E40">
        <f t="shared" si="1"/>
        <v>-5747.0471917970963</v>
      </c>
      <c r="F40">
        <f t="shared" si="2"/>
        <v>-5747</v>
      </c>
      <c r="G40">
        <f t="shared" si="9"/>
        <v>-0.2394488000045385</v>
      </c>
      <c r="H40">
        <f t="shared" si="10"/>
        <v>-0.2394488000045385</v>
      </c>
      <c r="O40">
        <f t="shared" ca="1" si="5"/>
        <v>2.155188288364724</v>
      </c>
      <c r="P40" s="74">
        <f t="shared" si="6"/>
        <v>-1.2585206707635934</v>
      </c>
      <c r="Q40" s="2">
        <f t="shared" si="7"/>
        <v>694.63700000000063</v>
      </c>
      <c r="R40" s="2"/>
      <c r="S40" s="35">
        <f t="shared" si="11"/>
        <v>1.03850747777236</v>
      </c>
      <c r="T40" s="17">
        <v>0.2</v>
      </c>
    </row>
    <row r="41" spans="1:22" x14ac:dyDescent="0.2">
      <c r="A41" s="60" t="s">
        <v>85</v>
      </c>
      <c r="B41" s="62" t="s">
        <v>49</v>
      </c>
      <c r="C41" s="61">
        <v>15961.733</v>
      </c>
      <c r="D41" s="31"/>
      <c r="E41">
        <f t="shared" si="1"/>
        <v>-5698.0526176294707</v>
      </c>
      <c r="F41">
        <f t="shared" si="2"/>
        <v>-5698</v>
      </c>
      <c r="G41">
        <f t="shared" si="9"/>
        <v>-0.26697920000515296</v>
      </c>
      <c r="H41">
        <f t="shared" si="10"/>
        <v>-0.26697920000515296</v>
      </c>
      <c r="O41">
        <f t="shared" ca="1" si="5"/>
        <v>2.1402509275566666</v>
      </c>
      <c r="P41" s="74">
        <f t="shared" si="6"/>
        <v>-1.2358219601772826</v>
      </c>
      <c r="Q41" s="2">
        <f t="shared" si="7"/>
        <v>943.23300000000017</v>
      </c>
      <c r="R41" s="2"/>
      <c r="S41" s="35">
        <f t="shared" si="11"/>
        <v>0.9386562939379508</v>
      </c>
      <c r="T41" s="17">
        <v>0.2</v>
      </c>
    </row>
    <row r="42" spans="1:22" x14ac:dyDescent="0.2">
      <c r="A42" s="60" t="s">
        <v>85</v>
      </c>
      <c r="B42" s="62" t="s">
        <v>49</v>
      </c>
      <c r="C42" s="61">
        <v>15997.254999999999</v>
      </c>
      <c r="D42" s="31"/>
      <c r="E42">
        <f t="shared" si="1"/>
        <v>-5691.0517597573316</v>
      </c>
      <c r="F42">
        <f t="shared" si="2"/>
        <v>-5691</v>
      </c>
      <c r="G42">
        <f t="shared" si="9"/>
        <v>-0.26262640000459214</v>
      </c>
      <c r="H42">
        <f t="shared" si="10"/>
        <v>-0.26262640000459214</v>
      </c>
      <c r="O42">
        <f t="shared" ca="1" si="5"/>
        <v>2.1381170188698011</v>
      </c>
      <c r="P42" s="74">
        <f t="shared" si="6"/>
        <v>-1.2325961173708959</v>
      </c>
      <c r="Q42" s="2">
        <f t="shared" si="7"/>
        <v>978.7549999999992</v>
      </c>
      <c r="R42" s="2"/>
      <c r="S42" s="35">
        <f t="shared" si="11"/>
        <v>0.94084125260766727</v>
      </c>
      <c r="T42" s="17">
        <v>0.2</v>
      </c>
    </row>
    <row r="43" spans="1:22" x14ac:dyDescent="0.2">
      <c r="A43" s="60" t="s">
        <v>85</v>
      </c>
      <c r="B43" s="62" t="s">
        <v>49</v>
      </c>
      <c r="C43" s="61">
        <v>16083.504999999999</v>
      </c>
      <c r="D43" s="31"/>
      <c r="E43">
        <f t="shared" si="1"/>
        <v>-5674.0531675758084</v>
      </c>
      <c r="F43">
        <f t="shared" si="2"/>
        <v>-5674</v>
      </c>
      <c r="G43">
        <f t="shared" si="9"/>
        <v>-0.26976960000502004</v>
      </c>
      <c r="H43">
        <f t="shared" si="10"/>
        <v>-0.26976960000502004</v>
      </c>
      <c r="O43">
        <f t="shared" ca="1" si="5"/>
        <v>2.1329346692016999</v>
      </c>
      <c r="P43" s="74">
        <f t="shared" si="6"/>
        <v>-1.2247794447770231</v>
      </c>
      <c r="Q43" s="2">
        <f t="shared" si="7"/>
        <v>1065.0049999999992</v>
      </c>
      <c r="R43" s="2"/>
      <c r="S43" s="35">
        <f t="shared" si="11"/>
        <v>0.91204380361144533</v>
      </c>
      <c r="T43" s="17">
        <v>0.2</v>
      </c>
    </row>
    <row r="44" spans="1:22" x14ac:dyDescent="0.2">
      <c r="A44" s="60" t="s">
        <v>85</v>
      </c>
      <c r="B44" s="62" t="s">
        <v>57</v>
      </c>
      <c r="C44" s="61">
        <v>16086.058000000001</v>
      </c>
      <c r="D44" s="31"/>
      <c r="E44">
        <f t="shared" si="1"/>
        <v>-5673.5500092472348</v>
      </c>
      <c r="F44">
        <f t="shared" si="2"/>
        <v>-5673.5</v>
      </c>
      <c r="G44">
        <f t="shared" si="9"/>
        <v>-0.25374440000450704</v>
      </c>
      <c r="H44">
        <f t="shared" si="10"/>
        <v>-0.25374440000450704</v>
      </c>
      <c r="O44">
        <f t="shared" ca="1" si="5"/>
        <v>2.1327822471526381</v>
      </c>
      <c r="P44" s="74">
        <f t="shared" si="6"/>
        <v>-1.2245499183145547</v>
      </c>
      <c r="Q44" s="2">
        <f t="shared" si="7"/>
        <v>1067.5580000000009</v>
      </c>
      <c r="R44" s="2"/>
      <c r="S44" s="35">
        <f t="shared" si="11"/>
        <v>0.94246335438124029</v>
      </c>
      <c r="T44" s="17">
        <v>0.2</v>
      </c>
    </row>
    <row r="45" spans="1:22" x14ac:dyDescent="0.2">
      <c r="A45" s="60" t="s">
        <v>85</v>
      </c>
      <c r="B45" s="62" t="s">
        <v>49</v>
      </c>
      <c r="C45" s="61">
        <v>16215.428</v>
      </c>
      <c r="D45" s="31"/>
      <c r="E45">
        <f t="shared" si="1"/>
        <v>-5648.0531064005845</v>
      </c>
      <c r="F45">
        <f t="shared" si="2"/>
        <v>-5648</v>
      </c>
      <c r="G45">
        <f t="shared" si="9"/>
        <v>-0.26945920000434853</v>
      </c>
      <c r="H45">
        <f t="shared" si="10"/>
        <v>-0.26945920000434853</v>
      </c>
      <c r="O45">
        <f t="shared" ca="1" si="5"/>
        <v>2.1250087226504855</v>
      </c>
      <c r="P45" s="74">
        <f t="shared" si="6"/>
        <v>-1.2128725339816806</v>
      </c>
      <c r="Q45" s="2">
        <f t="shared" si="7"/>
        <v>1196.9279999999999</v>
      </c>
      <c r="R45" s="2"/>
      <c r="S45" s="35">
        <f t="shared" si="11"/>
        <v>0.89002871872622513</v>
      </c>
      <c r="T45" s="17">
        <v>0.2</v>
      </c>
    </row>
    <row r="46" spans="1:22" x14ac:dyDescent="0.2">
      <c r="A46" s="60" t="s">
        <v>85</v>
      </c>
      <c r="B46" s="62" t="s">
        <v>57</v>
      </c>
      <c r="C46" s="61">
        <v>16289.004999999999</v>
      </c>
      <c r="D46" s="31"/>
      <c r="E46">
        <f t="shared" si="1"/>
        <v>-5633.5521740302675</v>
      </c>
      <c r="F46">
        <f t="shared" si="2"/>
        <v>-5633.5</v>
      </c>
      <c r="G46">
        <f t="shared" si="9"/>
        <v>-0.26472840000678843</v>
      </c>
      <c r="H46">
        <f t="shared" si="10"/>
        <v>-0.26472840000678843</v>
      </c>
      <c r="O46">
        <f t="shared" ca="1" si="5"/>
        <v>2.1205884832276931</v>
      </c>
      <c r="P46" s="74">
        <f t="shared" si="6"/>
        <v>-1.2062573544239994</v>
      </c>
      <c r="Q46" s="2">
        <f t="shared" si="7"/>
        <v>1270.5049999999992</v>
      </c>
      <c r="R46" s="2"/>
      <c r="S46" s="35">
        <f t="shared" si="11"/>
        <v>0.88647677200596653</v>
      </c>
      <c r="T46" s="17">
        <v>0.2</v>
      </c>
    </row>
    <row r="47" spans="1:22" x14ac:dyDescent="0.2">
      <c r="A47" s="60" t="s">
        <v>85</v>
      </c>
      <c r="B47" s="62" t="s">
        <v>49</v>
      </c>
      <c r="C47" s="61">
        <v>16337.249</v>
      </c>
      <c r="D47" s="31"/>
      <c r="E47">
        <f t="shared" si="1"/>
        <v>-5624.0439991757121</v>
      </c>
      <c r="F47">
        <f t="shared" si="2"/>
        <v>-5624</v>
      </c>
      <c r="G47">
        <f t="shared" si="9"/>
        <v>-0.22324960000332794</v>
      </c>
      <c r="H47">
        <f t="shared" si="10"/>
        <v>-0.22324960000332794</v>
      </c>
      <c r="O47">
        <f t="shared" ca="1" si="5"/>
        <v>2.1176924642955188</v>
      </c>
      <c r="P47" s="74">
        <f t="shared" si="6"/>
        <v>-1.2019330602213076</v>
      </c>
      <c r="Q47" s="2">
        <f t="shared" si="7"/>
        <v>1318.7489999999998</v>
      </c>
      <c r="R47" s="2"/>
      <c r="S47" s="35">
        <f t="shared" si="11"/>
        <v>0.95782131530423786</v>
      </c>
      <c r="T47" s="17">
        <v>0.2</v>
      </c>
    </row>
    <row r="48" spans="1:22" x14ac:dyDescent="0.2">
      <c r="A48" s="60" t="s">
        <v>85</v>
      </c>
      <c r="B48" s="62" t="s">
        <v>57</v>
      </c>
      <c r="C48" s="61">
        <v>16583.272000000001</v>
      </c>
      <c r="D48" s="31"/>
      <c r="E48">
        <f t="shared" si="1"/>
        <v>-5575.5565250391928</v>
      </c>
      <c r="F48">
        <f t="shared" si="2"/>
        <v>-5575.5</v>
      </c>
      <c r="G48">
        <f t="shared" si="9"/>
        <v>-0.28680520000489196</v>
      </c>
      <c r="H48">
        <f t="shared" si="10"/>
        <v>-0.28680520000489196</v>
      </c>
      <c r="O48">
        <f t="shared" ca="1" si="5"/>
        <v>2.1029075255365233</v>
      </c>
      <c r="P48" s="74">
        <f t="shared" si="6"/>
        <v>-1.1799771737331588</v>
      </c>
      <c r="Q48" s="2">
        <f t="shared" si="7"/>
        <v>1564.7720000000008</v>
      </c>
      <c r="R48" s="2"/>
      <c r="S48" s="35">
        <f t="shared" si="11"/>
        <v>0.79775617465364779</v>
      </c>
      <c r="T48" s="17">
        <v>0.2</v>
      </c>
    </row>
    <row r="49" spans="1:22" x14ac:dyDescent="0.2">
      <c r="A49" s="60" t="s">
        <v>85</v>
      </c>
      <c r="B49" s="62" t="s">
        <v>49</v>
      </c>
      <c r="C49" s="61">
        <v>16702.557000000001</v>
      </c>
      <c r="D49" s="31"/>
      <c r="E49">
        <f t="shared" si="1"/>
        <v>-5552.0472256957391</v>
      </c>
      <c r="F49">
        <f t="shared" si="2"/>
        <v>-5552</v>
      </c>
      <c r="G49">
        <f t="shared" si="9"/>
        <v>-0.23962080000274</v>
      </c>
      <c r="H49">
        <f t="shared" si="10"/>
        <v>-0.23962080000274</v>
      </c>
      <c r="O49">
        <f t="shared" ca="1" si="5"/>
        <v>2.095743689230618</v>
      </c>
      <c r="P49" s="74">
        <f t="shared" si="6"/>
        <v>-1.1694113988630621</v>
      </c>
      <c r="Q49" s="2">
        <f t="shared" si="7"/>
        <v>1684.0570000000007</v>
      </c>
      <c r="R49" s="2"/>
      <c r="S49" s="35">
        <f t="shared" si="11"/>
        <v>0.8645105577290364</v>
      </c>
      <c r="T49" s="17">
        <v>0.2</v>
      </c>
    </row>
    <row r="50" spans="1:22" x14ac:dyDescent="0.2">
      <c r="A50" s="60" t="s">
        <v>85</v>
      </c>
      <c r="B50" s="62" t="s">
        <v>49</v>
      </c>
      <c r="C50" s="61">
        <v>17067.839</v>
      </c>
      <c r="D50" s="31"/>
      <c r="E50">
        <f t="shared" si="1"/>
        <v>-5480.0555764290611</v>
      </c>
      <c r="F50">
        <f t="shared" si="2"/>
        <v>-5480</v>
      </c>
      <c r="G50">
        <f t="shared" si="9"/>
        <v>-0.28199200000381097</v>
      </c>
      <c r="H50">
        <f t="shared" si="10"/>
        <v>-0.28199200000381097</v>
      </c>
      <c r="O50">
        <f t="shared" ca="1" si="5"/>
        <v>2.0737949141657177</v>
      </c>
      <c r="P50" s="74">
        <f t="shared" si="6"/>
        <v>-1.1373348773891265</v>
      </c>
      <c r="Q50" s="2">
        <f t="shared" si="7"/>
        <v>2049.3389999999999</v>
      </c>
      <c r="R50" s="2"/>
      <c r="S50" s="35">
        <f t="shared" si="11"/>
        <v>0.73161143789379102</v>
      </c>
      <c r="T50" s="17">
        <v>0.2</v>
      </c>
    </row>
    <row r="51" spans="1:22" x14ac:dyDescent="0.2">
      <c r="A51" s="60" t="s">
        <v>85</v>
      </c>
      <c r="B51" s="62" t="s">
        <v>57</v>
      </c>
      <c r="C51" s="61">
        <v>17116.084999999999</v>
      </c>
      <c r="D51" s="31"/>
      <c r="E51">
        <f t="shared" si="1"/>
        <v>-5470.5470074042523</v>
      </c>
      <c r="F51">
        <f t="shared" si="2"/>
        <v>-5470.5</v>
      </c>
      <c r="G51">
        <f t="shared" si="9"/>
        <v>-0.23851320000539999</v>
      </c>
      <c r="H51">
        <f t="shared" si="10"/>
        <v>-0.23851320000539999</v>
      </c>
      <c r="O51">
        <f t="shared" ca="1" si="5"/>
        <v>2.070898895233543</v>
      </c>
      <c r="P51" s="74">
        <f t="shared" si="6"/>
        <v>-1.1331358002459053</v>
      </c>
      <c r="Q51" s="2">
        <f t="shared" si="7"/>
        <v>2097.5849999999991</v>
      </c>
      <c r="R51" s="2"/>
      <c r="S51" s="35">
        <f t="shared" si="11"/>
        <v>0.80034959686108298</v>
      </c>
      <c r="T51" s="17">
        <v>0.2</v>
      </c>
    </row>
    <row r="52" spans="1:22" x14ac:dyDescent="0.2">
      <c r="A52" s="60" t="s">
        <v>85</v>
      </c>
      <c r="B52" s="62" t="s">
        <v>49</v>
      </c>
      <c r="C52" s="61">
        <v>17265.780999999999</v>
      </c>
      <c r="D52" s="31"/>
      <c r="E52">
        <f t="shared" si="1"/>
        <v>-5441.0441522714391</v>
      </c>
      <c r="F52">
        <f t="shared" si="2"/>
        <v>-5441</v>
      </c>
      <c r="G52">
        <f t="shared" si="9"/>
        <v>-0.22402640000655083</v>
      </c>
      <c r="H52">
        <f t="shared" si="10"/>
        <v>-0.22402640000655083</v>
      </c>
      <c r="O52">
        <f t="shared" ca="1" si="5"/>
        <v>2.0619059943388964</v>
      </c>
      <c r="P52" s="74">
        <f t="shared" si="6"/>
        <v>-1.1201459562820235</v>
      </c>
      <c r="Q52" s="2">
        <f t="shared" si="7"/>
        <v>2247.280999999999</v>
      </c>
      <c r="R52" s="2"/>
      <c r="S52" s="35">
        <f t="shared" si="11"/>
        <v>0.80303025913935</v>
      </c>
      <c r="T52" s="17">
        <v>0.2</v>
      </c>
    </row>
    <row r="53" spans="1:22" x14ac:dyDescent="0.2">
      <c r="A53" s="60" t="s">
        <v>85</v>
      </c>
      <c r="B53" s="62" t="s">
        <v>57</v>
      </c>
      <c r="C53" s="61">
        <v>17268.304</v>
      </c>
      <c r="D53" s="31"/>
      <c r="E53">
        <f t="shared" si="1"/>
        <v>-5440.5469064966674</v>
      </c>
      <c r="F53">
        <f t="shared" si="2"/>
        <v>-5440.5</v>
      </c>
      <c r="G53">
        <f t="shared" si="9"/>
        <v>-0.23800120000305469</v>
      </c>
      <c r="H53">
        <f t="shared" si="10"/>
        <v>-0.23800120000305469</v>
      </c>
      <c r="O53">
        <f t="shared" ca="1" si="5"/>
        <v>2.0617535722898346</v>
      </c>
      <c r="P53" s="74">
        <f t="shared" si="6"/>
        <v>-1.1199264334454273</v>
      </c>
      <c r="Q53" s="2">
        <f t="shared" si="7"/>
        <v>2249.8040000000001</v>
      </c>
      <c r="R53" s="2"/>
      <c r="S53" s="35">
        <f t="shared" si="11"/>
        <v>0.77779211738238341</v>
      </c>
      <c r="T53" s="17">
        <v>0.2</v>
      </c>
    </row>
    <row r="54" spans="1:22" x14ac:dyDescent="0.2">
      <c r="A54" s="60" t="s">
        <v>85</v>
      </c>
      <c r="B54" s="62" t="s">
        <v>49</v>
      </c>
      <c r="C54" s="61">
        <v>17463.616999999998</v>
      </c>
      <c r="D54" s="31"/>
      <c r="E54">
        <f t="shared" si="1"/>
        <v>-5402.0536191372512</v>
      </c>
      <c r="F54">
        <f t="shared" si="2"/>
        <v>-5402</v>
      </c>
      <c r="G54">
        <f t="shared" si="9"/>
        <v>-0.27206080000541988</v>
      </c>
      <c r="H54">
        <f t="shared" si="10"/>
        <v>-0.27206080000541988</v>
      </c>
      <c r="O54">
        <f t="shared" ca="1" si="5"/>
        <v>2.0500170745120752</v>
      </c>
      <c r="P54" s="74">
        <f t="shared" si="6"/>
        <v>-1.1030876404534766</v>
      </c>
      <c r="Q54" s="2">
        <f t="shared" si="7"/>
        <v>2445.1169999999984</v>
      </c>
      <c r="R54" s="2"/>
      <c r="S54" s="35">
        <f t="shared" si="11"/>
        <v>0.69060560954507999</v>
      </c>
      <c r="T54" s="17">
        <v>0.2</v>
      </c>
    </row>
    <row r="55" spans="1:22" x14ac:dyDescent="0.2">
      <c r="A55" s="60" t="s">
        <v>85</v>
      </c>
      <c r="B55" s="62" t="s">
        <v>57</v>
      </c>
      <c r="C55" s="61">
        <v>17466.189999999999</v>
      </c>
      <c r="D55" s="31"/>
      <c r="E55">
        <f t="shared" si="1"/>
        <v>-5401.546519106143</v>
      </c>
      <c r="F55">
        <f t="shared" si="2"/>
        <v>-5401.5</v>
      </c>
      <c r="G55">
        <f t="shared" si="9"/>
        <v>-0.23603560000628931</v>
      </c>
      <c r="H55">
        <f t="shared" si="10"/>
        <v>-0.23603560000628931</v>
      </c>
      <c r="O55">
        <f t="shared" ca="1" si="5"/>
        <v>2.0498646524630133</v>
      </c>
      <c r="P55" s="74">
        <f t="shared" si="6"/>
        <v>-1.1028697920435284</v>
      </c>
      <c r="Q55" s="2">
        <f t="shared" si="7"/>
        <v>2447.6899999999987</v>
      </c>
      <c r="R55" s="2"/>
      <c r="S55" s="35">
        <f t="shared" si="11"/>
        <v>0.75140151648485309</v>
      </c>
      <c r="T55" s="17">
        <v>0.2</v>
      </c>
    </row>
    <row r="56" spans="1:22" x14ac:dyDescent="0.2">
      <c r="A56" s="60" t="s">
        <v>85</v>
      </c>
      <c r="B56" s="62" t="s">
        <v>57</v>
      </c>
      <c r="C56" s="61">
        <v>17537.226999999999</v>
      </c>
      <c r="D56" s="31"/>
      <c r="E56">
        <f t="shared" si="1"/>
        <v>-5387.5461829577507</v>
      </c>
      <c r="F56">
        <f t="shared" si="2"/>
        <v>-5387.5</v>
      </c>
      <c r="G56">
        <f t="shared" si="9"/>
        <v>-0.23433000000659376</v>
      </c>
      <c r="H56">
        <f t="shared" si="10"/>
        <v>-0.23433000000659376</v>
      </c>
      <c r="O56">
        <f t="shared" ca="1" si="5"/>
        <v>2.0455968350892828</v>
      </c>
      <c r="P56" s="74">
        <f t="shared" si="6"/>
        <v>-1.0967787521703583</v>
      </c>
      <c r="Q56" s="2">
        <f t="shared" si="7"/>
        <v>2518.726999999999</v>
      </c>
      <c r="R56" s="2"/>
      <c r="S56" s="35">
        <f t="shared" si="11"/>
        <v>0.7438178501088345</v>
      </c>
      <c r="T56" s="17">
        <v>0.2</v>
      </c>
    </row>
    <row r="57" spans="1:22" x14ac:dyDescent="0.2">
      <c r="A57" s="60" t="s">
        <v>85</v>
      </c>
      <c r="B57" s="62" t="s">
        <v>49</v>
      </c>
      <c r="C57" s="61">
        <v>17641.224999999999</v>
      </c>
      <c r="D57" s="31"/>
      <c r="E57">
        <f t="shared" si="1"/>
        <v>-5367.0497239468059</v>
      </c>
      <c r="F57">
        <f t="shared" si="2"/>
        <v>-5367</v>
      </c>
      <c r="G57">
        <f t="shared" si="9"/>
        <v>-0.25229680000484223</v>
      </c>
      <c r="H57">
        <f t="shared" si="10"/>
        <v>-0.25229680000484223</v>
      </c>
      <c r="O57">
        <f t="shared" ca="1" si="5"/>
        <v>2.0393475310777482</v>
      </c>
      <c r="P57" s="74">
        <f t="shared" si="6"/>
        <v>-1.0878900945821839</v>
      </c>
      <c r="Q57" s="2">
        <f t="shared" si="7"/>
        <v>2622.7249999999985</v>
      </c>
      <c r="R57" s="2"/>
      <c r="S57" s="35">
        <f t="shared" si="11"/>
        <v>0.69821615394261605</v>
      </c>
      <c r="T57" s="17">
        <v>0.2</v>
      </c>
    </row>
    <row r="58" spans="1:22" x14ac:dyDescent="0.2">
      <c r="A58" s="60" t="s">
        <v>85</v>
      </c>
      <c r="B58" s="62" t="s">
        <v>49</v>
      </c>
      <c r="C58" s="61">
        <v>18037.019</v>
      </c>
      <c r="D58" s="31"/>
      <c r="E58">
        <f t="shared" si="1"/>
        <v>-5289.0446132929674</v>
      </c>
      <c r="F58">
        <f t="shared" si="2"/>
        <v>-5289</v>
      </c>
      <c r="G58">
        <f t="shared" si="9"/>
        <v>-0.2263656000031915</v>
      </c>
      <c r="H58">
        <f t="shared" si="10"/>
        <v>-0.2263656000031915</v>
      </c>
      <c r="O58">
        <f t="shared" ca="1" si="5"/>
        <v>2.0155696914241061</v>
      </c>
      <c r="P58" s="74">
        <f t="shared" si="6"/>
        <v>-1.0543996984915007</v>
      </c>
      <c r="Q58" s="2">
        <f t="shared" si="7"/>
        <v>3018.5190000000002</v>
      </c>
      <c r="R58" s="2"/>
      <c r="S58" s="35">
        <f t="shared" si="11"/>
        <v>0.68564046825934699</v>
      </c>
      <c r="T58" s="17">
        <v>0.2</v>
      </c>
    </row>
    <row r="59" spans="1:22" x14ac:dyDescent="0.2">
      <c r="A59" s="60" t="s">
        <v>85</v>
      </c>
      <c r="B59" s="62" t="s">
        <v>57</v>
      </c>
      <c r="C59" s="61">
        <v>18039.516</v>
      </c>
      <c r="D59" s="31"/>
      <c r="E59">
        <f t="shared" si="1"/>
        <v>-5288.5524917314915</v>
      </c>
      <c r="F59">
        <f t="shared" si="2"/>
        <v>-5288.5</v>
      </c>
      <c r="G59">
        <f t="shared" si="9"/>
        <v>-0.26634040000499226</v>
      </c>
      <c r="H59">
        <f t="shared" si="10"/>
        <v>-0.26634040000499226</v>
      </c>
      <c r="O59">
        <f t="shared" ca="1" si="5"/>
        <v>2.0154172693750443</v>
      </c>
      <c r="P59" s="74">
        <f t="shared" si="6"/>
        <v>-1.0541867016254307</v>
      </c>
      <c r="Q59" s="2">
        <f t="shared" si="7"/>
        <v>3021.0159999999996</v>
      </c>
      <c r="R59" s="2"/>
      <c r="S59" s="35">
        <f t="shared" si="11"/>
        <v>0.62070179497700284</v>
      </c>
      <c r="T59" s="17">
        <v>0.2</v>
      </c>
    </row>
    <row r="60" spans="1:22" x14ac:dyDescent="0.2">
      <c r="A60" s="60" t="s">
        <v>200</v>
      </c>
      <c r="B60" s="62" t="s">
        <v>49</v>
      </c>
      <c r="C60" s="61">
        <v>18204.434000000001</v>
      </c>
      <c r="D60" s="31"/>
      <c r="E60">
        <f t="shared" si="1"/>
        <v>-5256.0496067994063</v>
      </c>
      <c r="F60">
        <f t="shared" si="2"/>
        <v>-5256</v>
      </c>
      <c r="G60">
        <f t="shared" si="9"/>
        <v>-0.251702400004433</v>
      </c>
      <c r="H60">
        <f t="shared" si="10"/>
        <v>-0.251702400004433</v>
      </c>
      <c r="O60">
        <f t="shared" ca="1" si="5"/>
        <v>2.0055098361860266</v>
      </c>
      <c r="P60" s="74">
        <f t="shared" si="6"/>
        <v>-1.0403879520637038</v>
      </c>
      <c r="Q60" s="2">
        <f t="shared" si="7"/>
        <v>3185.9340000000011</v>
      </c>
      <c r="R60" s="2"/>
      <c r="S60" s="35">
        <f t="shared" si="11"/>
        <v>0.62202490002703681</v>
      </c>
      <c r="T60" s="17">
        <v>0.2</v>
      </c>
    </row>
    <row r="61" spans="1:22" x14ac:dyDescent="0.2">
      <c r="A61" s="60" t="s">
        <v>85</v>
      </c>
      <c r="B61" s="62" t="s">
        <v>49</v>
      </c>
      <c r="C61" s="61">
        <v>18214.598999999998</v>
      </c>
      <c r="D61" s="31"/>
      <c r="E61">
        <f t="shared" si="1"/>
        <v>-5254.0462364860714</v>
      </c>
      <c r="F61">
        <f t="shared" si="2"/>
        <v>-5254</v>
      </c>
      <c r="G61">
        <f t="shared" si="9"/>
        <v>-0.23460160000468022</v>
      </c>
      <c r="H61">
        <f t="shared" si="10"/>
        <v>-0.23460160000468022</v>
      </c>
      <c r="O61">
        <f t="shared" ca="1" si="5"/>
        <v>2.0049001479897797</v>
      </c>
      <c r="P61" s="74">
        <f t="shared" si="6"/>
        <v>-1.0395417606916673</v>
      </c>
      <c r="Q61" s="2">
        <f t="shared" si="7"/>
        <v>3196.0989999999983</v>
      </c>
      <c r="R61" s="2"/>
      <c r="S61" s="35">
        <f t="shared" si="11"/>
        <v>0.64792866228679247</v>
      </c>
      <c r="T61" s="17">
        <v>0.2</v>
      </c>
    </row>
    <row r="62" spans="1:22" x14ac:dyDescent="0.2">
      <c r="A62" s="60" t="s">
        <v>85</v>
      </c>
      <c r="B62" s="62" t="s">
        <v>57</v>
      </c>
      <c r="C62" s="61">
        <v>18237.395</v>
      </c>
      <c r="D62" s="31"/>
      <c r="E62">
        <f t="shared" si="1"/>
        <v>-5249.5534839368538</v>
      </c>
      <c r="F62">
        <f t="shared" si="2"/>
        <v>-5249.5</v>
      </c>
      <c r="G62">
        <f t="shared" si="9"/>
        <v>-0.27137480000237701</v>
      </c>
      <c r="H62">
        <f t="shared" si="10"/>
        <v>-0.27137480000237701</v>
      </c>
      <c r="O62">
        <f t="shared" ca="1" si="5"/>
        <v>2.003528349548223</v>
      </c>
      <c r="P62" s="74">
        <f t="shared" si="6"/>
        <v>-1.0376390859245717</v>
      </c>
      <c r="Q62" s="2">
        <f t="shared" si="7"/>
        <v>3218.8950000000004</v>
      </c>
      <c r="R62" s="2"/>
      <c r="S62" s="35">
        <f t="shared" si="11"/>
        <v>0.58716095587985084</v>
      </c>
      <c r="T62" s="17">
        <v>0.2</v>
      </c>
    </row>
    <row r="63" spans="1:22" x14ac:dyDescent="0.2">
      <c r="A63" s="60" t="s">
        <v>200</v>
      </c>
      <c r="B63" s="62" t="s">
        <v>57</v>
      </c>
      <c r="C63" s="61">
        <v>18242.455999999998</v>
      </c>
      <c r="D63" s="31"/>
      <c r="E63">
        <f t="shared" si="1"/>
        <v>-5248.5560361104108</v>
      </c>
      <c r="F63">
        <f t="shared" si="2"/>
        <v>-5248.5</v>
      </c>
      <c r="G63">
        <f t="shared" si="9"/>
        <v>-0.28432440000688075</v>
      </c>
      <c r="H63">
        <f t="shared" si="10"/>
        <v>-0.28432440000688075</v>
      </c>
      <c r="O63">
        <f t="shared" ca="1" si="5"/>
        <v>2.0032235054500998</v>
      </c>
      <c r="P63" s="74">
        <f t="shared" si="6"/>
        <v>-1.0372165054467528</v>
      </c>
      <c r="Q63" s="2">
        <f t="shared" si="7"/>
        <v>3223.9559999999983</v>
      </c>
      <c r="R63" s="2"/>
      <c r="S63" s="35">
        <f t="shared" si="11"/>
        <v>0.56684652243368339</v>
      </c>
      <c r="T63" s="17">
        <v>0.2</v>
      </c>
    </row>
    <row r="64" spans="1:22" x14ac:dyDescent="0.2">
      <c r="A64" s="60" t="s">
        <v>200</v>
      </c>
      <c r="B64" s="62" t="s">
        <v>49</v>
      </c>
      <c r="C64" s="61">
        <v>18249.432000000001</v>
      </c>
      <c r="D64" s="31"/>
      <c r="E64">
        <f t="shared" si="1"/>
        <v>-5247.1811702662562</v>
      </c>
      <c r="F64">
        <f t="shared" si="2"/>
        <v>-5247</v>
      </c>
      <c r="O64">
        <f t="shared" ca="1" si="5"/>
        <v>2.0027662393029138</v>
      </c>
      <c r="P64" s="74">
        <f t="shared" si="6"/>
        <v>-1.0365827957325868</v>
      </c>
      <c r="Q64" s="2">
        <f t="shared" si="7"/>
        <v>3230.9320000000007</v>
      </c>
      <c r="R64" s="2"/>
      <c r="S64" s="35">
        <f>+(P64-V64)^2</f>
        <v>1.3767266553536299E-2</v>
      </c>
      <c r="T64" s="17">
        <v>0.2</v>
      </c>
      <c r="V64">
        <f>+C64-(C$7+F64*C$8)</f>
        <v>-0.91924880000442499</v>
      </c>
    </row>
    <row r="65" spans="1:20" x14ac:dyDescent="0.2">
      <c r="A65" s="60" t="s">
        <v>85</v>
      </c>
      <c r="B65" s="62" t="s">
        <v>57</v>
      </c>
      <c r="C65" s="61">
        <v>18252.651999999998</v>
      </c>
      <c r="D65" s="31"/>
      <c r="E65">
        <f t="shared" si="1"/>
        <v>-5246.5465561581468</v>
      </c>
      <c r="F65">
        <f t="shared" si="2"/>
        <v>-5246.5</v>
      </c>
      <c r="G65">
        <f t="shared" ref="G65:G96" si="12">+C65-(C$7+F65*C$8)</f>
        <v>-0.23622360000445042</v>
      </c>
      <c r="H65">
        <f t="shared" ref="H65:H78" si="13">G65</f>
        <v>-0.23622360000445042</v>
      </c>
      <c r="O65">
        <f t="shared" ca="1" si="5"/>
        <v>2.0026138172538523</v>
      </c>
      <c r="P65" s="74">
        <f t="shared" si="6"/>
        <v>-1.0363716020952149</v>
      </c>
      <c r="Q65" s="2">
        <f t="shared" si="7"/>
        <v>3234.1519999999982</v>
      </c>
      <c r="R65" s="2"/>
      <c r="S65" s="35">
        <f t="shared" ref="S65:S96" si="14">+(P65-G65)^2</f>
        <v>0.64023682524984216</v>
      </c>
      <c r="T65" s="17">
        <v>0.2</v>
      </c>
    </row>
    <row r="66" spans="1:20" x14ac:dyDescent="0.2">
      <c r="A66" s="60" t="s">
        <v>200</v>
      </c>
      <c r="B66" s="62" t="s">
        <v>49</v>
      </c>
      <c r="C66" s="61">
        <v>18326.223999999998</v>
      </c>
      <c r="D66" s="31"/>
      <c r="E66">
        <f t="shared" si="1"/>
        <v>-5232.0466092134629</v>
      </c>
      <c r="F66">
        <f t="shared" si="2"/>
        <v>-5232</v>
      </c>
      <c r="G66">
        <f t="shared" si="12"/>
        <v>-0.23649280000608996</v>
      </c>
      <c r="H66">
        <f t="shared" si="13"/>
        <v>-0.23649280000608996</v>
      </c>
      <c r="O66">
        <f t="shared" ca="1" si="5"/>
        <v>1.9981935778310598</v>
      </c>
      <c r="P66" s="74">
        <f t="shared" si="6"/>
        <v>-1.0302563247600416</v>
      </c>
      <c r="Q66" s="2">
        <f t="shared" si="7"/>
        <v>3307.7239999999983</v>
      </c>
      <c r="R66" s="2"/>
      <c r="S66" s="35">
        <f t="shared" si="14"/>
        <v>0.63006053322981714</v>
      </c>
      <c r="T66" s="17">
        <v>0.2</v>
      </c>
    </row>
    <row r="67" spans="1:20" x14ac:dyDescent="0.2">
      <c r="A67" s="60" t="s">
        <v>221</v>
      </c>
      <c r="B67" s="62" t="s">
        <v>49</v>
      </c>
      <c r="C67" s="61">
        <v>18326.240000000002</v>
      </c>
      <c r="D67" s="31"/>
      <c r="E67">
        <f t="shared" si="1"/>
        <v>-5232.0434558514344</v>
      </c>
      <c r="F67">
        <f t="shared" si="2"/>
        <v>-5232</v>
      </c>
      <c r="G67">
        <f t="shared" si="12"/>
        <v>-0.22049280000283034</v>
      </c>
      <c r="H67">
        <f t="shared" si="13"/>
        <v>-0.22049280000283034</v>
      </c>
      <c r="O67">
        <f t="shared" ca="1" si="5"/>
        <v>1.9981935778310598</v>
      </c>
      <c r="P67" s="74">
        <f t="shared" si="6"/>
        <v>-1.0302563247600416</v>
      </c>
      <c r="Q67" s="2">
        <f t="shared" si="7"/>
        <v>3307.7400000000016</v>
      </c>
      <c r="R67" s="2"/>
      <c r="S67" s="35">
        <f t="shared" si="14"/>
        <v>0.65571696602722263</v>
      </c>
      <c r="T67" s="17">
        <v>0.2</v>
      </c>
    </row>
    <row r="68" spans="1:20" x14ac:dyDescent="0.2">
      <c r="A68" s="60" t="s">
        <v>221</v>
      </c>
      <c r="B68" s="62" t="s">
        <v>57</v>
      </c>
      <c r="C68" s="61">
        <v>18328.82</v>
      </c>
      <c r="D68" s="31"/>
      <c r="E68">
        <f t="shared" si="1"/>
        <v>-5231.5349762244396</v>
      </c>
      <c r="F68">
        <f t="shared" si="2"/>
        <v>-5231.5</v>
      </c>
      <c r="G68">
        <f t="shared" si="12"/>
        <v>-0.17746760000591166</v>
      </c>
      <c r="H68">
        <f t="shared" si="13"/>
        <v>-0.17746760000591166</v>
      </c>
      <c r="O68">
        <f t="shared" ca="1" si="5"/>
        <v>1.9980411557819979</v>
      </c>
      <c r="P68" s="74">
        <f t="shared" si="6"/>
        <v>-1.0300457751329186</v>
      </c>
      <c r="Q68" s="2">
        <f t="shared" si="7"/>
        <v>3310.3199999999997</v>
      </c>
      <c r="R68" s="2"/>
      <c r="S68" s="35">
        <f t="shared" si="14"/>
        <v>0.72688954470289735</v>
      </c>
      <c r="T68" s="17">
        <v>0.2</v>
      </c>
    </row>
    <row r="69" spans="1:20" x14ac:dyDescent="0.2">
      <c r="A69" s="60" t="s">
        <v>200</v>
      </c>
      <c r="B69" s="62" t="s">
        <v>49</v>
      </c>
      <c r="C69" s="61">
        <v>18336.394</v>
      </c>
      <c r="D69" s="31"/>
      <c r="E69">
        <f t="shared" si="1"/>
        <v>-5230.042253474493</v>
      </c>
      <c r="F69">
        <f t="shared" si="2"/>
        <v>-5230</v>
      </c>
      <c r="G69">
        <f t="shared" si="12"/>
        <v>-0.21439200000531855</v>
      </c>
      <c r="H69">
        <f t="shared" si="13"/>
        <v>-0.21439200000531855</v>
      </c>
      <c r="O69">
        <f t="shared" ca="1" si="5"/>
        <v>1.9975838896348126</v>
      </c>
      <c r="P69" s="74">
        <f t="shared" si="6"/>
        <v>-1.0294142550536003</v>
      </c>
      <c r="Q69" s="2">
        <f t="shared" si="7"/>
        <v>3317.8940000000002</v>
      </c>
      <c r="R69" s="2"/>
      <c r="S69" s="35">
        <f t="shared" si="14"/>
        <v>0.66426127622398645</v>
      </c>
      <c r="T69" s="17">
        <v>0.2</v>
      </c>
    </row>
    <row r="70" spans="1:20" x14ac:dyDescent="0.2">
      <c r="A70" s="60" t="s">
        <v>200</v>
      </c>
      <c r="B70" s="62" t="s">
        <v>57</v>
      </c>
      <c r="C70" s="61">
        <v>18445.434000000001</v>
      </c>
      <c r="D70" s="31"/>
      <c r="E70">
        <f t="shared" si="1"/>
        <v>-5208.5520912545135</v>
      </c>
      <c r="F70">
        <f t="shared" si="2"/>
        <v>-5208.5</v>
      </c>
      <c r="G70">
        <f t="shared" si="12"/>
        <v>-0.2643084000046656</v>
      </c>
      <c r="H70">
        <f t="shared" si="13"/>
        <v>-0.2643084000046656</v>
      </c>
      <c r="O70">
        <f t="shared" ca="1" si="5"/>
        <v>1.9910297415251548</v>
      </c>
      <c r="P70" s="74">
        <f t="shared" si="6"/>
        <v>-1.0203836981212568</v>
      </c>
      <c r="Q70" s="2">
        <f t="shared" si="7"/>
        <v>3426.9340000000011</v>
      </c>
      <c r="R70" s="2"/>
      <c r="S70" s="35">
        <f t="shared" si="14"/>
        <v>0.57164985642209232</v>
      </c>
      <c r="T70" s="17">
        <v>0.2</v>
      </c>
    </row>
    <row r="71" spans="1:20" x14ac:dyDescent="0.2">
      <c r="A71" s="60" t="s">
        <v>200</v>
      </c>
      <c r="B71" s="62" t="s">
        <v>57</v>
      </c>
      <c r="C71" s="61">
        <v>18501.258999999998</v>
      </c>
      <c r="D71" s="31"/>
      <c r="E71">
        <f t="shared" si="1"/>
        <v>-5197.5498140541258</v>
      </c>
      <c r="F71">
        <f t="shared" si="2"/>
        <v>-5197.5</v>
      </c>
      <c r="G71">
        <f t="shared" si="12"/>
        <v>-0.25275400000464288</v>
      </c>
      <c r="H71">
        <f t="shared" si="13"/>
        <v>-0.25275400000464288</v>
      </c>
      <c r="O71">
        <f t="shared" ca="1" si="5"/>
        <v>1.9876764564457949</v>
      </c>
      <c r="P71" s="74">
        <f t="shared" si="6"/>
        <v>-1.0157787620900689</v>
      </c>
      <c r="Q71" s="2">
        <f t="shared" si="7"/>
        <v>3482.7589999999982</v>
      </c>
      <c r="R71" s="2"/>
      <c r="S71" s="35">
        <f t="shared" si="14"/>
        <v>0.58220678755552102</v>
      </c>
      <c r="T71" s="17">
        <v>0.2</v>
      </c>
    </row>
    <row r="72" spans="1:20" x14ac:dyDescent="0.2">
      <c r="A72" s="60" t="s">
        <v>200</v>
      </c>
      <c r="B72" s="62" t="s">
        <v>57</v>
      </c>
      <c r="C72" s="61">
        <v>18511.344000000001</v>
      </c>
      <c r="D72" s="31"/>
      <c r="E72">
        <f t="shared" si="1"/>
        <v>-5195.5622105509292</v>
      </c>
      <c r="F72">
        <f t="shared" si="2"/>
        <v>-5195.5</v>
      </c>
      <c r="G72">
        <f t="shared" si="12"/>
        <v>-0.31565320000299835</v>
      </c>
      <c r="H72">
        <f t="shared" si="13"/>
        <v>-0.31565320000299835</v>
      </c>
      <c r="O72">
        <f t="shared" ca="1" si="5"/>
        <v>1.9870667682495475</v>
      </c>
      <c r="P72" s="74">
        <f t="shared" si="6"/>
        <v>-1.0149426172779215</v>
      </c>
      <c r="Q72" s="2">
        <f t="shared" si="7"/>
        <v>3492.844000000001</v>
      </c>
      <c r="R72" s="2"/>
      <c r="S72" s="35">
        <f t="shared" si="14"/>
        <v>0.48900568911270154</v>
      </c>
      <c r="T72" s="17">
        <v>0.2</v>
      </c>
    </row>
    <row r="73" spans="1:20" x14ac:dyDescent="0.2">
      <c r="A73" s="60" t="s">
        <v>200</v>
      </c>
      <c r="B73" s="62" t="s">
        <v>57</v>
      </c>
      <c r="C73" s="61">
        <v>18577.319</v>
      </c>
      <c r="D73" s="31"/>
      <c r="E73">
        <f t="shared" si="1"/>
        <v>-5182.5595193141071</v>
      </c>
      <c r="F73">
        <f t="shared" si="2"/>
        <v>-5182.5</v>
      </c>
      <c r="G73">
        <f t="shared" si="12"/>
        <v>-0.30199800000627874</v>
      </c>
      <c r="H73">
        <f t="shared" si="13"/>
        <v>-0.30199800000627874</v>
      </c>
      <c r="O73">
        <f t="shared" ca="1" si="5"/>
        <v>1.9831037949739405</v>
      </c>
      <c r="P73" s="74">
        <f t="shared" si="6"/>
        <v>-1.0095160481322034</v>
      </c>
      <c r="Q73" s="2">
        <f t="shared" si="7"/>
        <v>3558.8189999999995</v>
      </c>
      <c r="R73" s="2"/>
      <c r="S73" s="35">
        <f t="shared" si="14"/>
        <v>0.50058178842391821</v>
      </c>
      <c r="T73" s="17">
        <v>0.2</v>
      </c>
    </row>
    <row r="74" spans="1:20" x14ac:dyDescent="0.2">
      <c r="A74" s="60" t="s">
        <v>200</v>
      </c>
      <c r="B74" s="62" t="s">
        <v>49</v>
      </c>
      <c r="C74" s="61">
        <v>18600.234</v>
      </c>
      <c r="D74" s="31"/>
      <c r="E74">
        <f t="shared" si="1"/>
        <v>-5178.0433136348074</v>
      </c>
      <c r="F74">
        <f t="shared" si="2"/>
        <v>-5178</v>
      </c>
      <c r="G74">
        <f t="shared" si="12"/>
        <v>-0.2197712000051979</v>
      </c>
      <c r="H74">
        <f t="shared" si="13"/>
        <v>-0.2197712000051979</v>
      </c>
      <c r="O74">
        <f t="shared" ca="1" si="5"/>
        <v>1.9817319965323843</v>
      </c>
      <c r="P74" s="74">
        <f t="shared" si="6"/>
        <v>-1.0076410014048021</v>
      </c>
      <c r="Q74" s="2">
        <f t="shared" si="7"/>
        <v>3581.7340000000004</v>
      </c>
      <c r="R74" s="2"/>
      <c r="S74" s="35">
        <f t="shared" si="14"/>
        <v>0.62073882395745172</v>
      </c>
      <c r="T74" s="17">
        <v>0.2</v>
      </c>
    </row>
    <row r="75" spans="1:20" x14ac:dyDescent="0.2">
      <c r="A75" s="60" t="s">
        <v>200</v>
      </c>
      <c r="B75" s="62" t="s">
        <v>49</v>
      </c>
      <c r="C75" s="61">
        <v>18615.464</v>
      </c>
      <c r="D75" s="31"/>
      <c r="E75">
        <f t="shared" si="1"/>
        <v>-5175.0417071545216</v>
      </c>
      <c r="F75">
        <f t="shared" si="2"/>
        <v>-5175</v>
      </c>
      <c r="G75">
        <f t="shared" si="12"/>
        <v>-0.21162000000549597</v>
      </c>
      <c r="H75">
        <f t="shared" si="13"/>
        <v>-0.21162000000549597</v>
      </c>
      <c r="O75">
        <f t="shared" ca="1" si="5"/>
        <v>1.9808174642380134</v>
      </c>
      <c r="P75" s="74">
        <f t="shared" si="6"/>
        <v>-1.0063919362685751</v>
      </c>
      <c r="Q75" s="2">
        <f t="shared" si="7"/>
        <v>3596.9639999999999</v>
      </c>
      <c r="R75" s="2"/>
      <c r="S75" s="35">
        <f t="shared" si="14"/>
        <v>0.63166243067136396</v>
      </c>
      <c r="T75" s="17">
        <v>0.2</v>
      </c>
    </row>
    <row r="76" spans="1:20" x14ac:dyDescent="0.2">
      <c r="A76" s="60" t="s">
        <v>200</v>
      </c>
      <c r="B76" s="62" t="s">
        <v>49</v>
      </c>
      <c r="C76" s="61">
        <v>18671.237000000001</v>
      </c>
      <c r="D76" s="31"/>
      <c r="E76">
        <f t="shared" si="1"/>
        <v>-5164.0496783807239</v>
      </c>
      <c r="F76">
        <f t="shared" si="2"/>
        <v>-5164</v>
      </c>
      <c r="G76">
        <f t="shared" si="12"/>
        <v>-0.2520656000051531</v>
      </c>
      <c r="H76">
        <f t="shared" si="13"/>
        <v>-0.2520656000051531</v>
      </c>
      <c r="O76">
        <f t="shared" ca="1" si="5"/>
        <v>1.9774641791586536</v>
      </c>
      <c r="P76" s="74">
        <f t="shared" si="6"/>
        <v>-1.0018186426076356</v>
      </c>
      <c r="Q76" s="2">
        <f t="shared" si="7"/>
        <v>3652.737000000001</v>
      </c>
      <c r="R76" s="2"/>
      <c r="S76" s="35">
        <f t="shared" si="14"/>
        <v>0.56212962489168006</v>
      </c>
      <c r="T76" s="17">
        <v>0.2</v>
      </c>
    </row>
    <row r="77" spans="1:20" x14ac:dyDescent="0.2">
      <c r="A77" s="60" t="s">
        <v>85</v>
      </c>
      <c r="B77" s="62" t="s">
        <v>49</v>
      </c>
      <c r="C77" s="61">
        <v>18914.809000000001</v>
      </c>
      <c r="D77" s="31"/>
      <c r="E77">
        <f t="shared" si="1"/>
        <v>-5116.045259889851</v>
      </c>
      <c r="F77">
        <f t="shared" si="2"/>
        <v>-5116</v>
      </c>
      <c r="G77">
        <f t="shared" si="12"/>
        <v>-0.22964640000282088</v>
      </c>
      <c r="H77">
        <f t="shared" si="13"/>
        <v>-0.22964640000282088</v>
      </c>
      <c r="O77">
        <f t="shared" ca="1" si="5"/>
        <v>1.9628316624487199</v>
      </c>
      <c r="P77" s="74">
        <f t="shared" si="6"/>
        <v>-0.98198404122223903</v>
      </c>
      <c r="Q77" s="2">
        <f t="shared" si="7"/>
        <v>3896.3090000000011</v>
      </c>
      <c r="R77" s="2"/>
      <c r="S77" s="35">
        <f t="shared" si="14"/>
        <v>0.56601192639559794</v>
      </c>
      <c r="T77" s="17">
        <v>0.2</v>
      </c>
    </row>
    <row r="78" spans="1:20" x14ac:dyDescent="0.2">
      <c r="A78" s="60" t="s">
        <v>85</v>
      </c>
      <c r="B78" s="62" t="s">
        <v>57</v>
      </c>
      <c r="C78" s="61">
        <v>18917.351999999999</v>
      </c>
      <c r="D78" s="31"/>
      <c r="E78">
        <f t="shared" si="1"/>
        <v>-5115.5440724125456</v>
      </c>
      <c r="F78">
        <f t="shared" si="2"/>
        <v>-5115.5</v>
      </c>
      <c r="G78">
        <f t="shared" si="12"/>
        <v>-0.22362120000616414</v>
      </c>
      <c r="H78">
        <f t="shared" si="13"/>
        <v>-0.22362120000616414</v>
      </c>
      <c r="O78">
        <f t="shared" ca="1" si="5"/>
        <v>1.962679240399658</v>
      </c>
      <c r="P78" s="74">
        <f t="shared" si="6"/>
        <v>-0.98177847194104428</v>
      </c>
      <c r="Q78" s="2">
        <f t="shared" si="7"/>
        <v>3898.851999999999</v>
      </c>
      <c r="R78" s="2"/>
      <c r="S78" s="35">
        <f t="shared" si="14"/>
        <v>0.5748024489877398</v>
      </c>
      <c r="T78" s="17">
        <v>0.2</v>
      </c>
    </row>
    <row r="79" spans="1:20" x14ac:dyDescent="0.2">
      <c r="A79" s="60" t="s">
        <v>253</v>
      </c>
      <c r="B79" s="62" t="s">
        <v>49</v>
      </c>
      <c r="C79" s="61">
        <v>18955.371999999999</v>
      </c>
      <c r="D79" s="31"/>
      <c r="E79">
        <f t="shared" si="1"/>
        <v>-5108.0508958938035</v>
      </c>
      <c r="F79">
        <f t="shared" si="2"/>
        <v>-5108</v>
      </c>
      <c r="G79">
        <f t="shared" si="12"/>
        <v>-0.25824320000538137</v>
      </c>
      <c r="I79">
        <f>G79</f>
        <v>-0.25824320000538137</v>
      </c>
      <c r="O79">
        <f t="shared" ca="1" si="5"/>
        <v>1.9603929096637309</v>
      </c>
      <c r="P79" s="74">
        <f t="shared" si="6"/>
        <v>-0.97869750876411843</v>
      </c>
      <c r="Q79" s="2">
        <f t="shared" si="7"/>
        <v>3936.8719999999994</v>
      </c>
      <c r="R79" s="2"/>
      <c r="S79" s="35">
        <f t="shared" si="14"/>
        <v>0.5190544110090296</v>
      </c>
      <c r="T79" s="17">
        <v>0.1</v>
      </c>
    </row>
    <row r="80" spans="1:20" x14ac:dyDescent="0.2">
      <c r="A80" s="60" t="s">
        <v>85</v>
      </c>
      <c r="B80" s="62" t="s">
        <v>57</v>
      </c>
      <c r="C80" s="61">
        <v>19013.705999999998</v>
      </c>
      <c r="D80" s="31"/>
      <c r="E80">
        <f t="shared" si="1"/>
        <v>-5096.5541321104183</v>
      </c>
      <c r="F80">
        <f t="shared" si="2"/>
        <v>-5096.5</v>
      </c>
      <c r="G80">
        <f t="shared" si="12"/>
        <v>-0.27466360000471468</v>
      </c>
      <c r="H80">
        <f>G80</f>
        <v>-0.27466360000471468</v>
      </c>
      <c r="O80">
        <f t="shared" ca="1" si="5"/>
        <v>1.9568872025353092</v>
      </c>
      <c r="P80" s="74">
        <f t="shared" si="6"/>
        <v>-0.97398274630879689</v>
      </c>
      <c r="Q80" s="2">
        <f t="shared" si="7"/>
        <v>3995.2059999999983</v>
      </c>
      <c r="R80" s="2"/>
      <c r="S80" s="35">
        <f t="shared" si="14"/>
        <v>0.48904726838747031</v>
      </c>
      <c r="T80" s="17">
        <v>0.2</v>
      </c>
    </row>
    <row r="81" spans="1:20" x14ac:dyDescent="0.2">
      <c r="A81" s="60" t="s">
        <v>85</v>
      </c>
      <c r="B81" s="62" t="s">
        <v>49</v>
      </c>
      <c r="C81" s="61">
        <v>19178.616999999998</v>
      </c>
      <c r="D81" s="31"/>
      <c r="E81">
        <f t="shared" si="1"/>
        <v>-5064.0526267742207</v>
      </c>
      <c r="F81">
        <f t="shared" si="2"/>
        <v>-5064</v>
      </c>
      <c r="G81">
        <f t="shared" si="12"/>
        <v>-0.26702560000558151</v>
      </c>
      <c r="H81">
        <f>G81</f>
        <v>-0.26702560000558151</v>
      </c>
      <c r="O81">
        <f t="shared" ca="1" si="5"/>
        <v>1.9469797693462916</v>
      </c>
      <c r="P81" s="74">
        <f t="shared" si="6"/>
        <v>-0.96071981327448031</v>
      </c>
      <c r="Q81" s="2">
        <f t="shared" si="7"/>
        <v>4160.1169999999984</v>
      </c>
      <c r="R81" s="2"/>
      <c r="S81" s="35">
        <f t="shared" si="14"/>
        <v>0.48121166152275646</v>
      </c>
      <c r="T81" s="17">
        <v>0.2</v>
      </c>
    </row>
    <row r="82" spans="1:20" x14ac:dyDescent="0.2">
      <c r="A82" s="60" t="s">
        <v>253</v>
      </c>
      <c r="B82" s="62" t="s">
        <v>49</v>
      </c>
      <c r="C82" s="61">
        <v>19229.378000000001</v>
      </c>
      <c r="D82" s="31"/>
      <c r="E82">
        <f t="shared" si="1"/>
        <v>-5054.0483886556549</v>
      </c>
      <c r="F82">
        <f t="shared" si="2"/>
        <v>-5054</v>
      </c>
      <c r="G82">
        <f t="shared" si="12"/>
        <v>-0.24552160000530421</v>
      </c>
      <c r="I82">
        <f t="shared" ref="I82:I87" si="15">G82</f>
        <v>-0.24552160000530421</v>
      </c>
      <c r="O82">
        <f t="shared" ca="1" si="5"/>
        <v>1.9439313283650554</v>
      </c>
      <c r="P82" s="74">
        <f t="shared" si="6"/>
        <v>-0.95665715775944593</v>
      </c>
      <c r="Q82" s="2">
        <f t="shared" si="7"/>
        <v>4210.8780000000006</v>
      </c>
      <c r="R82" s="2"/>
      <c r="S82" s="35">
        <f t="shared" si="14"/>
        <v>0.50571378150229429</v>
      </c>
      <c r="T82" s="17">
        <v>0.1</v>
      </c>
    </row>
    <row r="83" spans="1:20" x14ac:dyDescent="0.2">
      <c r="A83" s="60" t="s">
        <v>253</v>
      </c>
      <c r="B83" s="62" t="s">
        <v>49</v>
      </c>
      <c r="C83" s="61">
        <v>19711.378000000001</v>
      </c>
      <c r="D83" s="31"/>
      <c r="E83">
        <f t="shared" si="1"/>
        <v>-4959.0533575658701</v>
      </c>
      <c r="F83">
        <f t="shared" si="2"/>
        <v>-4959</v>
      </c>
      <c r="G83">
        <f t="shared" si="12"/>
        <v>-0.27073360000213142</v>
      </c>
      <c r="I83">
        <f t="shared" si="15"/>
        <v>-0.27073360000213142</v>
      </c>
      <c r="O83">
        <f t="shared" ca="1" si="5"/>
        <v>1.9149711390433115</v>
      </c>
      <c r="P83" s="74">
        <f t="shared" si="6"/>
        <v>-0.91849019718239944</v>
      </c>
      <c r="Q83" s="2">
        <f t="shared" si="7"/>
        <v>4692.8780000000006</v>
      </c>
      <c r="R83" s="2"/>
      <c r="S83" s="35">
        <f t="shared" si="14"/>
        <v>0.41958860919056001</v>
      </c>
      <c r="T83" s="17">
        <v>0.1</v>
      </c>
    </row>
    <row r="84" spans="1:20" x14ac:dyDescent="0.2">
      <c r="A84" s="60" t="s">
        <v>253</v>
      </c>
      <c r="B84" s="62" t="s">
        <v>49</v>
      </c>
      <c r="C84" s="61">
        <v>19716.448</v>
      </c>
      <c r="D84" s="31"/>
      <c r="E84">
        <f t="shared" si="1"/>
        <v>-4958.054135973287</v>
      </c>
      <c r="F84">
        <f t="shared" si="2"/>
        <v>-4958</v>
      </c>
      <c r="G84">
        <f t="shared" si="12"/>
        <v>-0.27468320000480162</v>
      </c>
      <c r="I84">
        <f t="shared" si="15"/>
        <v>-0.27468320000480162</v>
      </c>
      <c r="O84">
        <f t="shared" ca="1" si="5"/>
        <v>1.9146662949451878</v>
      </c>
      <c r="P84" s="74">
        <f t="shared" si="6"/>
        <v>-0.91809256136823647</v>
      </c>
      <c r="Q84" s="2">
        <f t="shared" si="7"/>
        <v>4697.9480000000003</v>
      </c>
      <c r="R84" s="2"/>
      <c r="S84" s="35">
        <f t="shared" si="14"/>
        <v>0.4139756062901031</v>
      </c>
      <c r="T84" s="17">
        <v>0.1</v>
      </c>
    </row>
    <row r="85" spans="1:20" x14ac:dyDescent="0.2">
      <c r="A85" s="60" t="s">
        <v>253</v>
      </c>
      <c r="B85" s="62" t="s">
        <v>49</v>
      </c>
      <c r="C85" s="61">
        <v>19767.201000000001</v>
      </c>
      <c r="D85" s="31"/>
      <c r="E85">
        <f t="shared" ref="E85:E148" si="16">+(C85-C$7)/C$8</f>
        <v>-4948.051474535735</v>
      </c>
      <c r="F85">
        <f t="shared" ref="F85:F148" si="17">ROUND(2*E85,0)/2</f>
        <v>-4948</v>
      </c>
      <c r="G85">
        <f t="shared" si="12"/>
        <v>-0.26117920000251615</v>
      </c>
      <c r="I85">
        <f t="shared" si="15"/>
        <v>-0.26117920000251615</v>
      </c>
      <c r="O85">
        <f t="shared" ref="O85:O148" ca="1" si="18">+C$11+C$12*F85</f>
        <v>1.9116178539639517</v>
      </c>
      <c r="P85" s="74">
        <f t="shared" ref="P85:P148" si="19">+D$11+D$12*F85+D$13*F85^2</f>
        <v>-0.91412092596843542</v>
      </c>
      <c r="Q85" s="2">
        <f t="shared" ref="Q85:Q148" si="20">+C85-15018.5</f>
        <v>4748.7010000000009</v>
      </c>
      <c r="R85" s="2"/>
      <c r="S85" s="35">
        <f t="shared" si="14"/>
        <v>0.42633289750735359</v>
      </c>
      <c r="T85" s="17">
        <v>0.1</v>
      </c>
    </row>
    <row r="86" spans="1:20" x14ac:dyDescent="0.2">
      <c r="A86" s="60" t="s">
        <v>253</v>
      </c>
      <c r="B86" s="62" t="s">
        <v>49</v>
      </c>
      <c r="C86" s="61">
        <v>19772.231</v>
      </c>
      <c r="D86" s="31"/>
      <c r="E86">
        <f t="shared" si="16"/>
        <v>-4947.0601363482219</v>
      </c>
      <c r="F86">
        <f t="shared" si="17"/>
        <v>-4947</v>
      </c>
      <c r="G86">
        <f t="shared" si="12"/>
        <v>-0.30512880000605946</v>
      </c>
      <c r="I86">
        <f t="shared" si="15"/>
        <v>-0.30512880000605946</v>
      </c>
      <c r="O86">
        <f t="shared" ca="1" si="18"/>
        <v>1.911313009865828</v>
      </c>
      <c r="P86" s="74">
        <f t="shared" si="19"/>
        <v>-0.91372423470263797</v>
      </c>
      <c r="Q86" s="2">
        <f t="shared" si="20"/>
        <v>4753.7309999999998</v>
      </c>
      <c r="R86" s="2"/>
      <c r="S86" s="35">
        <f t="shared" si="14"/>
        <v>0.37038840313351734</v>
      </c>
      <c r="T86" s="17">
        <v>0.1</v>
      </c>
    </row>
    <row r="87" spans="1:20" x14ac:dyDescent="0.2">
      <c r="A87" s="60" t="s">
        <v>253</v>
      </c>
      <c r="B87" s="62" t="s">
        <v>49</v>
      </c>
      <c r="C87" s="61">
        <v>19777.373</v>
      </c>
      <c r="D87" s="31"/>
      <c r="E87">
        <f t="shared" si="16"/>
        <v>-4946.0467246265125</v>
      </c>
      <c r="F87">
        <f t="shared" si="17"/>
        <v>-4946</v>
      </c>
      <c r="G87">
        <f t="shared" si="12"/>
        <v>-0.23707840000497526</v>
      </c>
      <c r="I87">
        <f t="shared" si="15"/>
        <v>-0.23707840000497526</v>
      </c>
      <c r="O87">
        <f t="shared" ca="1" si="18"/>
        <v>1.9110081657677045</v>
      </c>
      <c r="P87" s="74">
        <f t="shared" si="19"/>
        <v>-0.91332762930487399</v>
      </c>
      <c r="Q87" s="2">
        <f t="shared" si="20"/>
        <v>4758.8729999999996</v>
      </c>
      <c r="R87" s="2"/>
      <c r="S87" s="35">
        <f t="shared" si="14"/>
        <v>0.457313020128707</v>
      </c>
      <c r="T87" s="17">
        <v>0.1</v>
      </c>
    </row>
    <row r="88" spans="1:20" x14ac:dyDescent="0.2">
      <c r="A88" s="60" t="s">
        <v>85</v>
      </c>
      <c r="B88" s="62" t="s">
        <v>49</v>
      </c>
      <c r="C88" s="61">
        <v>20056.462</v>
      </c>
      <c r="D88" s="31"/>
      <c r="E88">
        <f t="shared" si="16"/>
        <v>-4891.0424336891338</v>
      </c>
      <c r="F88">
        <f t="shared" si="17"/>
        <v>-4891</v>
      </c>
      <c r="G88">
        <f t="shared" si="12"/>
        <v>-0.21530640000491985</v>
      </c>
      <c r="H88">
        <f>G88</f>
        <v>-0.21530640000491985</v>
      </c>
      <c r="O88">
        <f t="shared" ca="1" si="18"/>
        <v>1.8942417403709053</v>
      </c>
      <c r="P88" s="74">
        <f t="shared" si="19"/>
        <v>-0.89164656919903851</v>
      </c>
      <c r="Q88" s="2">
        <f t="shared" si="20"/>
        <v>5037.9619999999995</v>
      </c>
      <c r="R88" s="2"/>
      <c r="S88" s="35">
        <f t="shared" si="14"/>
        <v>0.45743602446552906</v>
      </c>
      <c r="T88" s="17">
        <v>0.2</v>
      </c>
    </row>
    <row r="89" spans="1:20" x14ac:dyDescent="0.2">
      <c r="A89" s="60" t="s">
        <v>253</v>
      </c>
      <c r="B89" s="62" t="s">
        <v>49</v>
      </c>
      <c r="C89" s="61">
        <v>20117.330000000002</v>
      </c>
      <c r="D89" s="31"/>
      <c r="E89">
        <f t="shared" si="16"/>
        <v>-4879.0462561945833</v>
      </c>
      <c r="F89">
        <f t="shared" si="17"/>
        <v>-4879</v>
      </c>
      <c r="G89">
        <f t="shared" si="12"/>
        <v>-0.23470160000215401</v>
      </c>
      <c r="I89">
        <f>G89</f>
        <v>-0.23470160000215401</v>
      </c>
      <c r="O89">
        <f t="shared" ca="1" si="18"/>
        <v>1.8905836111934218</v>
      </c>
      <c r="P89" s="74">
        <f t="shared" si="19"/>
        <v>-0.88695067503440017</v>
      </c>
      <c r="Q89" s="2">
        <f t="shared" si="20"/>
        <v>5098.8300000000017</v>
      </c>
      <c r="R89" s="2"/>
      <c r="S89" s="35">
        <f t="shared" si="14"/>
        <v>0.42542885588042068</v>
      </c>
      <c r="T89" s="17">
        <v>0.1</v>
      </c>
    </row>
    <row r="90" spans="1:20" x14ac:dyDescent="0.2">
      <c r="A90" s="60" t="s">
        <v>85</v>
      </c>
      <c r="B90" s="62" t="s">
        <v>49</v>
      </c>
      <c r="C90" s="61">
        <v>20183.285</v>
      </c>
      <c r="D90" s="31"/>
      <c r="E90">
        <f t="shared" si="16"/>
        <v>-4866.0475066602958</v>
      </c>
      <c r="F90">
        <f t="shared" si="17"/>
        <v>-4866</v>
      </c>
      <c r="G90">
        <f t="shared" si="12"/>
        <v>-0.24104640000587096</v>
      </c>
      <c r="H90">
        <f>G90</f>
        <v>-0.24104640000587096</v>
      </c>
      <c r="O90">
        <f t="shared" ca="1" si="18"/>
        <v>1.8866206379178148</v>
      </c>
      <c r="P90" s="74">
        <f t="shared" si="19"/>
        <v>-0.88187740991144314</v>
      </c>
      <c r="Q90" s="2">
        <f t="shared" si="20"/>
        <v>5164.7849999999999</v>
      </c>
      <c r="R90" s="2"/>
      <c r="S90" s="35">
        <f t="shared" si="14"/>
        <v>0.41066438325659554</v>
      </c>
      <c r="T90" s="17">
        <v>0.2</v>
      </c>
    </row>
    <row r="91" spans="1:20" x14ac:dyDescent="0.2">
      <c r="A91" s="60" t="s">
        <v>85</v>
      </c>
      <c r="B91" s="62" t="s">
        <v>57</v>
      </c>
      <c r="C91" s="61">
        <v>20211.225999999999</v>
      </c>
      <c r="D91" s="31"/>
      <c r="E91">
        <f t="shared" si="16"/>
        <v>-4860.5407511339899</v>
      </c>
      <c r="F91">
        <f t="shared" si="17"/>
        <v>-4860.5</v>
      </c>
      <c r="G91">
        <f t="shared" si="12"/>
        <v>-0.20676920000551036</v>
      </c>
      <c r="H91">
        <f>G91</f>
        <v>-0.20676920000551036</v>
      </c>
      <c r="O91">
        <f t="shared" ca="1" si="18"/>
        <v>1.8849439953781348</v>
      </c>
      <c r="P91" s="74">
        <f t="shared" si="19"/>
        <v>-0.87973539704945991</v>
      </c>
      <c r="Q91" s="2">
        <f t="shared" si="20"/>
        <v>5192.7259999999987</v>
      </c>
      <c r="R91" s="2"/>
      <c r="S91" s="35">
        <f t="shared" si="14"/>
        <v>0.45288350236379593</v>
      </c>
      <c r="T91" s="17">
        <v>0.2</v>
      </c>
    </row>
    <row r="92" spans="1:20" x14ac:dyDescent="0.2">
      <c r="A92" s="60" t="s">
        <v>289</v>
      </c>
      <c r="B92" s="62" t="s">
        <v>49</v>
      </c>
      <c r="C92" s="61">
        <v>20736.306</v>
      </c>
      <c r="D92" s="31"/>
      <c r="E92">
        <f t="shared" si="16"/>
        <v>-4757.0552927841463</v>
      </c>
      <c r="F92">
        <f t="shared" si="17"/>
        <v>-4757</v>
      </c>
      <c r="G92">
        <f t="shared" si="12"/>
        <v>-0.28055280000262428</v>
      </c>
      <c r="I92">
        <f>G92</f>
        <v>-0.28055280000262428</v>
      </c>
      <c r="O92">
        <f t="shared" ca="1" si="18"/>
        <v>1.8533926312223403</v>
      </c>
      <c r="P92" s="74">
        <f t="shared" si="19"/>
        <v>-0.8399109696642697</v>
      </c>
      <c r="Q92" s="2">
        <f t="shared" si="20"/>
        <v>5717.8060000000005</v>
      </c>
      <c r="R92" s="2"/>
      <c r="S92" s="35">
        <f t="shared" si="14"/>
        <v>0.31288156196722611</v>
      </c>
      <c r="T92" s="17">
        <v>0.1</v>
      </c>
    </row>
    <row r="93" spans="1:20" x14ac:dyDescent="0.2">
      <c r="A93" s="60" t="s">
        <v>289</v>
      </c>
      <c r="B93" s="62" t="s">
        <v>49</v>
      </c>
      <c r="C93" s="61">
        <v>20741.375</v>
      </c>
      <c r="D93" s="31"/>
      <c r="E93">
        <f t="shared" si="16"/>
        <v>-4756.0562682766904</v>
      </c>
      <c r="F93">
        <f t="shared" si="17"/>
        <v>-4756</v>
      </c>
      <c r="G93">
        <f t="shared" si="12"/>
        <v>-0.2855024000054982</v>
      </c>
      <c r="I93">
        <f>G93</f>
        <v>-0.2855024000054982</v>
      </c>
      <c r="O93">
        <f t="shared" ca="1" si="18"/>
        <v>1.8530877871242166</v>
      </c>
      <c r="P93" s="74">
        <f t="shared" si="19"/>
        <v>-0.83953067919282098</v>
      </c>
      <c r="Q93" s="2">
        <f t="shared" si="20"/>
        <v>5722.875</v>
      </c>
      <c r="R93" s="2"/>
      <c r="S93" s="35">
        <f t="shared" si="14"/>
        <v>0.30694733413926606</v>
      </c>
      <c r="T93" s="17">
        <v>0.1</v>
      </c>
    </row>
    <row r="94" spans="1:20" x14ac:dyDescent="0.2">
      <c r="A94" s="60" t="s">
        <v>296</v>
      </c>
      <c r="B94" s="62" t="s">
        <v>49</v>
      </c>
      <c r="C94" s="61">
        <v>21005.282999999999</v>
      </c>
      <c r="D94" s="31"/>
      <c r="E94">
        <f t="shared" si="16"/>
        <v>-4704.0439266483854</v>
      </c>
      <c r="F94">
        <f t="shared" si="17"/>
        <v>-4704</v>
      </c>
      <c r="G94">
        <f t="shared" si="12"/>
        <v>-0.22288160000607604</v>
      </c>
      <c r="H94">
        <f t="shared" ref="H94:H113" si="21">G94</f>
        <v>-0.22288160000607604</v>
      </c>
      <c r="O94">
        <f t="shared" ca="1" si="18"/>
        <v>1.8372358940217883</v>
      </c>
      <c r="P94" s="74">
        <f t="shared" si="19"/>
        <v>-0.81987390082729228</v>
      </c>
      <c r="Q94" s="2">
        <f t="shared" si="20"/>
        <v>5986.7829999999994</v>
      </c>
      <c r="R94" s="2"/>
      <c r="S94" s="35">
        <f t="shared" si="14"/>
        <v>0.35639980723980952</v>
      </c>
      <c r="T94" s="17">
        <v>0.2</v>
      </c>
    </row>
    <row r="95" spans="1:20" x14ac:dyDescent="0.2">
      <c r="A95" s="60" t="s">
        <v>85</v>
      </c>
      <c r="B95" s="62" t="s">
        <v>57</v>
      </c>
      <c r="C95" s="61">
        <v>21048.344000000001</v>
      </c>
      <c r="D95" s="31"/>
      <c r="E95">
        <f t="shared" si="16"/>
        <v>-4695.5572440057358</v>
      </c>
      <c r="F95">
        <f t="shared" si="17"/>
        <v>-4695.5</v>
      </c>
      <c r="G95">
        <f t="shared" si="12"/>
        <v>-0.2904532000029576</v>
      </c>
      <c r="H95">
        <f t="shared" si="21"/>
        <v>-0.2904532000029576</v>
      </c>
      <c r="O95">
        <f t="shared" ca="1" si="18"/>
        <v>1.8346447191877375</v>
      </c>
      <c r="P95" s="74">
        <f t="shared" si="19"/>
        <v>-0.81668285241251204</v>
      </c>
      <c r="Q95" s="2">
        <f t="shared" si="20"/>
        <v>6029.844000000001</v>
      </c>
      <c r="R95" s="2"/>
      <c r="S95" s="35">
        <f t="shared" si="14"/>
        <v>0.27691764707508049</v>
      </c>
      <c r="T95" s="17">
        <v>0.2</v>
      </c>
    </row>
    <row r="96" spans="1:20" x14ac:dyDescent="0.2">
      <c r="A96" s="60" t="s">
        <v>296</v>
      </c>
      <c r="B96" s="62" t="s">
        <v>49</v>
      </c>
      <c r="C96" s="61">
        <v>21081.364000000001</v>
      </c>
      <c r="D96" s="31"/>
      <c r="E96">
        <f t="shared" si="16"/>
        <v>-4689.0494931207049</v>
      </c>
      <c r="F96">
        <f t="shared" si="17"/>
        <v>-4689</v>
      </c>
      <c r="G96">
        <f t="shared" si="12"/>
        <v>-0.25112560000343365</v>
      </c>
      <c r="H96">
        <f t="shared" si="21"/>
        <v>-0.25112560000343365</v>
      </c>
      <c r="O96">
        <f t="shared" ca="1" si="18"/>
        <v>1.8326632325499341</v>
      </c>
      <c r="P96" s="74">
        <f t="shared" si="19"/>
        <v>-0.81424682498547685</v>
      </c>
      <c r="Q96" s="2">
        <f t="shared" si="20"/>
        <v>6062.8640000000014</v>
      </c>
      <c r="R96" s="2"/>
      <c r="S96" s="35">
        <f t="shared" si="14"/>
        <v>0.31710551402527692</v>
      </c>
      <c r="T96" s="17">
        <v>0.2</v>
      </c>
    </row>
    <row r="97" spans="1:20" x14ac:dyDescent="0.2">
      <c r="A97" s="60" t="s">
        <v>296</v>
      </c>
      <c r="B97" s="62" t="s">
        <v>49</v>
      </c>
      <c r="C97" s="61">
        <v>21096.542000000001</v>
      </c>
      <c r="D97" s="31"/>
      <c r="E97">
        <f t="shared" si="16"/>
        <v>-4686.05813506701</v>
      </c>
      <c r="F97">
        <f t="shared" si="17"/>
        <v>-4686</v>
      </c>
      <c r="G97">
        <f t="shared" ref="G97:G128" si="22">+C97-(C$7+F97*C$8)</f>
        <v>-0.29497440000341157</v>
      </c>
      <c r="H97">
        <f t="shared" si="21"/>
        <v>-0.29497440000341157</v>
      </c>
      <c r="O97">
        <f t="shared" ca="1" si="18"/>
        <v>1.8317487002555632</v>
      </c>
      <c r="P97" s="74">
        <f t="shared" si="19"/>
        <v>-0.81312372825401125</v>
      </c>
      <c r="Q97" s="2">
        <f t="shared" si="20"/>
        <v>6078.0420000000013</v>
      </c>
      <c r="R97" s="2"/>
      <c r="S97" s="35">
        <f t="shared" ref="S97:S128" si="23">+(P97-G97)^2</f>
        <v>0.26847872636654768</v>
      </c>
      <c r="T97" s="17">
        <v>0.2</v>
      </c>
    </row>
    <row r="98" spans="1:20" x14ac:dyDescent="0.2">
      <c r="A98" s="60" t="s">
        <v>296</v>
      </c>
      <c r="B98" s="62" t="s">
        <v>49</v>
      </c>
      <c r="C98" s="61">
        <v>21157.487000000001</v>
      </c>
      <c r="D98" s="31"/>
      <c r="E98">
        <f t="shared" si="16"/>
        <v>-4674.0467820177018</v>
      </c>
      <c r="F98">
        <f t="shared" si="17"/>
        <v>-4674</v>
      </c>
      <c r="G98">
        <f t="shared" si="22"/>
        <v>-0.23736960000314866</v>
      </c>
      <c r="H98">
        <f t="shared" si="21"/>
        <v>-0.23736960000314866</v>
      </c>
      <c r="O98">
        <f t="shared" ca="1" si="18"/>
        <v>1.8280905710780797</v>
      </c>
      <c r="P98" s="74">
        <f t="shared" si="19"/>
        <v>-0.80863906945114028</v>
      </c>
      <c r="Q98" s="2">
        <f t="shared" si="20"/>
        <v>6138.987000000001</v>
      </c>
      <c r="R98" s="2"/>
      <c r="S98" s="35">
        <f t="shared" si="23"/>
        <v>0.32634880672338984</v>
      </c>
      <c r="T98" s="17">
        <v>0.2</v>
      </c>
    </row>
    <row r="99" spans="1:20" x14ac:dyDescent="0.2">
      <c r="A99" s="60" t="s">
        <v>296</v>
      </c>
      <c r="B99" s="62" t="s">
        <v>49</v>
      </c>
      <c r="C99" s="61">
        <v>21167.624</v>
      </c>
      <c r="D99" s="31"/>
      <c r="E99">
        <f t="shared" si="16"/>
        <v>-4672.0489300879153</v>
      </c>
      <c r="F99">
        <f t="shared" si="17"/>
        <v>-4672</v>
      </c>
      <c r="G99">
        <f t="shared" si="22"/>
        <v>-0.24826880000546225</v>
      </c>
      <c r="H99">
        <f t="shared" si="21"/>
        <v>-0.24826880000546225</v>
      </c>
      <c r="O99">
        <f t="shared" ca="1" si="18"/>
        <v>1.8274808828818325</v>
      </c>
      <c r="P99" s="74">
        <f t="shared" si="19"/>
        <v>-0.80789282846979371</v>
      </c>
      <c r="Q99" s="2">
        <f t="shared" si="20"/>
        <v>6149.1239999999998</v>
      </c>
      <c r="R99" s="2"/>
      <c r="S99" s="35">
        <f t="shared" si="23"/>
        <v>0.31317905323464684</v>
      </c>
      <c r="T99" s="17">
        <v>0.2</v>
      </c>
    </row>
    <row r="100" spans="1:20" x14ac:dyDescent="0.2">
      <c r="A100" s="60" t="s">
        <v>85</v>
      </c>
      <c r="B100" s="62" t="s">
        <v>49</v>
      </c>
      <c r="C100" s="61">
        <v>21218.366999999998</v>
      </c>
      <c r="D100" s="31"/>
      <c r="E100">
        <f t="shared" si="16"/>
        <v>-4662.0482395016315</v>
      </c>
      <c r="F100">
        <f t="shared" si="17"/>
        <v>-4662</v>
      </c>
      <c r="G100">
        <f t="shared" si="22"/>
        <v>-0.24476480000521406</v>
      </c>
      <c r="H100">
        <f t="shared" si="21"/>
        <v>-0.24476480000521406</v>
      </c>
      <c r="O100">
        <f t="shared" ca="1" si="18"/>
        <v>1.8244324419005964</v>
      </c>
      <c r="P100" s="74">
        <f t="shared" si="19"/>
        <v>-0.80416677564505568</v>
      </c>
      <c r="Q100" s="2">
        <f t="shared" si="20"/>
        <v>6199.8669999999984</v>
      </c>
      <c r="R100" s="2"/>
      <c r="S100" s="35">
        <f t="shared" si="23"/>
        <v>0.31293057034975796</v>
      </c>
      <c r="T100" s="17">
        <v>0.2</v>
      </c>
    </row>
    <row r="101" spans="1:20" x14ac:dyDescent="0.2">
      <c r="A101" s="60" t="s">
        <v>296</v>
      </c>
      <c r="B101" s="62" t="s">
        <v>49</v>
      </c>
      <c r="C101" s="61">
        <v>21350.313999999998</v>
      </c>
      <c r="D101" s="31"/>
      <c r="E101">
        <f t="shared" si="16"/>
        <v>-4636.0434482833662</v>
      </c>
      <c r="F101">
        <f t="shared" si="17"/>
        <v>-4636</v>
      </c>
      <c r="G101">
        <f t="shared" si="22"/>
        <v>-0.22045440000511007</v>
      </c>
      <c r="H101">
        <f t="shared" si="21"/>
        <v>-0.22045440000511007</v>
      </c>
      <c r="O101">
        <f t="shared" ca="1" si="18"/>
        <v>1.8165064953493821</v>
      </c>
      <c r="P101" s="74">
        <f t="shared" si="19"/>
        <v>-0.79451922454029211</v>
      </c>
      <c r="Q101" s="2">
        <f t="shared" si="20"/>
        <v>6331.8139999999985</v>
      </c>
      <c r="R101" s="2"/>
      <c r="S101" s="35">
        <f t="shared" si="23"/>
        <v>0.32955042276860935</v>
      </c>
      <c r="T101" s="17">
        <v>0.2</v>
      </c>
    </row>
    <row r="102" spans="1:20" x14ac:dyDescent="0.2">
      <c r="A102" s="60" t="s">
        <v>296</v>
      </c>
      <c r="B102" s="62" t="s">
        <v>49</v>
      </c>
      <c r="C102" s="61">
        <v>21355.348000000002</v>
      </c>
      <c r="D102" s="31"/>
      <c r="E102">
        <f t="shared" si="16"/>
        <v>-4635.0513217553444</v>
      </c>
      <c r="F102">
        <f t="shared" si="17"/>
        <v>-4635</v>
      </c>
      <c r="G102">
        <f t="shared" si="22"/>
        <v>-0.2604040000042005</v>
      </c>
      <c r="H102">
        <f t="shared" si="21"/>
        <v>-0.2604040000042005</v>
      </c>
      <c r="O102">
        <f t="shared" ca="1" si="18"/>
        <v>1.8162016512512587</v>
      </c>
      <c r="P102" s="74">
        <f t="shared" si="19"/>
        <v>-0.79414932410086536</v>
      </c>
      <c r="Q102" s="2">
        <f t="shared" si="20"/>
        <v>6336.8480000000018</v>
      </c>
      <c r="R102" s="2"/>
      <c r="S102" s="35">
        <f t="shared" si="23"/>
        <v>0.28488407099505381</v>
      </c>
      <c r="T102" s="17">
        <v>0.2</v>
      </c>
    </row>
    <row r="103" spans="1:20" x14ac:dyDescent="0.2">
      <c r="A103" s="60" t="s">
        <v>296</v>
      </c>
      <c r="B103" s="62" t="s">
        <v>49</v>
      </c>
      <c r="C103" s="61">
        <v>21360.376</v>
      </c>
      <c r="D103" s="31"/>
      <c r="E103">
        <f t="shared" si="16"/>
        <v>-4634.0603777380848</v>
      </c>
      <c r="F103">
        <f t="shared" si="17"/>
        <v>-4634</v>
      </c>
      <c r="G103">
        <f t="shared" si="22"/>
        <v>-0.30635360000451328</v>
      </c>
      <c r="H103">
        <f t="shared" si="21"/>
        <v>-0.30635360000451328</v>
      </c>
      <c r="O103">
        <f t="shared" ca="1" si="18"/>
        <v>1.815896807153135</v>
      </c>
      <c r="P103" s="74">
        <f t="shared" si="19"/>
        <v>-0.79377950952947174</v>
      </c>
      <c r="Q103" s="2">
        <f t="shared" si="20"/>
        <v>6341.8760000000002</v>
      </c>
      <c r="R103" s="2"/>
      <c r="S103" s="35">
        <f t="shared" si="23"/>
        <v>0.23758401727623299</v>
      </c>
      <c r="T103" s="17">
        <v>0.2</v>
      </c>
    </row>
    <row r="104" spans="1:20" x14ac:dyDescent="0.2">
      <c r="A104" s="60" t="s">
        <v>296</v>
      </c>
      <c r="B104" s="62" t="s">
        <v>49</v>
      </c>
      <c r="C104" s="61">
        <v>21385.837</v>
      </c>
      <c r="D104" s="31"/>
      <c r="E104">
        <f t="shared" si="16"/>
        <v>-4629.042393326099</v>
      </c>
      <c r="F104">
        <f t="shared" si="17"/>
        <v>-4629</v>
      </c>
      <c r="G104">
        <f t="shared" si="22"/>
        <v>-0.21510160000616452</v>
      </c>
      <c r="H104">
        <f t="shared" si="21"/>
        <v>-0.21510160000616452</v>
      </c>
      <c r="O104">
        <f t="shared" ca="1" si="18"/>
        <v>1.8143725866625169</v>
      </c>
      <c r="P104" s="74">
        <f t="shared" si="19"/>
        <v>-0.79193172469300255</v>
      </c>
      <c r="Q104" s="2">
        <f t="shared" si="20"/>
        <v>6367.3369999999995</v>
      </c>
      <c r="R104" s="2"/>
      <c r="S104" s="35">
        <f t="shared" si="23"/>
        <v>0.33273299274623314</v>
      </c>
      <c r="T104" s="17">
        <v>0.2</v>
      </c>
    </row>
    <row r="105" spans="1:20" x14ac:dyDescent="0.2">
      <c r="A105" s="60" t="s">
        <v>296</v>
      </c>
      <c r="B105" s="62" t="s">
        <v>49</v>
      </c>
      <c r="C105" s="61">
        <v>21421.271000000001</v>
      </c>
      <c r="D105" s="31"/>
      <c r="E105">
        <f t="shared" si="16"/>
        <v>-4622.0588789451131</v>
      </c>
      <c r="F105">
        <f t="shared" si="17"/>
        <v>-4622</v>
      </c>
      <c r="G105">
        <f t="shared" si="22"/>
        <v>-0.29874880000352277</v>
      </c>
      <c r="H105">
        <f t="shared" si="21"/>
        <v>-0.29874880000352277</v>
      </c>
      <c r="O105">
        <f t="shared" ca="1" si="18"/>
        <v>1.8122386779756514</v>
      </c>
      <c r="P105" s="74">
        <f t="shared" si="19"/>
        <v>-0.78934843237934182</v>
      </c>
      <c r="Q105" s="2">
        <f t="shared" si="20"/>
        <v>6402.7710000000006</v>
      </c>
      <c r="R105" s="2"/>
      <c r="S105" s="35">
        <f t="shared" si="23"/>
        <v>0.24068799928728879</v>
      </c>
      <c r="T105" s="17">
        <v>0.2</v>
      </c>
    </row>
    <row r="106" spans="1:20" x14ac:dyDescent="0.2">
      <c r="A106" s="60" t="s">
        <v>296</v>
      </c>
      <c r="B106" s="62" t="s">
        <v>49</v>
      </c>
      <c r="C106" s="61">
        <v>21431.437000000002</v>
      </c>
      <c r="D106" s="31"/>
      <c r="E106">
        <f t="shared" si="16"/>
        <v>-4620.05531154665</v>
      </c>
      <c r="F106">
        <f t="shared" si="17"/>
        <v>-4620</v>
      </c>
      <c r="G106">
        <f t="shared" si="22"/>
        <v>-0.28064800000356627</v>
      </c>
      <c r="H106">
        <f t="shared" si="21"/>
        <v>-0.28064800000356627</v>
      </c>
      <c r="O106">
        <f t="shared" ca="1" si="18"/>
        <v>1.8116289897794042</v>
      </c>
      <c r="P106" s="74">
        <f t="shared" si="19"/>
        <v>-0.78861112167345215</v>
      </c>
      <c r="Q106" s="2">
        <f t="shared" si="20"/>
        <v>6412.9370000000017</v>
      </c>
      <c r="R106" s="2"/>
      <c r="S106" s="35">
        <f t="shared" si="23"/>
        <v>0.25802653297661532</v>
      </c>
      <c r="T106" s="17">
        <v>0.2</v>
      </c>
    </row>
    <row r="107" spans="1:20" x14ac:dyDescent="0.2">
      <c r="A107" s="60" t="s">
        <v>296</v>
      </c>
      <c r="B107" s="62" t="s">
        <v>49</v>
      </c>
      <c r="C107" s="61">
        <v>21482.192999999999</v>
      </c>
      <c r="D107" s="31"/>
      <c r="E107">
        <f t="shared" si="16"/>
        <v>-4610.0520588537192</v>
      </c>
      <c r="F107">
        <f t="shared" si="17"/>
        <v>-4610</v>
      </c>
      <c r="G107">
        <f t="shared" si="22"/>
        <v>-0.2641440000043076</v>
      </c>
      <c r="H107">
        <f t="shared" si="21"/>
        <v>-0.2641440000043076</v>
      </c>
      <c r="O107">
        <f t="shared" ca="1" si="18"/>
        <v>1.8085805487981681</v>
      </c>
      <c r="P107" s="74">
        <f t="shared" si="19"/>
        <v>-0.78492972022599816</v>
      </c>
      <c r="Q107" s="2">
        <f t="shared" si="20"/>
        <v>6463.6929999999993</v>
      </c>
      <c r="R107" s="2"/>
      <c r="S107" s="35">
        <f t="shared" si="23"/>
        <v>0.27121776638682493</v>
      </c>
      <c r="T107" s="17">
        <v>0.2</v>
      </c>
    </row>
    <row r="108" spans="1:20" x14ac:dyDescent="0.2">
      <c r="A108" s="60" t="s">
        <v>296</v>
      </c>
      <c r="B108" s="62" t="s">
        <v>49</v>
      </c>
      <c r="C108" s="61">
        <v>21502.492999999999</v>
      </c>
      <c r="D108" s="31"/>
      <c r="E108">
        <f t="shared" si="16"/>
        <v>-4606.0512307808513</v>
      </c>
      <c r="F108">
        <f t="shared" si="17"/>
        <v>-4606</v>
      </c>
      <c r="G108">
        <f t="shared" si="22"/>
        <v>-0.25994240000727586</v>
      </c>
      <c r="H108">
        <f t="shared" si="21"/>
        <v>-0.25994240000727586</v>
      </c>
      <c r="O108">
        <f t="shared" ca="1" si="18"/>
        <v>1.8073611724056735</v>
      </c>
      <c r="P108" s="74">
        <f t="shared" si="19"/>
        <v>-0.78345956395194727</v>
      </c>
      <c r="Q108" s="2">
        <f t="shared" si="20"/>
        <v>6483.9929999999986</v>
      </c>
      <c r="R108" s="2"/>
      <c r="S108" s="35">
        <f t="shared" si="23"/>
        <v>0.27407022094467198</v>
      </c>
      <c r="T108" s="17">
        <v>0.2</v>
      </c>
    </row>
    <row r="109" spans="1:20" x14ac:dyDescent="0.2">
      <c r="A109" s="60" t="s">
        <v>296</v>
      </c>
      <c r="B109" s="62" t="s">
        <v>49</v>
      </c>
      <c r="C109" s="61">
        <v>21507.517</v>
      </c>
      <c r="D109" s="31"/>
      <c r="E109">
        <f t="shared" si="16"/>
        <v>-4605.0610751040977</v>
      </c>
      <c r="F109">
        <f t="shared" si="17"/>
        <v>-4605</v>
      </c>
      <c r="G109">
        <f t="shared" si="22"/>
        <v>-0.30989200000476558</v>
      </c>
      <c r="H109">
        <f t="shared" si="21"/>
        <v>-0.30989200000476558</v>
      </c>
      <c r="O109">
        <f t="shared" ca="1" si="18"/>
        <v>1.80705632830755</v>
      </c>
      <c r="P109" s="74">
        <f t="shared" si="19"/>
        <v>-0.78309223955351759</v>
      </c>
      <c r="Q109" s="2">
        <f t="shared" si="20"/>
        <v>6489.0169999999998</v>
      </c>
      <c r="R109" s="2"/>
      <c r="S109" s="35">
        <f t="shared" si="23"/>
        <v>0.22391846670899629</v>
      </c>
      <c r="T109" s="17">
        <v>0.2</v>
      </c>
    </row>
    <row r="110" spans="1:20" x14ac:dyDescent="0.2">
      <c r="A110" s="60" t="s">
        <v>296</v>
      </c>
      <c r="B110" s="62" t="s">
        <v>49</v>
      </c>
      <c r="C110" s="61">
        <v>21705.48</v>
      </c>
      <c r="D110" s="31"/>
      <c r="E110">
        <f t="shared" si="16"/>
        <v>-4566.0455121588129</v>
      </c>
      <c r="F110">
        <f t="shared" si="17"/>
        <v>-4566</v>
      </c>
      <c r="G110">
        <f t="shared" si="22"/>
        <v>-0.23092640000322717</v>
      </c>
      <c r="H110">
        <f t="shared" si="21"/>
        <v>-0.23092640000322717</v>
      </c>
      <c r="O110">
        <f t="shared" ca="1" si="18"/>
        <v>1.7951674084807288</v>
      </c>
      <c r="P110" s="74">
        <f t="shared" si="19"/>
        <v>-0.76883356508068834</v>
      </c>
      <c r="Q110" s="2">
        <f t="shared" si="20"/>
        <v>6686.98</v>
      </c>
      <c r="R110" s="2"/>
      <c r="S110" s="35">
        <f t="shared" si="23"/>
        <v>0.28934411824167106</v>
      </c>
      <c r="T110" s="17">
        <v>0.2</v>
      </c>
    </row>
    <row r="111" spans="1:20" x14ac:dyDescent="0.2">
      <c r="A111" s="60" t="s">
        <v>296</v>
      </c>
      <c r="B111" s="62" t="s">
        <v>49</v>
      </c>
      <c r="C111" s="61">
        <v>21740.918000000001</v>
      </c>
      <c r="D111" s="31"/>
      <c r="E111">
        <f t="shared" si="16"/>
        <v>-4559.0612094373191</v>
      </c>
      <c r="F111">
        <f t="shared" si="17"/>
        <v>-4559</v>
      </c>
      <c r="G111">
        <f t="shared" si="22"/>
        <v>-0.3105736000034085</v>
      </c>
      <c r="H111">
        <f t="shared" si="21"/>
        <v>-0.3105736000034085</v>
      </c>
      <c r="O111">
        <f t="shared" ca="1" si="18"/>
        <v>1.7930334997938635</v>
      </c>
      <c r="P111" s="74">
        <f t="shared" si="19"/>
        <v>-0.76628814056968575</v>
      </c>
      <c r="Q111" s="2">
        <f t="shared" si="20"/>
        <v>6722.4180000000015</v>
      </c>
      <c r="R111" s="2"/>
      <c r="S111" s="35">
        <f t="shared" si="23"/>
        <v>0.20767574248353315</v>
      </c>
      <c r="T111" s="17">
        <v>0.2</v>
      </c>
    </row>
    <row r="112" spans="1:20" x14ac:dyDescent="0.2">
      <c r="A112" s="60" t="s">
        <v>296</v>
      </c>
      <c r="B112" s="62" t="s">
        <v>49</v>
      </c>
      <c r="C112" s="61">
        <v>21913.486000000001</v>
      </c>
      <c r="D112" s="31"/>
      <c r="E112">
        <f t="shared" si="16"/>
        <v>-4525.050623285656</v>
      </c>
      <c r="F112">
        <f t="shared" si="17"/>
        <v>-4525</v>
      </c>
      <c r="G112">
        <f t="shared" si="22"/>
        <v>-0.25686000000496279</v>
      </c>
      <c r="H112">
        <f t="shared" si="21"/>
        <v>-0.25686000000496279</v>
      </c>
      <c r="O112">
        <f t="shared" ca="1" si="18"/>
        <v>1.7826688004576603</v>
      </c>
      <c r="P112" s="74">
        <f t="shared" si="19"/>
        <v>-0.75398450010684104</v>
      </c>
      <c r="Q112" s="2">
        <f t="shared" si="20"/>
        <v>6894.9860000000008</v>
      </c>
      <c r="R112" s="2"/>
      <c r="S112" s="35">
        <f t="shared" si="23"/>
        <v>0.24713276860154235</v>
      </c>
      <c r="T112" s="17">
        <v>0.2</v>
      </c>
    </row>
    <row r="113" spans="1:20" x14ac:dyDescent="0.2">
      <c r="A113" s="60" t="s">
        <v>85</v>
      </c>
      <c r="B113" s="62" t="s">
        <v>49</v>
      </c>
      <c r="C113" s="61">
        <v>22075.816999999999</v>
      </c>
      <c r="D113" s="31"/>
      <c r="E113">
        <f t="shared" si="16"/>
        <v>-4493.0575975764532</v>
      </c>
      <c r="F113">
        <f t="shared" si="17"/>
        <v>-4493</v>
      </c>
      <c r="G113">
        <f t="shared" si="22"/>
        <v>-0.29224720000638627</v>
      </c>
      <c r="H113">
        <f t="shared" si="21"/>
        <v>-0.29224720000638627</v>
      </c>
      <c r="O113">
        <f t="shared" ca="1" si="18"/>
        <v>1.7729137893177045</v>
      </c>
      <c r="P113" s="74">
        <f t="shared" si="19"/>
        <v>-0.7424952798437342</v>
      </c>
      <c r="Q113" s="2">
        <f t="shared" si="20"/>
        <v>7057.3169999999991</v>
      </c>
      <c r="R113" s="2"/>
      <c r="S113" s="35">
        <f t="shared" si="23"/>
        <v>0.20272333339721885</v>
      </c>
      <c r="T113" s="17">
        <v>0.2</v>
      </c>
    </row>
    <row r="114" spans="1:20" x14ac:dyDescent="0.2">
      <c r="A114" s="60" t="s">
        <v>349</v>
      </c>
      <c r="B114" s="62" t="s">
        <v>49</v>
      </c>
      <c r="C114" s="61">
        <v>22238.240000000002</v>
      </c>
      <c r="D114" s="31"/>
      <c r="E114">
        <f t="shared" si="16"/>
        <v>-4461.0464400355895</v>
      </c>
      <c r="F114">
        <f t="shared" si="17"/>
        <v>-4461</v>
      </c>
      <c r="G114">
        <f t="shared" si="22"/>
        <v>-0.23563440000361879</v>
      </c>
      <c r="I114">
        <f t="shared" ref="I114:I121" si="24">G114</f>
        <v>-0.23563440000361879</v>
      </c>
      <c r="O114">
        <f t="shared" ca="1" si="18"/>
        <v>1.7631587781777487</v>
      </c>
      <c r="P114" s="74">
        <f t="shared" si="19"/>
        <v>-0.73109398844666396</v>
      </c>
      <c r="Q114" s="2">
        <f t="shared" si="20"/>
        <v>7219.7400000000016</v>
      </c>
      <c r="R114" s="2"/>
      <c r="S114" s="35">
        <f t="shared" si="23"/>
        <v>0.2454802037801517</v>
      </c>
      <c r="T114" s="17">
        <v>0.1</v>
      </c>
    </row>
    <row r="115" spans="1:20" x14ac:dyDescent="0.2">
      <c r="A115" s="60" t="s">
        <v>349</v>
      </c>
      <c r="B115" s="62" t="s">
        <v>49</v>
      </c>
      <c r="C115" s="61">
        <v>22385.359</v>
      </c>
      <c r="D115" s="31"/>
      <c r="E115">
        <f t="shared" si="16"/>
        <v>-4432.0514732743904</v>
      </c>
      <c r="F115">
        <f t="shared" si="17"/>
        <v>-4432</v>
      </c>
      <c r="G115">
        <f t="shared" si="22"/>
        <v>-0.2611728000047151</v>
      </c>
      <c r="I115">
        <f t="shared" si="24"/>
        <v>-0.2611728000047151</v>
      </c>
      <c r="O115">
        <f t="shared" ca="1" si="18"/>
        <v>1.7543182993321638</v>
      </c>
      <c r="P115" s="74">
        <f t="shared" si="19"/>
        <v>-0.72083751839346888</v>
      </c>
      <c r="Q115" s="2">
        <f t="shared" si="20"/>
        <v>7366.8590000000004</v>
      </c>
      <c r="R115" s="2"/>
      <c r="S115" s="35">
        <f t="shared" si="23"/>
        <v>0.21129165333141231</v>
      </c>
      <c r="T115" s="17">
        <v>0.1</v>
      </c>
    </row>
    <row r="116" spans="1:20" x14ac:dyDescent="0.2">
      <c r="A116" s="60" t="s">
        <v>349</v>
      </c>
      <c r="B116" s="62" t="s">
        <v>49</v>
      </c>
      <c r="C116" s="61">
        <v>22461.486000000001</v>
      </c>
      <c r="D116" s="31"/>
      <c r="E116">
        <f t="shared" si="16"/>
        <v>-4417.0479738308795</v>
      </c>
      <c r="F116">
        <f t="shared" si="17"/>
        <v>-4417</v>
      </c>
      <c r="G116">
        <f t="shared" si="22"/>
        <v>-0.24341680000361521</v>
      </c>
      <c r="I116">
        <f t="shared" si="24"/>
        <v>-0.24341680000361521</v>
      </c>
      <c r="O116">
        <f t="shared" ca="1" si="18"/>
        <v>1.7497456378603093</v>
      </c>
      <c r="P116" s="74">
        <f t="shared" si="19"/>
        <v>-0.71556078412726765</v>
      </c>
      <c r="Q116" s="2">
        <f t="shared" si="20"/>
        <v>7442.9860000000008</v>
      </c>
      <c r="R116" s="2"/>
      <c r="S116" s="35">
        <f t="shared" si="23"/>
        <v>0.22291994174415578</v>
      </c>
      <c r="T116" s="17">
        <v>0.1</v>
      </c>
    </row>
    <row r="117" spans="1:20" x14ac:dyDescent="0.2">
      <c r="A117" s="60" t="s">
        <v>349</v>
      </c>
      <c r="B117" s="62" t="s">
        <v>49</v>
      </c>
      <c r="C117" s="61">
        <v>22466.544999999998</v>
      </c>
      <c r="D117" s="31"/>
      <c r="E117">
        <f t="shared" si="16"/>
        <v>-4416.0509201746909</v>
      </c>
      <c r="F117">
        <f t="shared" si="17"/>
        <v>-4416</v>
      </c>
      <c r="G117">
        <f t="shared" si="22"/>
        <v>-0.25836640000488842</v>
      </c>
      <c r="I117">
        <f t="shared" si="24"/>
        <v>-0.25836640000488842</v>
      </c>
      <c r="O117">
        <f t="shared" ca="1" si="18"/>
        <v>1.7494407937621859</v>
      </c>
      <c r="P117" s="74">
        <f t="shared" si="19"/>
        <v>-0.71520968878712021</v>
      </c>
      <c r="Q117" s="2">
        <f t="shared" si="20"/>
        <v>7448.0449999999983</v>
      </c>
      <c r="R117" s="2"/>
      <c r="S117" s="35">
        <f t="shared" si="23"/>
        <v>0.20870579050536564</v>
      </c>
      <c r="T117" s="17">
        <v>0.1</v>
      </c>
    </row>
    <row r="118" spans="1:20" x14ac:dyDescent="0.2">
      <c r="A118" s="60" t="s">
        <v>349</v>
      </c>
      <c r="B118" s="62" t="s">
        <v>49</v>
      </c>
      <c r="C118" s="61">
        <v>22522.379000000001</v>
      </c>
      <c r="D118" s="31"/>
      <c r="E118">
        <f t="shared" si="16"/>
        <v>-4405.0468692081613</v>
      </c>
      <c r="F118">
        <f t="shared" si="17"/>
        <v>-4405</v>
      </c>
      <c r="G118">
        <f t="shared" si="22"/>
        <v>-0.23781200000303215</v>
      </c>
      <c r="I118">
        <f t="shared" si="24"/>
        <v>-0.23781200000303215</v>
      </c>
      <c r="O118">
        <f t="shared" ca="1" si="18"/>
        <v>1.746087508682826</v>
      </c>
      <c r="P118" s="74">
        <f t="shared" si="19"/>
        <v>-0.71135330733569146</v>
      </c>
      <c r="Q118" s="2">
        <f t="shared" si="20"/>
        <v>7503.8790000000008</v>
      </c>
      <c r="R118" s="2"/>
      <c r="S118" s="35">
        <f t="shared" si="23"/>
        <v>0.2242413697503241</v>
      </c>
      <c r="T118" s="17">
        <v>0.1</v>
      </c>
    </row>
    <row r="119" spans="1:20" x14ac:dyDescent="0.2">
      <c r="A119" s="60" t="s">
        <v>349</v>
      </c>
      <c r="B119" s="62" t="s">
        <v>49</v>
      </c>
      <c r="C119" s="61">
        <v>22578.11</v>
      </c>
      <c r="D119" s="31"/>
      <c r="E119">
        <f t="shared" si="16"/>
        <v>-4394.0631180096871</v>
      </c>
      <c r="F119">
        <f t="shared" si="17"/>
        <v>-4394</v>
      </c>
      <c r="G119">
        <f t="shared" si="22"/>
        <v>-0.32025760000396986</v>
      </c>
      <c r="I119">
        <f t="shared" si="24"/>
        <v>-0.32025760000396986</v>
      </c>
      <c r="O119">
        <f t="shared" ca="1" si="18"/>
        <v>1.7427342236034662</v>
      </c>
      <c r="P119" s="74">
        <f t="shared" si="19"/>
        <v>-0.70750731591628457</v>
      </c>
      <c r="Q119" s="2">
        <f t="shared" si="20"/>
        <v>7559.6100000000006</v>
      </c>
      <c r="R119" s="2"/>
      <c r="S119" s="35">
        <f t="shared" si="23"/>
        <v>0.14996234247416845</v>
      </c>
      <c r="T119" s="17">
        <v>0.1</v>
      </c>
    </row>
    <row r="120" spans="1:20" x14ac:dyDescent="0.2">
      <c r="A120" s="60" t="s">
        <v>349</v>
      </c>
      <c r="B120" s="62" t="s">
        <v>49</v>
      </c>
      <c r="C120" s="61">
        <v>22603.550999999999</v>
      </c>
      <c r="D120" s="31"/>
      <c r="E120">
        <f t="shared" si="16"/>
        <v>-4389.0490753002368</v>
      </c>
      <c r="F120">
        <f t="shared" si="17"/>
        <v>-4389</v>
      </c>
      <c r="G120">
        <f t="shared" si="22"/>
        <v>-0.24900560000605765</v>
      </c>
      <c r="I120">
        <f t="shared" si="24"/>
        <v>-0.24900560000605765</v>
      </c>
      <c r="O120">
        <f t="shared" ca="1" si="18"/>
        <v>1.7412100031128481</v>
      </c>
      <c r="P120" s="74">
        <f t="shared" si="19"/>
        <v>-0.705762572719702</v>
      </c>
      <c r="Q120" s="2">
        <f t="shared" si="20"/>
        <v>7585.0509999999995</v>
      </c>
      <c r="R120" s="2"/>
      <c r="S120" s="35">
        <f t="shared" si="23"/>
        <v>0.20862693212253286</v>
      </c>
      <c r="T120" s="17">
        <v>0.1</v>
      </c>
    </row>
    <row r="121" spans="1:20" x14ac:dyDescent="0.2">
      <c r="A121" s="60" t="s">
        <v>349</v>
      </c>
      <c r="B121" s="62" t="s">
        <v>49</v>
      </c>
      <c r="C121" s="61">
        <v>22649.19</v>
      </c>
      <c r="D121" s="31"/>
      <c r="E121">
        <f t="shared" si="16"/>
        <v>-4380.054307200845</v>
      </c>
      <c r="F121">
        <f t="shared" si="17"/>
        <v>-4380</v>
      </c>
      <c r="G121">
        <f t="shared" si="22"/>
        <v>-0.27555200000642799</v>
      </c>
      <c r="I121">
        <f t="shared" si="24"/>
        <v>-0.27555200000642799</v>
      </c>
      <c r="O121">
        <f t="shared" ca="1" si="18"/>
        <v>1.7384664062297355</v>
      </c>
      <c r="P121" s="74">
        <f t="shared" si="19"/>
        <v>-0.70262744465194737</v>
      </c>
      <c r="Q121" s="2">
        <f t="shared" si="20"/>
        <v>7630.6899999999987</v>
      </c>
      <c r="R121" s="2"/>
      <c r="S121" s="35">
        <f t="shared" si="23"/>
        <v>0.18239343541916808</v>
      </c>
      <c r="T121" s="17">
        <v>0.1</v>
      </c>
    </row>
    <row r="122" spans="1:20" x14ac:dyDescent="0.2">
      <c r="A122" s="60" t="s">
        <v>85</v>
      </c>
      <c r="B122" s="62" t="s">
        <v>57</v>
      </c>
      <c r="C122" s="61">
        <v>22915.661</v>
      </c>
      <c r="D122" s="31"/>
      <c r="E122">
        <f t="shared" si="16"/>
        <v>-4327.5368363927</v>
      </c>
      <c r="F122">
        <f t="shared" si="17"/>
        <v>-4327.5</v>
      </c>
      <c r="G122">
        <f t="shared" si="22"/>
        <v>-0.18690600000263657</v>
      </c>
      <c r="H122">
        <f>G122</f>
        <v>-0.18690600000263657</v>
      </c>
      <c r="O122">
        <f t="shared" ca="1" si="18"/>
        <v>1.7224620910782453</v>
      </c>
      <c r="P122" s="74">
        <f t="shared" si="19"/>
        <v>-0.68447782079620467</v>
      </c>
      <c r="Q122" s="2">
        <f t="shared" si="20"/>
        <v>7897.1610000000001</v>
      </c>
      <c r="R122" s="2"/>
      <c r="S122" s="35">
        <f t="shared" si="23"/>
        <v>0.24757771684782665</v>
      </c>
      <c r="T122" s="17">
        <v>0.2</v>
      </c>
    </row>
    <row r="123" spans="1:20" x14ac:dyDescent="0.2">
      <c r="A123" s="60" t="s">
        <v>349</v>
      </c>
      <c r="B123" s="62" t="s">
        <v>49</v>
      </c>
      <c r="C123" s="61">
        <v>22928.267</v>
      </c>
      <c r="D123" s="31"/>
      <c r="E123">
        <f t="shared" si="16"/>
        <v>-4325.052381284986</v>
      </c>
      <c r="F123">
        <f t="shared" si="17"/>
        <v>-4325</v>
      </c>
      <c r="G123">
        <f t="shared" si="22"/>
        <v>-0.26578000000517932</v>
      </c>
      <c r="I123">
        <f>G123</f>
        <v>-0.26578000000517932</v>
      </c>
      <c r="O123">
        <f t="shared" ca="1" si="18"/>
        <v>1.7216999808329363</v>
      </c>
      <c r="P123" s="74">
        <f t="shared" si="19"/>
        <v>-0.68361945642083544</v>
      </c>
      <c r="Q123" s="2">
        <f t="shared" si="20"/>
        <v>7909.7669999999998</v>
      </c>
      <c r="R123" s="2"/>
      <c r="S123" s="35">
        <f t="shared" si="23"/>
        <v>0.17458981133773099</v>
      </c>
      <c r="T123" s="17">
        <v>0.1</v>
      </c>
    </row>
    <row r="124" spans="1:20" x14ac:dyDescent="0.2">
      <c r="A124" s="60" t="s">
        <v>85</v>
      </c>
      <c r="B124" s="62" t="s">
        <v>49</v>
      </c>
      <c r="C124" s="61">
        <v>22989.13</v>
      </c>
      <c r="D124" s="31"/>
      <c r="E124">
        <f t="shared" si="16"/>
        <v>-4313.0571892160697</v>
      </c>
      <c r="F124">
        <f t="shared" si="17"/>
        <v>-4313</v>
      </c>
      <c r="G124">
        <f t="shared" si="22"/>
        <v>-0.29017520000343211</v>
      </c>
      <c r="H124">
        <f>G124</f>
        <v>-0.29017520000343211</v>
      </c>
      <c r="O124">
        <f t="shared" ca="1" si="18"/>
        <v>1.718041851655453</v>
      </c>
      <c r="P124" s="74">
        <f t="shared" si="19"/>
        <v>-0.67950677793795489</v>
      </c>
      <c r="Q124" s="2">
        <f t="shared" si="20"/>
        <v>7970.630000000001</v>
      </c>
      <c r="R124" s="2"/>
      <c r="S124" s="35">
        <f t="shared" si="23"/>
        <v>0.15157907757698538</v>
      </c>
      <c r="T124" s="17">
        <v>0.2</v>
      </c>
    </row>
    <row r="125" spans="1:20" x14ac:dyDescent="0.2">
      <c r="A125" s="60" t="s">
        <v>349</v>
      </c>
      <c r="B125" s="62" t="s">
        <v>49</v>
      </c>
      <c r="C125" s="61">
        <v>23004.373</v>
      </c>
      <c r="D125" s="31"/>
      <c r="E125">
        <f t="shared" si="16"/>
        <v>-4310.0530206291378</v>
      </c>
      <c r="F125">
        <f t="shared" si="17"/>
        <v>-4310</v>
      </c>
      <c r="G125">
        <f t="shared" si="22"/>
        <v>-0.26902400000471971</v>
      </c>
      <c r="I125">
        <f>G125</f>
        <v>-0.26902400000471971</v>
      </c>
      <c r="O125">
        <f t="shared" ca="1" si="18"/>
        <v>1.7171273193610821</v>
      </c>
      <c r="P125" s="74">
        <f t="shared" si="19"/>
        <v>-0.67848054034798255</v>
      </c>
      <c r="Q125" s="2">
        <f t="shared" si="20"/>
        <v>7985.8729999999996</v>
      </c>
      <c r="R125" s="2"/>
      <c r="S125" s="35">
        <f t="shared" si="23"/>
        <v>0.16765465842987404</v>
      </c>
      <c r="T125" s="17">
        <v>0.1</v>
      </c>
    </row>
    <row r="126" spans="1:20" x14ac:dyDescent="0.2">
      <c r="A126" s="60" t="s">
        <v>85</v>
      </c>
      <c r="B126" s="62" t="s">
        <v>49</v>
      </c>
      <c r="C126" s="61">
        <v>23308.792000000001</v>
      </c>
      <c r="D126" s="31"/>
      <c r="E126">
        <f t="shared" si="16"/>
        <v>-4250.0565634313753</v>
      </c>
      <c r="F126">
        <f t="shared" si="17"/>
        <v>-4250</v>
      </c>
      <c r="G126">
        <f t="shared" si="22"/>
        <v>-0.28700000000389991</v>
      </c>
      <c r="H126">
        <f t="shared" ref="H126:H154" si="25">G126</f>
        <v>-0.28700000000389991</v>
      </c>
      <c r="O126">
        <f t="shared" ca="1" si="18"/>
        <v>1.6988366734736648</v>
      </c>
      <c r="P126" s="74">
        <f t="shared" si="19"/>
        <v>-0.65811807913135856</v>
      </c>
      <c r="Q126" s="2">
        <f t="shared" si="20"/>
        <v>8290.2920000000013</v>
      </c>
      <c r="R126" s="2"/>
      <c r="S126" s="35">
        <f t="shared" si="23"/>
        <v>0.13772862865525465</v>
      </c>
      <c r="T126" s="17">
        <v>0.2</v>
      </c>
    </row>
    <row r="127" spans="1:20" x14ac:dyDescent="0.2">
      <c r="A127" s="60" t="s">
        <v>85</v>
      </c>
      <c r="B127" s="62" t="s">
        <v>57</v>
      </c>
      <c r="C127" s="61">
        <v>23311.386999999999</v>
      </c>
      <c r="D127" s="31"/>
      <c r="E127">
        <f t="shared" si="16"/>
        <v>-4249.54512752748</v>
      </c>
      <c r="F127">
        <f t="shared" si="17"/>
        <v>-4249.5</v>
      </c>
      <c r="G127">
        <f t="shared" si="22"/>
        <v>-0.22897480000392534</v>
      </c>
      <c r="H127">
        <f t="shared" si="25"/>
        <v>-0.22897480000392534</v>
      </c>
      <c r="O127">
        <f t="shared" ca="1" si="18"/>
        <v>1.698684251424603</v>
      </c>
      <c r="P127" s="74">
        <f t="shared" si="19"/>
        <v>-0.65794969070855602</v>
      </c>
      <c r="Q127" s="2">
        <f t="shared" si="20"/>
        <v>8292.8869999999988</v>
      </c>
      <c r="R127" s="2"/>
      <c r="S127" s="35">
        <f t="shared" si="23"/>
        <v>0.18401945685504983</v>
      </c>
      <c r="T127" s="17">
        <v>0.2</v>
      </c>
    </row>
    <row r="128" spans="1:20" x14ac:dyDescent="0.2">
      <c r="A128" s="60" t="s">
        <v>85</v>
      </c>
      <c r="B128" s="62" t="s">
        <v>57</v>
      </c>
      <c r="C128" s="61">
        <v>23656.396000000001</v>
      </c>
      <c r="D128" s="31"/>
      <c r="E128">
        <f t="shared" si="16"/>
        <v>-4181.5489850352478</v>
      </c>
      <c r="F128">
        <f t="shared" si="17"/>
        <v>-4181.5</v>
      </c>
      <c r="G128">
        <f t="shared" si="22"/>
        <v>-0.24854760000380338</v>
      </c>
      <c r="H128">
        <f t="shared" si="25"/>
        <v>-0.24854760000380338</v>
      </c>
      <c r="O128">
        <f t="shared" ca="1" si="18"/>
        <v>1.6779548527521968</v>
      </c>
      <c r="P128" s="74">
        <f t="shared" si="19"/>
        <v>-0.635248851856834</v>
      </c>
      <c r="Q128" s="2">
        <f t="shared" si="20"/>
        <v>8637.8960000000006</v>
      </c>
      <c r="R128" s="2"/>
      <c r="S128" s="35">
        <f t="shared" si="23"/>
        <v>0.149537858184701</v>
      </c>
      <c r="T128" s="17">
        <v>0.2</v>
      </c>
    </row>
    <row r="129" spans="1:20" x14ac:dyDescent="0.2">
      <c r="A129" s="60" t="s">
        <v>85</v>
      </c>
      <c r="B129" s="62" t="s">
        <v>49</v>
      </c>
      <c r="C129" s="61">
        <v>23719.898000000001</v>
      </c>
      <c r="D129" s="31"/>
      <c r="E129">
        <f t="shared" si="16"/>
        <v>-4169.0336853168592</v>
      </c>
      <c r="F129">
        <f t="shared" si="17"/>
        <v>-4169</v>
      </c>
      <c r="G129">
        <f t="shared" ref="G129:G160" si="26">+C129-(C$7+F129*C$8)</f>
        <v>-0.17091760000403156</v>
      </c>
      <c r="H129">
        <f t="shared" si="25"/>
        <v>-0.17091760000403156</v>
      </c>
      <c r="O129">
        <f t="shared" ca="1" si="18"/>
        <v>1.6741443015256516</v>
      </c>
      <c r="P129" s="74">
        <f t="shared" si="19"/>
        <v>-0.63111910589272602</v>
      </c>
      <c r="Q129" s="2">
        <f t="shared" si="20"/>
        <v>8701.398000000001</v>
      </c>
      <c r="R129" s="2"/>
      <c r="S129" s="35">
        <f t="shared" ref="S129:S160" si="27">+(P129-G129)^2</f>
        <v>0.21178542602222208</v>
      </c>
      <c r="T129" s="17">
        <v>0.2</v>
      </c>
    </row>
    <row r="130" spans="1:20" x14ac:dyDescent="0.2">
      <c r="A130" s="60" t="s">
        <v>85</v>
      </c>
      <c r="B130" s="62" t="s">
        <v>57</v>
      </c>
      <c r="C130" s="61">
        <v>24579.845000000001</v>
      </c>
      <c r="D130" s="31"/>
      <c r="E130">
        <f t="shared" si="16"/>
        <v>-3999.5509218302054</v>
      </c>
      <c r="F130">
        <f t="shared" si="17"/>
        <v>-3999.5</v>
      </c>
      <c r="G130">
        <f t="shared" si="26"/>
        <v>-0.25837480000336654</v>
      </c>
      <c r="H130">
        <f t="shared" si="25"/>
        <v>-0.25837480000336654</v>
      </c>
      <c r="O130">
        <f t="shared" ca="1" si="18"/>
        <v>1.6224732268936981</v>
      </c>
      <c r="P130" s="74">
        <f t="shared" si="19"/>
        <v>-0.57644422209811341</v>
      </c>
      <c r="Q130" s="2">
        <f t="shared" si="20"/>
        <v>9561.3450000000012</v>
      </c>
      <c r="R130" s="2"/>
      <c r="S130" s="35">
        <f t="shared" si="27"/>
        <v>0.10116815727168625</v>
      </c>
      <c r="T130" s="17">
        <v>0.2</v>
      </c>
    </row>
    <row r="131" spans="1:20" x14ac:dyDescent="0.2">
      <c r="A131" s="60" t="s">
        <v>85</v>
      </c>
      <c r="B131" s="62" t="s">
        <v>49</v>
      </c>
      <c r="C131" s="61">
        <v>24831.058000000001</v>
      </c>
      <c r="D131" s="31"/>
      <c r="E131">
        <f t="shared" si="16"/>
        <v>-3950.0405758858942</v>
      </c>
      <c r="F131">
        <f t="shared" si="17"/>
        <v>-3950</v>
      </c>
      <c r="G131">
        <f t="shared" si="26"/>
        <v>-0.20588000000498141</v>
      </c>
      <c r="H131">
        <f t="shared" si="25"/>
        <v>-0.20588000000498141</v>
      </c>
      <c r="O131">
        <f t="shared" ca="1" si="18"/>
        <v>1.6073834440365788</v>
      </c>
      <c r="P131" s="74">
        <f t="shared" si="19"/>
        <v>-0.56094264684313266</v>
      </c>
      <c r="Q131" s="2">
        <f t="shared" si="20"/>
        <v>9812.5580000000009</v>
      </c>
      <c r="R131" s="2"/>
      <c r="S131" s="35">
        <f t="shared" si="27"/>
        <v>0.12606948317971373</v>
      </c>
      <c r="T131" s="17">
        <v>0.2</v>
      </c>
    </row>
    <row r="132" spans="1:20" x14ac:dyDescent="0.2">
      <c r="A132" s="60" t="s">
        <v>396</v>
      </c>
      <c r="B132" s="62" t="s">
        <v>49</v>
      </c>
      <c r="C132" s="61">
        <v>25861.08</v>
      </c>
      <c r="D132" s="31"/>
      <c r="E132">
        <f t="shared" si="16"/>
        <v>-3747.0385594685454</v>
      </c>
      <c r="F132">
        <f t="shared" si="17"/>
        <v>-3747</v>
      </c>
      <c r="G132">
        <f t="shared" si="26"/>
        <v>-0.19564880000325502</v>
      </c>
      <c r="H132">
        <f t="shared" si="25"/>
        <v>-0.19564880000325502</v>
      </c>
      <c r="O132">
        <f t="shared" ca="1" si="18"/>
        <v>1.545500092117484</v>
      </c>
      <c r="P132" s="74">
        <f t="shared" si="19"/>
        <v>-0.49957122049775632</v>
      </c>
      <c r="Q132" s="2">
        <f t="shared" si="20"/>
        <v>10842.580000000002</v>
      </c>
      <c r="R132" s="2"/>
      <c r="S132" s="35">
        <f t="shared" si="27"/>
        <v>9.2368837679236468E-2</v>
      </c>
      <c r="T132" s="17">
        <v>0.2</v>
      </c>
    </row>
    <row r="133" spans="1:20" x14ac:dyDescent="0.2">
      <c r="A133" s="60" t="s">
        <v>396</v>
      </c>
      <c r="B133" s="62" t="s">
        <v>57</v>
      </c>
      <c r="C133" s="61">
        <v>25863.587</v>
      </c>
      <c r="D133" s="31"/>
      <c r="E133">
        <f t="shared" si="16"/>
        <v>-3746.5444670558031</v>
      </c>
      <c r="F133">
        <f t="shared" si="17"/>
        <v>-3746.5</v>
      </c>
      <c r="G133">
        <f t="shared" si="26"/>
        <v>-0.22562360000301851</v>
      </c>
      <c r="H133">
        <f t="shared" si="25"/>
        <v>-0.22562360000301851</v>
      </c>
      <c r="O133">
        <f t="shared" ca="1" si="18"/>
        <v>1.5453476700684221</v>
      </c>
      <c r="P133" s="74">
        <f t="shared" si="19"/>
        <v>-0.49942442788531338</v>
      </c>
      <c r="Q133" s="2">
        <f t="shared" si="20"/>
        <v>10845.087</v>
      </c>
      <c r="R133" s="2"/>
      <c r="S133" s="35">
        <f t="shared" si="27"/>
        <v>7.4966893349030062E-2</v>
      </c>
      <c r="T133" s="17">
        <v>0.2</v>
      </c>
    </row>
    <row r="134" spans="1:20" x14ac:dyDescent="0.2">
      <c r="A134" s="60" t="s">
        <v>85</v>
      </c>
      <c r="B134" s="62" t="s">
        <v>49</v>
      </c>
      <c r="C134" s="61">
        <v>25906.83</v>
      </c>
      <c r="D134" s="31"/>
      <c r="E134">
        <f t="shared" si="16"/>
        <v>-3738.0219149200857</v>
      </c>
      <c r="F134">
        <f t="shared" si="17"/>
        <v>-3738</v>
      </c>
      <c r="G134">
        <f t="shared" si="26"/>
        <v>-0.11119520000283956</v>
      </c>
      <c r="H134">
        <f t="shared" si="25"/>
        <v>-0.11119520000283956</v>
      </c>
      <c r="O134">
        <f t="shared" ca="1" si="18"/>
        <v>1.5427564952343713</v>
      </c>
      <c r="P134" s="74">
        <f t="shared" si="19"/>
        <v>-0.49693223792605534</v>
      </c>
      <c r="Q134" s="2">
        <f t="shared" si="20"/>
        <v>10888.330000000002</v>
      </c>
      <c r="R134" s="2"/>
      <c r="S134" s="35">
        <f t="shared" si="27"/>
        <v>0.14879306242577642</v>
      </c>
      <c r="T134" s="17">
        <v>0.2</v>
      </c>
    </row>
    <row r="135" spans="1:20" x14ac:dyDescent="0.2">
      <c r="A135" s="60" t="s">
        <v>85</v>
      </c>
      <c r="B135" s="62" t="s">
        <v>57</v>
      </c>
      <c r="C135" s="61">
        <v>25914.414000000001</v>
      </c>
      <c r="D135" s="31"/>
      <c r="E135">
        <f t="shared" si="16"/>
        <v>-3736.5272213188723</v>
      </c>
      <c r="F135">
        <f t="shared" si="17"/>
        <v>-3736.5</v>
      </c>
      <c r="G135">
        <f t="shared" si="26"/>
        <v>-0.13811960000384715</v>
      </c>
      <c r="H135">
        <f t="shared" si="25"/>
        <v>-0.13811960000384715</v>
      </c>
      <c r="O135">
        <f t="shared" ca="1" si="18"/>
        <v>1.542299229087186</v>
      </c>
      <c r="P135" s="74">
        <f t="shared" si="19"/>
        <v>-0.49649308370820022</v>
      </c>
      <c r="Q135" s="2">
        <f t="shared" si="20"/>
        <v>10895.914000000001</v>
      </c>
      <c r="R135" s="2"/>
      <c r="S135" s="35">
        <f t="shared" si="27"/>
        <v>0.12843155382239421</v>
      </c>
      <c r="T135" s="17">
        <v>0.2</v>
      </c>
    </row>
    <row r="136" spans="1:20" x14ac:dyDescent="0.2">
      <c r="A136" s="60" t="s">
        <v>85</v>
      </c>
      <c r="B136" s="62" t="s">
        <v>49</v>
      </c>
      <c r="C136" s="61">
        <v>25947.347000000002</v>
      </c>
      <c r="D136" s="31"/>
      <c r="E136">
        <f t="shared" si="16"/>
        <v>-3730.0366168398682</v>
      </c>
      <c r="F136">
        <f t="shared" si="17"/>
        <v>-3730</v>
      </c>
      <c r="G136">
        <f t="shared" si="26"/>
        <v>-0.18579200000385754</v>
      </c>
      <c r="H136">
        <f t="shared" si="25"/>
        <v>-0.18579200000385754</v>
      </c>
      <c r="O136">
        <f t="shared" ca="1" si="18"/>
        <v>1.5403177424493824</v>
      </c>
      <c r="P136" s="74">
        <f t="shared" si="19"/>
        <v>-0.49459231466635911</v>
      </c>
      <c r="Q136" s="2">
        <f t="shared" si="20"/>
        <v>10928.847000000002</v>
      </c>
      <c r="R136" s="2"/>
      <c r="S136" s="35">
        <f t="shared" si="27"/>
        <v>9.5357634335659983E-2</v>
      </c>
      <c r="T136" s="17">
        <v>0.2</v>
      </c>
    </row>
    <row r="137" spans="1:20" x14ac:dyDescent="0.2">
      <c r="A137" s="60" t="s">
        <v>85</v>
      </c>
      <c r="B137" s="62" t="s">
        <v>57</v>
      </c>
      <c r="C137" s="61">
        <v>25949.883000000002</v>
      </c>
      <c r="D137" s="11"/>
      <c r="E137">
        <f t="shared" si="16"/>
        <v>-3729.5368089584499</v>
      </c>
      <c r="F137">
        <f t="shared" si="17"/>
        <v>-3729.5</v>
      </c>
      <c r="G137">
        <f t="shared" si="26"/>
        <v>-0.18676680000135093</v>
      </c>
      <c r="H137">
        <f t="shared" si="25"/>
        <v>-0.18676680000135093</v>
      </c>
      <c r="O137">
        <f t="shared" ca="1" si="18"/>
        <v>1.5401653204003207</v>
      </c>
      <c r="P137" s="74">
        <f t="shared" si="19"/>
        <v>-0.49444625193219877</v>
      </c>
      <c r="Q137" s="2">
        <f t="shared" si="20"/>
        <v>10931.383000000002</v>
      </c>
      <c r="R137" s="2"/>
      <c r="S137" s="35">
        <f t="shared" si="27"/>
        <v>9.466664514046691E-2</v>
      </c>
      <c r="T137" s="17">
        <v>0.2</v>
      </c>
    </row>
    <row r="138" spans="1:20" x14ac:dyDescent="0.2">
      <c r="A138" s="60" t="s">
        <v>414</v>
      </c>
      <c r="B138" s="62" t="s">
        <v>49</v>
      </c>
      <c r="C138" s="61">
        <v>25967.63</v>
      </c>
      <c r="D138" s="11"/>
      <c r="E138">
        <f t="shared" si="16"/>
        <v>-3726.0391392141546</v>
      </c>
      <c r="F138">
        <f t="shared" si="17"/>
        <v>-3726</v>
      </c>
      <c r="G138">
        <f t="shared" si="26"/>
        <v>-0.1985904000030132</v>
      </c>
      <c r="H138">
        <f t="shared" si="25"/>
        <v>-0.1985904000030132</v>
      </c>
      <c r="O138">
        <f t="shared" ca="1" si="18"/>
        <v>1.539098366056888</v>
      </c>
      <c r="P138" s="74">
        <f t="shared" si="19"/>
        <v>-0.4934244138693088</v>
      </c>
      <c r="Q138" s="2">
        <f t="shared" si="20"/>
        <v>10949.130000000001</v>
      </c>
      <c r="R138" s="2"/>
      <c r="S138" s="35">
        <f t="shared" si="27"/>
        <v>8.6927095732510978E-2</v>
      </c>
      <c r="T138" s="17">
        <v>0.2</v>
      </c>
    </row>
    <row r="139" spans="1:20" x14ac:dyDescent="0.2">
      <c r="A139" s="60" t="s">
        <v>396</v>
      </c>
      <c r="B139" s="62" t="s">
        <v>49</v>
      </c>
      <c r="C139" s="61">
        <v>26195.960999999999</v>
      </c>
      <c r="D139" s="11"/>
      <c r="E139">
        <f t="shared" si="16"/>
        <v>-3681.0384951399606</v>
      </c>
      <c r="F139">
        <f t="shared" si="17"/>
        <v>-3681</v>
      </c>
      <c r="G139">
        <f t="shared" si="26"/>
        <v>-0.19532240000626189</v>
      </c>
      <c r="H139">
        <f t="shared" si="25"/>
        <v>-0.19532240000626189</v>
      </c>
      <c r="O139">
        <f t="shared" ca="1" si="18"/>
        <v>1.5253803816413249</v>
      </c>
      <c r="P139" s="74">
        <f t="shared" si="19"/>
        <v>-0.48038019940913812</v>
      </c>
      <c r="Q139" s="2">
        <f t="shared" si="20"/>
        <v>11177.460999999999</v>
      </c>
      <c r="R139" s="2"/>
      <c r="S139" s="35">
        <f t="shared" si="27"/>
        <v>8.1257949000410432E-2</v>
      </c>
      <c r="T139" s="17">
        <v>0.2</v>
      </c>
    </row>
    <row r="140" spans="1:20" x14ac:dyDescent="0.2">
      <c r="A140" s="60" t="s">
        <v>396</v>
      </c>
      <c r="B140" s="62" t="s">
        <v>57</v>
      </c>
      <c r="C140" s="61">
        <v>26198.531999999999</v>
      </c>
      <c r="D140" s="11"/>
      <c r="E140">
        <f t="shared" si="16"/>
        <v>-3680.5317892791063</v>
      </c>
      <c r="F140">
        <f t="shared" si="17"/>
        <v>-3680.5</v>
      </c>
      <c r="G140">
        <f t="shared" si="26"/>
        <v>-0.1612972000039008</v>
      </c>
      <c r="H140">
        <f t="shared" si="25"/>
        <v>-0.1612972000039008</v>
      </c>
      <c r="O140">
        <f t="shared" ca="1" si="18"/>
        <v>1.5252279595922633</v>
      </c>
      <c r="P140" s="74">
        <f t="shared" si="19"/>
        <v>-0.48023624044179208</v>
      </c>
      <c r="Q140" s="2">
        <f t="shared" si="20"/>
        <v>11180.031999999999</v>
      </c>
      <c r="R140" s="2"/>
      <c r="S140" s="35">
        <f t="shared" si="27"/>
        <v>0.10172211151544286</v>
      </c>
      <c r="T140" s="17">
        <v>0.2</v>
      </c>
    </row>
    <row r="141" spans="1:20" x14ac:dyDescent="0.2">
      <c r="A141" s="60" t="s">
        <v>414</v>
      </c>
      <c r="B141" s="62" t="s">
        <v>49</v>
      </c>
      <c r="C141" s="61">
        <v>26256.830999999998</v>
      </c>
      <c r="D141" s="11"/>
      <c r="E141">
        <f t="shared" si="16"/>
        <v>-3669.0419234751575</v>
      </c>
      <c r="F141">
        <f t="shared" si="17"/>
        <v>-3669</v>
      </c>
      <c r="G141">
        <f t="shared" si="26"/>
        <v>-0.21271760000672657</v>
      </c>
      <c r="H141">
        <f t="shared" si="25"/>
        <v>-0.21271760000672657</v>
      </c>
      <c r="O141">
        <f t="shared" ca="1" si="18"/>
        <v>1.5217222524638416</v>
      </c>
      <c r="P141" s="74">
        <f t="shared" si="19"/>
        <v>-0.47693110908712688</v>
      </c>
      <c r="Q141" s="2">
        <f t="shared" si="20"/>
        <v>11238.330999999998</v>
      </c>
      <c r="R141" s="2"/>
      <c r="S141" s="35">
        <f t="shared" si="27"/>
        <v>6.9808778380578779E-2</v>
      </c>
      <c r="T141" s="17">
        <v>0.2</v>
      </c>
    </row>
    <row r="142" spans="1:20" x14ac:dyDescent="0.2">
      <c r="A142" s="60" t="s">
        <v>414</v>
      </c>
      <c r="B142" s="62" t="s">
        <v>49</v>
      </c>
      <c r="C142" s="61">
        <v>26373.525000000001</v>
      </c>
      <c r="D142" s="11"/>
      <c r="E142">
        <f t="shared" si="16"/>
        <v>-3646.0432716950918</v>
      </c>
      <c r="F142">
        <f t="shared" si="17"/>
        <v>-3646</v>
      </c>
      <c r="G142">
        <f t="shared" si="26"/>
        <v>-0.21955840000373428</v>
      </c>
      <c r="H142">
        <f t="shared" si="25"/>
        <v>-0.21955840000373428</v>
      </c>
      <c r="O142">
        <f t="shared" ca="1" si="18"/>
        <v>1.5147108382069983</v>
      </c>
      <c r="P142" s="74">
        <f t="shared" si="19"/>
        <v>-0.47035491451998407</v>
      </c>
      <c r="Q142" s="2">
        <f t="shared" si="20"/>
        <v>11355.025000000001</v>
      </c>
      <c r="R142" s="2"/>
      <c r="S142" s="35">
        <f t="shared" si="27"/>
        <v>6.2898891693499492E-2</v>
      </c>
      <c r="T142" s="17">
        <v>0.2</v>
      </c>
    </row>
    <row r="143" spans="1:20" x14ac:dyDescent="0.2">
      <c r="A143" s="60" t="s">
        <v>414</v>
      </c>
      <c r="B143" s="62" t="s">
        <v>49</v>
      </c>
      <c r="C143" s="61">
        <v>26398.895</v>
      </c>
      <c r="D143" s="11"/>
      <c r="E143">
        <f t="shared" si="16"/>
        <v>-3641.0432220296402</v>
      </c>
      <c r="F143">
        <f t="shared" si="17"/>
        <v>-3641</v>
      </c>
      <c r="G143">
        <f t="shared" si="26"/>
        <v>-0.21930640000209678</v>
      </c>
      <c r="H143">
        <f t="shared" si="25"/>
        <v>-0.21930640000209678</v>
      </c>
      <c r="O143">
        <f t="shared" ca="1" si="18"/>
        <v>1.5131866177163802</v>
      </c>
      <c r="P143" s="74">
        <f t="shared" si="19"/>
        <v>-0.46893131776771446</v>
      </c>
      <c r="Q143" s="2">
        <f t="shared" si="20"/>
        <v>11380.395</v>
      </c>
      <c r="R143" s="2"/>
      <c r="S143" s="35">
        <f t="shared" si="27"/>
        <v>6.2312599569491388E-2</v>
      </c>
      <c r="T143" s="17">
        <v>0.2</v>
      </c>
    </row>
    <row r="144" spans="1:20" x14ac:dyDescent="0.2">
      <c r="A144" s="60" t="s">
        <v>431</v>
      </c>
      <c r="B144" s="62" t="s">
        <v>49</v>
      </c>
      <c r="C144" s="61">
        <v>26419.226999999999</v>
      </c>
      <c r="D144" s="11"/>
      <c r="E144">
        <f t="shared" si="16"/>
        <v>-3637.036087232716</v>
      </c>
      <c r="F144">
        <f t="shared" si="17"/>
        <v>-3637</v>
      </c>
      <c r="G144">
        <f t="shared" si="26"/>
        <v>-0.18310480000582174</v>
      </c>
      <c r="H144">
        <f t="shared" si="25"/>
        <v>-0.18310480000582174</v>
      </c>
      <c r="O144">
        <f t="shared" ca="1" si="18"/>
        <v>1.5119672413238858</v>
      </c>
      <c r="P144" s="74">
        <f t="shared" si="19"/>
        <v>-0.46779398599049715</v>
      </c>
      <c r="Q144" s="2">
        <f t="shared" si="20"/>
        <v>11400.726999999999</v>
      </c>
      <c r="R144" s="2"/>
      <c r="S144" s="35">
        <f t="shared" si="27"/>
        <v>8.1047932616617108E-2</v>
      </c>
      <c r="T144" s="17">
        <v>0.2</v>
      </c>
    </row>
    <row r="145" spans="1:20" x14ac:dyDescent="0.2">
      <c r="A145" s="60" t="s">
        <v>396</v>
      </c>
      <c r="B145" s="62" t="s">
        <v>49</v>
      </c>
      <c r="C145" s="61">
        <v>26581.612000000001</v>
      </c>
      <c r="D145" s="11"/>
      <c r="E145">
        <f t="shared" si="16"/>
        <v>-3605.0324189266685</v>
      </c>
      <c r="F145">
        <f t="shared" si="17"/>
        <v>-3605</v>
      </c>
      <c r="G145">
        <f t="shared" si="26"/>
        <v>-0.16449200000351993</v>
      </c>
      <c r="H145">
        <f t="shared" si="25"/>
        <v>-0.16449200000351993</v>
      </c>
      <c r="O145">
        <f t="shared" ca="1" si="18"/>
        <v>1.50221223018393</v>
      </c>
      <c r="P145" s="74">
        <f t="shared" si="19"/>
        <v>-0.4587447917599039</v>
      </c>
      <c r="Q145" s="2">
        <f t="shared" si="20"/>
        <v>11563.112000000001</v>
      </c>
      <c r="R145" s="2"/>
      <c r="S145" s="35">
        <f t="shared" si="27"/>
        <v>8.6584705456425867E-2</v>
      </c>
      <c r="T145" s="17">
        <v>0.2</v>
      </c>
    </row>
    <row r="146" spans="1:20" x14ac:dyDescent="0.2">
      <c r="A146" s="60" t="s">
        <v>396</v>
      </c>
      <c r="B146" s="62" t="s">
        <v>57</v>
      </c>
      <c r="C146" s="61">
        <v>26584.169000000002</v>
      </c>
      <c r="D146" s="11"/>
      <c r="E146">
        <f t="shared" si="16"/>
        <v>-3604.5284722575884</v>
      </c>
      <c r="F146">
        <f t="shared" si="17"/>
        <v>-3604.5</v>
      </c>
      <c r="G146">
        <f t="shared" si="26"/>
        <v>-0.14446680000401102</v>
      </c>
      <c r="H146">
        <f t="shared" si="25"/>
        <v>-0.14446680000401102</v>
      </c>
      <c r="O146">
        <f t="shared" ca="1" si="18"/>
        <v>1.5020598081348682</v>
      </c>
      <c r="P146" s="74">
        <f t="shared" si="19"/>
        <v>-0.45860409577782096</v>
      </c>
      <c r="Q146" s="2">
        <f t="shared" si="20"/>
        <v>11565.669000000002</v>
      </c>
      <c r="R146" s="2"/>
      <c r="S146" s="35">
        <f t="shared" si="27"/>
        <v>9.8682240596082146E-2</v>
      </c>
      <c r="T146" s="17">
        <v>0.2</v>
      </c>
    </row>
    <row r="147" spans="1:20" x14ac:dyDescent="0.2">
      <c r="A147" s="60" t="s">
        <v>85</v>
      </c>
      <c r="B147" s="62" t="s">
        <v>49</v>
      </c>
      <c r="C147" s="61">
        <v>26794.719000000001</v>
      </c>
      <c r="D147" s="11"/>
      <c r="E147">
        <f t="shared" si="16"/>
        <v>-3563.0321988219989</v>
      </c>
      <c r="F147">
        <f t="shared" si="17"/>
        <v>-3563</v>
      </c>
      <c r="G147">
        <f t="shared" si="26"/>
        <v>-0.16337520000161021</v>
      </c>
      <c r="H147">
        <f t="shared" si="25"/>
        <v>-0.16337520000161021</v>
      </c>
      <c r="O147">
        <f t="shared" ca="1" si="18"/>
        <v>1.4894087780627379</v>
      </c>
      <c r="P147" s="74">
        <f t="shared" si="19"/>
        <v>-0.44700116325590344</v>
      </c>
      <c r="Q147" s="2">
        <f t="shared" si="20"/>
        <v>11776.219000000001</v>
      </c>
      <c r="R147" s="2"/>
      <c r="S147" s="35">
        <f t="shared" si="27"/>
        <v>8.0443687031925698E-2</v>
      </c>
      <c r="T147" s="17">
        <v>0.2</v>
      </c>
    </row>
    <row r="148" spans="1:20" x14ac:dyDescent="0.2">
      <c r="A148" s="60" t="s">
        <v>85</v>
      </c>
      <c r="B148" s="62" t="s">
        <v>57</v>
      </c>
      <c r="C148" s="61">
        <v>26797.275000000001</v>
      </c>
      <c r="D148" s="11"/>
      <c r="E148">
        <f t="shared" si="16"/>
        <v>-3562.5284492380456</v>
      </c>
      <c r="F148">
        <f t="shared" si="17"/>
        <v>-3562.5</v>
      </c>
      <c r="G148">
        <f t="shared" si="26"/>
        <v>-0.14435000000230502</v>
      </c>
      <c r="H148">
        <f t="shared" si="25"/>
        <v>-0.14435000000230502</v>
      </c>
      <c r="O148">
        <f t="shared" ca="1" si="18"/>
        <v>1.489256356013676</v>
      </c>
      <c r="P148" s="74">
        <f t="shared" si="19"/>
        <v>-0.44686227050251848</v>
      </c>
      <c r="Q148" s="2">
        <f t="shared" si="20"/>
        <v>11778.775000000001</v>
      </c>
      <c r="R148" s="2"/>
      <c r="S148" s="35">
        <f t="shared" si="27"/>
        <v>9.151367380319432E-2</v>
      </c>
      <c r="T148" s="17">
        <v>0.2</v>
      </c>
    </row>
    <row r="149" spans="1:20" x14ac:dyDescent="0.2">
      <c r="A149" s="60" t="s">
        <v>85</v>
      </c>
      <c r="B149" s="62" t="s">
        <v>49</v>
      </c>
      <c r="C149" s="61">
        <v>26865.73</v>
      </c>
      <c r="D149" s="11"/>
      <c r="E149">
        <f t="shared" ref="E149:E212" si="28">+(C149-C$7)/C$8</f>
        <v>-3549.0369868869025</v>
      </c>
      <c r="F149">
        <f t="shared" ref="F149:F212" si="29">ROUND(2*E149,0)/2</f>
        <v>-3549</v>
      </c>
      <c r="G149">
        <f t="shared" si="26"/>
        <v>-0.18766960000357358</v>
      </c>
      <c r="H149">
        <f t="shared" si="25"/>
        <v>-0.18766960000357358</v>
      </c>
      <c r="O149">
        <f t="shared" ref="O149:O212" ca="1" si="30">+C$11+C$12*F149</f>
        <v>1.4851409606890071</v>
      </c>
      <c r="P149" s="74">
        <f t="shared" ref="P149:P212" si="31">+D$11+D$12*F149+D$13*F149^2</f>
        <v>-0.44312028069026616</v>
      </c>
      <c r="Q149" s="2">
        <f t="shared" ref="Q149:Q212" si="32">+C149-15018.5</f>
        <v>11847.23</v>
      </c>
      <c r="R149" s="2"/>
      <c r="S149" s="35">
        <f t="shared" si="27"/>
        <v>6.5255050263294576E-2</v>
      </c>
      <c r="T149" s="17">
        <v>0.2</v>
      </c>
    </row>
    <row r="150" spans="1:20" x14ac:dyDescent="0.2">
      <c r="A150" s="60" t="s">
        <v>85</v>
      </c>
      <c r="B150" s="62" t="s">
        <v>57</v>
      </c>
      <c r="C150" s="61">
        <v>26878.427</v>
      </c>
      <c r="D150" s="11"/>
      <c r="E150">
        <f t="shared" si="28"/>
        <v>-3546.5345970326557</v>
      </c>
      <c r="F150">
        <f t="shared" si="29"/>
        <v>-3546.5</v>
      </c>
      <c r="G150">
        <f t="shared" si="26"/>
        <v>-0.17554360000576708</v>
      </c>
      <c r="H150">
        <f t="shared" si="25"/>
        <v>-0.17554360000576708</v>
      </c>
      <c r="O150">
        <f t="shared" ca="1" si="30"/>
        <v>1.4843788504436981</v>
      </c>
      <c r="P150" s="74">
        <f t="shared" si="31"/>
        <v>-0.44242903697458791</v>
      </c>
      <c r="Q150" s="2">
        <f t="shared" si="32"/>
        <v>11859.927</v>
      </c>
      <c r="R150" s="2"/>
      <c r="S150" s="35">
        <f t="shared" si="27"/>
        <v>7.1227836466038433E-2</v>
      </c>
      <c r="T150" s="17">
        <v>0.2</v>
      </c>
    </row>
    <row r="151" spans="1:20" x14ac:dyDescent="0.2">
      <c r="A151" s="60" t="s">
        <v>396</v>
      </c>
      <c r="B151" s="62" t="s">
        <v>49</v>
      </c>
      <c r="C151" s="61">
        <v>26916.485000000001</v>
      </c>
      <c r="D151" s="11"/>
      <c r="E151">
        <f t="shared" si="28"/>
        <v>-3539.0339312790975</v>
      </c>
      <c r="F151">
        <f t="shared" si="29"/>
        <v>-3539</v>
      </c>
      <c r="G151">
        <f t="shared" si="26"/>
        <v>-0.17216560000451864</v>
      </c>
      <c r="H151">
        <f t="shared" si="25"/>
        <v>-0.17216560000451864</v>
      </c>
      <c r="O151">
        <f t="shared" ca="1" si="30"/>
        <v>1.482092519707771</v>
      </c>
      <c r="P151" s="74">
        <f t="shared" si="31"/>
        <v>-0.44035852587879964</v>
      </c>
      <c r="Q151" s="2">
        <f t="shared" si="32"/>
        <v>11897.985000000001</v>
      </c>
      <c r="R151" s="2"/>
      <c r="S151" s="35">
        <f t="shared" si="27"/>
        <v>7.1927445489007591E-2</v>
      </c>
      <c r="T151" s="17">
        <v>0.2</v>
      </c>
    </row>
    <row r="152" spans="1:20" x14ac:dyDescent="0.2">
      <c r="A152" s="60" t="s">
        <v>396</v>
      </c>
      <c r="B152" s="62" t="s">
        <v>57</v>
      </c>
      <c r="C152" s="61">
        <v>26918.984</v>
      </c>
      <c r="D152" s="11"/>
      <c r="E152">
        <f t="shared" si="28"/>
        <v>-3538.5414155473682</v>
      </c>
      <c r="F152">
        <f t="shared" si="29"/>
        <v>-3538.5</v>
      </c>
      <c r="G152">
        <f t="shared" si="26"/>
        <v>-0.21014040000227396</v>
      </c>
      <c r="H152">
        <f t="shared" si="25"/>
        <v>-0.21014040000227396</v>
      </c>
      <c r="O152">
        <f t="shared" ca="1" si="30"/>
        <v>1.4819400976587092</v>
      </c>
      <c r="P152" s="74">
        <f t="shared" si="31"/>
        <v>-0.44022066354181361</v>
      </c>
      <c r="Q152" s="2">
        <f t="shared" si="32"/>
        <v>11900.484</v>
      </c>
      <c r="R152" s="2"/>
      <c r="S152" s="35">
        <f t="shared" si="27"/>
        <v>5.2936927670424017E-2</v>
      </c>
      <c r="T152" s="17">
        <v>0.2</v>
      </c>
    </row>
    <row r="153" spans="1:20" x14ac:dyDescent="0.2">
      <c r="A153" s="60" t="s">
        <v>459</v>
      </c>
      <c r="B153" s="62" t="s">
        <v>57</v>
      </c>
      <c r="C153" s="61">
        <v>27979.418000000001</v>
      </c>
      <c r="D153" s="11"/>
      <c r="E153">
        <f t="shared" si="28"/>
        <v>-3329.545646255533</v>
      </c>
      <c r="F153">
        <f t="shared" si="29"/>
        <v>-3329.5</v>
      </c>
      <c r="G153">
        <f t="shared" si="26"/>
        <v>-0.23160680000364664</v>
      </c>
      <c r="H153">
        <f t="shared" si="25"/>
        <v>-0.23160680000364664</v>
      </c>
      <c r="O153">
        <f t="shared" ca="1" si="30"/>
        <v>1.4182276811508727</v>
      </c>
      <c r="P153" s="74">
        <f t="shared" si="31"/>
        <v>-0.38447409406632332</v>
      </c>
      <c r="Q153" s="2">
        <f t="shared" si="32"/>
        <v>12960.918000000001</v>
      </c>
      <c r="R153" s="2"/>
      <c r="S153" s="35">
        <f t="shared" si="27"/>
        <v>2.3368409594044865E-2</v>
      </c>
      <c r="T153" s="17">
        <v>0.2</v>
      </c>
    </row>
    <row r="154" spans="1:20" x14ac:dyDescent="0.2">
      <c r="A154" s="60" t="s">
        <v>459</v>
      </c>
      <c r="B154" s="62" t="s">
        <v>49</v>
      </c>
      <c r="C154" s="61">
        <v>28022.572</v>
      </c>
      <c r="D154" s="11"/>
      <c r="E154">
        <f t="shared" si="28"/>
        <v>-3321.0406346960963</v>
      </c>
      <c r="F154">
        <f t="shared" si="29"/>
        <v>-3321</v>
      </c>
      <c r="G154">
        <f t="shared" si="26"/>
        <v>-0.20617840000340948</v>
      </c>
      <c r="H154">
        <f t="shared" si="25"/>
        <v>-0.20617840000340948</v>
      </c>
      <c r="O154">
        <f t="shared" ca="1" si="30"/>
        <v>1.4156365063168219</v>
      </c>
      <c r="P154" s="74">
        <f t="shared" si="31"/>
        <v>-0.38228626335088023</v>
      </c>
      <c r="Q154" s="2">
        <f t="shared" si="32"/>
        <v>13004.072</v>
      </c>
      <c r="R154" s="2"/>
      <c r="S154" s="35">
        <f t="shared" si="27"/>
        <v>3.1013979532811431E-2</v>
      </c>
      <c r="T154" s="17">
        <v>0.2</v>
      </c>
    </row>
    <row r="155" spans="1:20" x14ac:dyDescent="0.2">
      <c r="A155" s="60" t="s">
        <v>466</v>
      </c>
      <c r="B155" s="62" t="s">
        <v>49</v>
      </c>
      <c r="C155" s="61">
        <v>28068.288</v>
      </c>
      <c r="D155" s="11"/>
      <c r="E155">
        <f t="shared" si="28"/>
        <v>-3312.0306910419454</v>
      </c>
      <c r="F155">
        <f t="shared" si="29"/>
        <v>-3312</v>
      </c>
      <c r="G155">
        <f t="shared" si="26"/>
        <v>-0.15572480000264477</v>
      </c>
      <c r="I155">
        <f>G155</f>
        <v>-0.15572480000264477</v>
      </c>
      <c r="O155">
        <f t="shared" ca="1" si="30"/>
        <v>1.4128929094337093</v>
      </c>
      <c r="P155" s="74">
        <f t="shared" si="31"/>
        <v>-0.37997649881861678</v>
      </c>
      <c r="Q155" s="2">
        <f t="shared" si="32"/>
        <v>13049.788</v>
      </c>
      <c r="R155" s="2"/>
      <c r="S155" s="35">
        <f t="shared" si="27"/>
        <v>5.0288824421849426E-2</v>
      </c>
      <c r="T155" s="17">
        <v>0.1</v>
      </c>
    </row>
    <row r="156" spans="1:20" x14ac:dyDescent="0.2">
      <c r="A156" s="60" t="s">
        <v>470</v>
      </c>
      <c r="B156" s="62" t="s">
        <v>49</v>
      </c>
      <c r="C156" s="61">
        <v>28834.381000000001</v>
      </c>
      <c r="D156" s="11"/>
      <c r="E156">
        <f t="shared" si="28"/>
        <v>-3161.0451550405628</v>
      </c>
      <c r="F156">
        <f t="shared" si="29"/>
        <v>-3161</v>
      </c>
      <c r="G156">
        <f t="shared" si="26"/>
        <v>-0.2291144000046188</v>
      </c>
      <c r="I156">
        <f>G156</f>
        <v>-0.2291144000046188</v>
      </c>
      <c r="O156">
        <f t="shared" ca="1" si="30"/>
        <v>1.3668614506170427</v>
      </c>
      <c r="P156" s="74">
        <f t="shared" si="31"/>
        <v>-0.34226106861883271</v>
      </c>
      <c r="Q156" s="2">
        <f t="shared" si="32"/>
        <v>13815.881000000001</v>
      </c>
      <c r="R156" s="2"/>
      <c r="S156" s="35">
        <f t="shared" si="27"/>
        <v>1.2802168618494739E-2</v>
      </c>
      <c r="T156" s="17">
        <v>0.1</v>
      </c>
    </row>
    <row r="157" spans="1:20" x14ac:dyDescent="0.2">
      <c r="A157" s="60" t="s">
        <v>474</v>
      </c>
      <c r="B157" s="62" t="s">
        <v>49</v>
      </c>
      <c r="C157" s="61">
        <v>29265.733</v>
      </c>
      <c r="D157" s="11"/>
      <c r="E157">
        <f t="shared" si="28"/>
        <v>-3076.0320914500221</v>
      </c>
      <c r="F157">
        <f t="shared" si="29"/>
        <v>-3076</v>
      </c>
      <c r="G157">
        <f t="shared" si="26"/>
        <v>-0.16283040000416804</v>
      </c>
      <c r="I157">
        <f>G157</f>
        <v>-0.16283040000416804</v>
      </c>
      <c r="O157">
        <f t="shared" ca="1" si="30"/>
        <v>1.3409497022765349</v>
      </c>
      <c r="P157" s="74">
        <f t="shared" si="31"/>
        <v>-0.32189178481353137</v>
      </c>
      <c r="Q157" s="2">
        <f t="shared" si="32"/>
        <v>14247.233</v>
      </c>
      <c r="R157" s="2"/>
      <c r="S157" s="35">
        <f t="shared" si="27"/>
        <v>2.5300524137472358E-2</v>
      </c>
      <c r="T157" s="17">
        <v>0.1</v>
      </c>
    </row>
    <row r="158" spans="1:20" x14ac:dyDescent="0.2">
      <c r="A158" s="60" t="s">
        <v>474</v>
      </c>
      <c r="B158" s="62" t="s">
        <v>57</v>
      </c>
      <c r="C158" s="61">
        <v>29334.241999999998</v>
      </c>
      <c r="D158" s="11"/>
      <c r="E158">
        <f t="shared" si="28"/>
        <v>-3062.5299865020347</v>
      </c>
      <c r="F158">
        <f t="shared" si="29"/>
        <v>-3062.5</v>
      </c>
      <c r="G158">
        <f t="shared" si="26"/>
        <v>-0.15215000000534928</v>
      </c>
      <c r="I158">
        <f>G158</f>
        <v>-0.15215000000534928</v>
      </c>
      <c r="O158">
        <f t="shared" ca="1" si="30"/>
        <v>1.3368343069518662</v>
      </c>
      <c r="P158" s="74">
        <f t="shared" si="31"/>
        <v>-0.31871375477658315</v>
      </c>
      <c r="Q158" s="2">
        <f t="shared" si="32"/>
        <v>14315.741999999998</v>
      </c>
      <c r="R158" s="2"/>
      <c r="S158" s="35">
        <f t="shared" si="27"/>
        <v>2.7743484403491732E-2</v>
      </c>
      <c r="T158" s="17">
        <v>0.1</v>
      </c>
    </row>
    <row r="159" spans="1:20" x14ac:dyDescent="0.2">
      <c r="A159" s="60" t="s">
        <v>414</v>
      </c>
      <c r="B159" s="62" t="s">
        <v>57</v>
      </c>
      <c r="C159" s="61">
        <v>29846.701000000001</v>
      </c>
      <c r="D159" s="11"/>
      <c r="E159">
        <f t="shared" si="28"/>
        <v>-2961.5319395368065</v>
      </c>
      <c r="F159">
        <f t="shared" si="29"/>
        <v>-2961.5</v>
      </c>
      <c r="G159">
        <f t="shared" si="26"/>
        <v>-0.16205960000297637</v>
      </c>
      <c r="H159">
        <f>G159</f>
        <v>-0.16205960000297637</v>
      </c>
      <c r="O159">
        <f t="shared" ca="1" si="30"/>
        <v>1.3060450530413803</v>
      </c>
      <c r="P159" s="74">
        <f t="shared" si="31"/>
        <v>-0.29543389234275819</v>
      </c>
      <c r="Q159" s="2">
        <f t="shared" si="32"/>
        <v>14828.201000000001</v>
      </c>
      <c r="R159" s="2"/>
      <c r="S159" s="35">
        <f t="shared" si="27"/>
        <v>1.7788701857137584E-2</v>
      </c>
      <c r="T159" s="17">
        <v>0.2</v>
      </c>
    </row>
    <row r="160" spans="1:20" x14ac:dyDescent="0.2">
      <c r="A160" s="60" t="s">
        <v>474</v>
      </c>
      <c r="B160" s="62" t="s">
        <v>57</v>
      </c>
      <c r="C160" s="61">
        <v>31744.365000000002</v>
      </c>
      <c r="D160" s="11"/>
      <c r="E160">
        <f t="shared" si="28"/>
        <v>-2587.5305895825222</v>
      </c>
      <c r="F160">
        <f t="shared" si="29"/>
        <v>-2587.5</v>
      </c>
      <c r="G160">
        <f t="shared" si="26"/>
        <v>-0.15521000000080676</v>
      </c>
      <c r="I160">
        <f t="shared" ref="I160:I169" si="33">G160</f>
        <v>-0.15521000000080676</v>
      </c>
      <c r="O160">
        <f t="shared" ca="1" si="30"/>
        <v>1.1920333603431466</v>
      </c>
      <c r="P160" s="74">
        <f t="shared" si="31"/>
        <v>-0.21685648128380255</v>
      </c>
      <c r="Q160" s="2">
        <f t="shared" si="32"/>
        <v>16725.865000000002</v>
      </c>
      <c r="R160" s="2"/>
      <c r="S160" s="35">
        <f t="shared" si="27"/>
        <v>3.8002886545747509E-3</v>
      </c>
      <c r="T160" s="17">
        <v>0.1</v>
      </c>
    </row>
    <row r="161" spans="1:21" x14ac:dyDescent="0.2">
      <c r="A161" s="60" t="s">
        <v>474</v>
      </c>
      <c r="B161" s="62" t="s">
        <v>49</v>
      </c>
      <c r="C161" s="61">
        <v>31802.739000000001</v>
      </c>
      <c r="D161" s="11"/>
      <c r="E161">
        <f t="shared" si="28"/>
        <v>-2576.0259423940674</v>
      </c>
      <c r="F161">
        <f t="shared" si="29"/>
        <v>-2576</v>
      </c>
      <c r="G161">
        <f t="shared" ref="G161:G178" si="34">+C161-(C$7+F161*C$8)</f>
        <v>-0.13163040000290493</v>
      </c>
      <c r="I161">
        <f t="shared" si="33"/>
        <v>-0.13163040000290493</v>
      </c>
      <c r="O161">
        <f t="shared" ca="1" si="30"/>
        <v>1.1885276532147249</v>
      </c>
      <c r="P161" s="74">
        <f t="shared" si="31"/>
        <v>-0.21463066817293236</v>
      </c>
      <c r="Q161" s="2">
        <f t="shared" si="32"/>
        <v>16784.239000000001</v>
      </c>
      <c r="R161" s="2"/>
      <c r="S161" s="35">
        <f t="shared" ref="S161:S178" si="35">+(P161-G161)^2</f>
        <v>6.8890445162964678E-3</v>
      </c>
      <c r="T161" s="17">
        <v>0.1</v>
      </c>
    </row>
    <row r="162" spans="1:21" x14ac:dyDescent="0.2">
      <c r="A162" s="60" t="s">
        <v>474</v>
      </c>
      <c r="B162" s="62" t="s">
        <v>49</v>
      </c>
      <c r="C162" s="61">
        <v>33319.889000000003</v>
      </c>
      <c r="D162" s="11"/>
      <c r="E162">
        <f t="shared" si="28"/>
        <v>-2277.0182423569995</v>
      </c>
      <c r="F162">
        <f t="shared" si="29"/>
        <v>-2277</v>
      </c>
      <c r="G162">
        <f t="shared" si="34"/>
        <v>-9.2560800003411714E-2</v>
      </c>
      <c r="I162">
        <f t="shared" si="33"/>
        <v>-9.2560800003411714E-2</v>
      </c>
      <c r="O162">
        <f t="shared" ca="1" si="30"/>
        <v>1.0973792678757626</v>
      </c>
      <c r="P162" s="74">
        <f t="shared" si="31"/>
        <v>-0.16074549992624457</v>
      </c>
      <c r="Q162" s="2">
        <f t="shared" si="32"/>
        <v>18301.389000000003</v>
      </c>
      <c r="R162" s="2"/>
      <c r="S162" s="35">
        <f t="shared" si="35"/>
        <v>4.6491533035667625E-3</v>
      </c>
      <c r="T162" s="17">
        <v>0.1</v>
      </c>
    </row>
    <row r="163" spans="1:21" x14ac:dyDescent="0.2">
      <c r="A163" s="60" t="s">
        <v>474</v>
      </c>
      <c r="B163" s="62" t="s">
        <v>57</v>
      </c>
      <c r="C163" s="61">
        <v>33383.294999999998</v>
      </c>
      <c r="D163" s="11"/>
      <c r="E163">
        <f t="shared" si="28"/>
        <v>-2264.5218628107787</v>
      </c>
      <c r="F163">
        <f t="shared" si="29"/>
        <v>-2264.5</v>
      </c>
      <c r="G163">
        <f t="shared" si="34"/>
        <v>-0.11093080000136979</v>
      </c>
      <c r="I163">
        <f t="shared" si="33"/>
        <v>-0.11093080000136979</v>
      </c>
      <c r="O163">
        <f t="shared" ca="1" si="30"/>
        <v>1.0935687166492172</v>
      </c>
      <c r="P163" s="74">
        <f t="shared" si="31"/>
        <v>-0.15865994982842754</v>
      </c>
      <c r="Q163" s="2">
        <f t="shared" si="32"/>
        <v>18364.794999999998</v>
      </c>
      <c r="R163" s="2"/>
      <c r="S163" s="35">
        <f t="shared" si="35"/>
        <v>2.2780717432137271E-3</v>
      </c>
      <c r="T163" s="17">
        <v>0.1</v>
      </c>
    </row>
    <row r="164" spans="1:21" x14ac:dyDescent="0.2">
      <c r="A164" s="60" t="s">
        <v>474</v>
      </c>
      <c r="B164" s="62" t="s">
        <v>57</v>
      </c>
      <c r="C164" s="61">
        <v>34007.373</v>
      </c>
      <c r="D164" s="11"/>
      <c r="E164">
        <f t="shared" si="28"/>
        <v>-2141.5253710837023</v>
      </c>
      <c r="F164">
        <f t="shared" si="29"/>
        <v>-2141.5</v>
      </c>
      <c r="G164">
        <f t="shared" si="34"/>
        <v>-0.12873160000162898</v>
      </c>
      <c r="I164">
        <f t="shared" si="33"/>
        <v>-0.12873160000162898</v>
      </c>
      <c r="O164">
        <f t="shared" ca="1" si="30"/>
        <v>1.056072892580012</v>
      </c>
      <c r="P164" s="74">
        <f t="shared" si="31"/>
        <v>-0.13885369665389566</v>
      </c>
      <c r="Q164" s="2">
        <f t="shared" si="32"/>
        <v>18988.873</v>
      </c>
      <c r="R164" s="2"/>
      <c r="S164" s="35">
        <f t="shared" si="35"/>
        <v>1.0245684063782837E-4</v>
      </c>
      <c r="T164" s="17">
        <v>0.1</v>
      </c>
    </row>
    <row r="165" spans="1:21" x14ac:dyDescent="0.2">
      <c r="A165" s="60" t="s">
        <v>474</v>
      </c>
      <c r="B165" s="62" t="s">
        <v>49</v>
      </c>
      <c r="C165" s="61">
        <v>34167.201999999997</v>
      </c>
      <c r="D165" s="11"/>
      <c r="E165">
        <f t="shared" si="28"/>
        <v>-2110.025452361609</v>
      </c>
      <c r="F165">
        <f t="shared" si="29"/>
        <v>-2110</v>
      </c>
      <c r="G165">
        <f t="shared" si="34"/>
        <v>-0.12914400000590831</v>
      </c>
      <c r="I165">
        <f t="shared" si="33"/>
        <v>-0.12914400000590831</v>
      </c>
      <c r="O165">
        <f t="shared" ca="1" si="30"/>
        <v>1.0464703034891181</v>
      </c>
      <c r="P165" s="74">
        <f t="shared" si="31"/>
        <v>-0.13399031264921502</v>
      </c>
      <c r="Q165" s="2">
        <f t="shared" si="32"/>
        <v>19148.701999999997</v>
      </c>
      <c r="R165" s="2"/>
      <c r="S165" s="35">
        <f t="shared" si="35"/>
        <v>2.3486746236674422E-5</v>
      </c>
      <c r="T165" s="17">
        <v>0.1</v>
      </c>
    </row>
    <row r="166" spans="1:21" x14ac:dyDescent="0.2">
      <c r="A166" s="60" t="s">
        <v>501</v>
      </c>
      <c r="B166" s="62" t="s">
        <v>49</v>
      </c>
      <c r="C166" s="61">
        <v>35298.695</v>
      </c>
      <c r="D166" s="11"/>
      <c r="E166">
        <f t="shared" si="28"/>
        <v>-1887.0250110485929</v>
      </c>
      <c r="F166">
        <f t="shared" si="29"/>
        <v>-1887</v>
      </c>
      <c r="G166">
        <f t="shared" si="34"/>
        <v>-0.12690480000310345</v>
      </c>
      <c r="I166">
        <f t="shared" si="33"/>
        <v>-0.12690480000310345</v>
      </c>
      <c r="O166">
        <f t="shared" ca="1" si="30"/>
        <v>0.97849006960755069</v>
      </c>
      <c r="P166" s="74">
        <f t="shared" si="31"/>
        <v>-0.10199729747114536</v>
      </c>
      <c r="Q166" s="2">
        <f t="shared" si="32"/>
        <v>20280.195</v>
      </c>
      <c r="R166" s="2"/>
      <c r="S166" s="35">
        <f t="shared" si="35"/>
        <v>6.2038368237949846E-4</v>
      </c>
      <c r="T166" s="17">
        <v>0.1</v>
      </c>
    </row>
    <row r="167" spans="1:21" x14ac:dyDescent="0.2">
      <c r="A167" s="60" t="s">
        <v>507</v>
      </c>
      <c r="B167" s="62" t="s">
        <v>49</v>
      </c>
      <c r="C167" s="61">
        <v>36470.830999999998</v>
      </c>
      <c r="D167" s="11"/>
      <c r="E167">
        <f t="shared" si="28"/>
        <v>-1656.0144389293905</v>
      </c>
      <c r="F167">
        <f t="shared" si="29"/>
        <v>-1656</v>
      </c>
      <c r="G167">
        <f t="shared" si="34"/>
        <v>-7.3262400001112837E-2</v>
      </c>
      <c r="I167">
        <f t="shared" si="33"/>
        <v>-7.3262400001112837E-2</v>
      </c>
      <c r="O167">
        <f t="shared" ca="1" si="30"/>
        <v>0.90807108294099448</v>
      </c>
      <c r="P167" s="74">
        <f t="shared" si="31"/>
        <v>-7.3359212865809459E-2</v>
      </c>
      <c r="Q167" s="2">
        <f t="shared" si="32"/>
        <v>21452.330999999998</v>
      </c>
      <c r="R167" s="2"/>
      <c r="S167" s="35">
        <f t="shared" si="35"/>
        <v>9.3727307707663494E-9</v>
      </c>
      <c r="T167" s="17">
        <v>0.1</v>
      </c>
    </row>
    <row r="168" spans="1:21" x14ac:dyDescent="0.2">
      <c r="A168" s="60" t="s">
        <v>512</v>
      </c>
      <c r="B168" s="62" t="s">
        <v>49</v>
      </c>
      <c r="C168" s="61">
        <v>37668.256000000001</v>
      </c>
      <c r="D168" s="11"/>
      <c r="E168">
        <f t="shared" si="28"/>
        <v>-1420.0197810400014</v>
      </c>
      <c r="F168">
        <f t="shared" si="29"/>
        <v>-1420</v>
      </c>
      <c r="G168">
        <f t="shared" si="34"/>
        <v>-0.10036799999943469</v>
      </c>
      <c r="I168">
        <f t="shared" si="33"/>
        <v>-0.10036799999943469</v>
      </c>
      <c r="O168">
        <f t="shared" ca="1" si="30"/>
        <v>0.8361278757838202</v>
      </c>
      <c r="P168" s="74">
        <f t="shared" si="31"/>
        <v>-4.8833100138976022E-2</v>
      </c>
      <c r="Q168" s="2">
        <f t="shared" si="32"/>
        <v>22649.756000000001</v>
      </c>
      <c r="R168" s="2"/>
      <c r="S168" s="35">
        <f t="shared" si="35"/>
        <v>2.6558459036275027E-3</v>
      </c>
      <c r="T168" s="17">
        <v>0.1</v>
      </c>
    </row>
    <row r="169" spans="1:21" x14ac:dyDescent="0.2">
      <c r="A169" s="60" t="s">
        <v>512</v>
      </c>
      <c r="B169" s="62" t="s">
        <v>57</v>
      </c>
      <c r="C169" s="61">
        <v>37670.822999999997</v>
      </c>
      <c r="D169" s="11"/>
      <c r="E169">
        <f t="shared" si="28"/>
        <v>-1419.5138635196547</v>
      </c>
      <c r="F169">
        <f t="shared" si="29"/>
        <v>-1419.5</v>
      </c>
      <c r="G169">
        <f t="shared" si="34"/>
        <v>-7.0342800005164463E-2</v>
      </c>
      <c r="I169">
        <f t="shared" si="33"/>
        <v>-7.0342800005164463E-2</v>
      </c>
      <c r="O169">
        <f t="shared" ca="1" si="30"/>
        <v>0.83597545373475834</v>
      </c>
      <c r="P169" s="74">
        <f t="shared" si="31"/>
        <v>-4.8786214983206448E-2</v>
      </c>
      <c r="Q169" s="2">
        <f t="shared" si="32"/>
        <v>22652.322999999997</v>
      </c>
      <c r="R169" s="2"/>
      <c r="S169" s="35">
        <f t="shared" si="35"/>
        <v>4.6468635780890465E-4</v>
      </c>
      <c r="T169" s="17">
        <v>0.1</v>
      </c>
    </row>
    <row r="170" spans="1:21" x14ac:dyDescent="0.2">
      <c r="A170" s="60" t="s">
        <v>818</v>
      </c>
      <c r="B170" s="62" t="s">
        <v>57</v>
      </c>
      <c r="C170" s="61">
        <v>39035.737000000001</v>
      </c>
      <c r="D170" s="11"/>
      <c r="E170">
        <f t="shared" si="28"/>
        <v>-1150.5096148373257</v>
      </c>
      <c r="F170">
        <f t="shared" si="29"/>
        <v>-1150.5</v>
      </c>
      <c r="G170">
        <f t="shared" si="34"/>
        <v>-4.8785200000565965E-2</v>
      </c>
      <c r="J170">
        <f>G170</f>
        <v>-4.8785200000565965E-2</v>
      </c>
      <c r="O170">
        <f t="shared" ca="1" si="30"/>
        <v>0.75397239133950456</v>
      </c>
      <c r="P170" s="74">
        <f t="shared" si="31"/>
        <v>-2.6674524181007613E-2</v>
      </c>
      <c r="Q170" s="2">
        <f t="shared" si="32"/>
        <v>24017.237000000001</v>
      </c>
      <c r="R170" s="2" t="s">
        <v>55</v>
      </c>
      <c r="S170" s="35">
        <f t="shared" si="35"/>
        <v>4.8888198519760236E-4</v>
      </c>
      <c r="T170" s="46">
        <v>1</v>
      </c>
      <c r="U170" s="35">
        <f>+T170*S170</f>
        <v>4.8888198519760236E-4</v>
      </c>
    </row>
    <row r="171" spans="1:21" x14ac:dyDescent="0.2">
      <c r="A171" s="60" t="s">
        <v>818</v>
      </c>
      <c r="B171" s="62" t="s">
        <v>49</v>
      </c>
      <c r="C171" s="61">
        <v>39058.588000000003</v>
      </c>
      <c r="D171" s="11"/>
      <c r="E171">
        <f t="shared" si="28"/>
        <v>-1146.0060226061371</v>
      </c>
      <c r="F171">
        <f t="shared" si="29"/>
        <v>-1146</v>
      </c>
      <c r="G171">
        <f t="shared" si="34"/>
        <v>-3.0558400001609698E-2</v>
      </c>
      <c r="J171">
        <f>G171</f>
        <v>-3.0558400001609698E-2</v>
      </c>
      <c r="O171">
        <f t="shared" ca="1" si="30"/>
        <v>0.75260059289794823</v>
      </c>
      <c r="P171" s="74">
        <f t="shared" si="31"/>
        <v>-2.6357467048690953E-2</v>
      </c>
      <c r="Q171" s="2">
        <f t="shared" si="32"/>
        <v>24040.088000000003</v>
      </c>
      <c r="R171" s="2" t="s">
        <v>55</v>
      </c>
      <c r="S171" s="35">
        <f t="shared" si="35"/>
        <v>1.7647837674918605E-5</v>
      </c>
      <c r="T171" s="46">
        <v>1</v>
      </c>
      <c r="U171" s="35">
        <f>+T171*S171</f>
        <v>1.7647837674918605E-5</v>
      </c>
    </row>
    <row r="172" spans="1:21" x14ac:dyDescent="0.2">
      <c r="A172" s="60" t="s">
        <v>528</v>
      </c>
      <c r="B172" s="62" t="s">
        <v>49</v>
      </c>
      <c r="C172" s="61">
        <v>39063.656999999999</v>
      </c>
      <c r="D172" s="11"/>
      <c r="E172">
        <f t="shared" si="28"/>
        <v>-1145.0069980986812</v>
      </c>
      <c r="F172">
        <f t="shared" si="29"/>
        <v>-1145</v>
      </c>
      <c r="G172">
        <f t="shared" si="34"/>
        <v>-3.5508000008121599E-2</v>
      </c>
      <c r="H172">
        <f>G172</f>
        <v>-3.5508000008121599E-2</v>
      </c>
      <c r="O172">
        <f t="shared" ca="1" si="30"/>
        <v>0.75229574879982464</v>
      </c>
      <c r="P172" s="74">
        <f t="shared" si="31"/>
        <v>-2.628724604526755E-2</v>
      </c>
      <c r="Q172" s="2">
        <f t="shared" si="32"/>
        <v>24045.156999999999</v>
      </c>
      <c r="R172" s="2"/>
      <c r="S172" s="35">
        <f t="shared" si="35"/>
        <v>8.5022303643488635E-5</v>
      </c>
      <c r="T172" s="17">
        <v>0.2</v>
      </c>
    </row>
    <row r="173" spans="1:21" x14ac:dyDescent="0.2">
      <c r="A173" s="60" t="s">
        <v>528</v>
      </c>
      <c r="B173" s="62" t="s">
        <v>49</v>
      </c>
      <c r="C173" s="61">
        <v>39068.732000000004</v>
      </c>
      <c r="D173" s="11"/>
      <c r="E173">
        <f t="shared" si="28"/>
        <v>-1144.0067910804632</v>
      </c>
      <c r="F173">
        <f t="shared" si="29"/>
        <v>-1144</v>
      </c>
      <c r="G173">
        <f t="shared" si="34"/>
        <v>-3.4457599998859223E-2</v>
      </c>
      <c r="H173">
        <f>G173</f>
        <v>-3.4457599998859223E-2</v>
      </c>
      <c r="O173">
        <f t="shared" ca="1" si="30"/>
        <v>0.75199090470170105</v>
      </c>
      <c r="P173" s="74">
        <f t="shared" si="31"/>
        <v>-2.621711090987738E-2</v>
      </c>
      <c r="Q173" s="2">
        <f t="shared" si="32"/>
        <v>24050.232000000004</v>
      </c>
      <c r="R173" s="2"/>
      <c r="S173" s="35">
        <f t="shared" si="35"/>
        <v>6.7905660425628798E-5</v>
      </c>
      <c r="T173" s="17">
        <v>0.2</v>
      </c>
    </row>
    <row r="174" spans="1:21" x14ac:dyDescent="0.2">
      <c r="A174" s="60" t="s">
        <v>528</v>
      </c>
      <c r="B174" s="62" t="s">
        <v>49</v>
      </c>
      <c r="C174" s="61">
        <v>39073.802000000003</v>
      </c>
      <c r="D174" s="11"/>
      <c r="E174">
        <f t="shared" si="28"/>
        <v>-1143.0075694878799</v>
      </c>
      <c r="F174">
        <f t="shared" si="29"/>
        <v>-1143</v>
      </c>
      <c r="G174">
        <f t="shared" si="34"/>
        <v>-3.8407200001529418E-2</v>
      </c>
      <c r="H174">
        <f>G174</f>
        <v>-3.8407200001529418E-2</v>
      </c>
      <c r="O174">
        <f t="shared" ca="1" si="30"/>
        <v>0.75168606060357734</v>
      </c>
      <c r="P174" s="74">
        <f t="shared" si="31"/>
        <v>-2.6147061642520449E-2</v>
      </c>
      <c r="Q174" s="2">
        <f t="shared" si="32"/>
        <v>24055.302000000003</v>
      </c>
      <c r="R174" s="2"/>
      <c r="S174" s="35">
        <f t="shared" si="35"/>
        <v>1.5031099258204313E-4</v>
      </c>
      <c r="T174" s="17">
        <v>0.2</v>
      </c>
    </row>
    <row r="175" spans="1:21" x14ac:dyDescent="0.2">
      <c r="A175" s="60" t="s">
        <v>539</v>
      </c>
      <c r="B175" s="62" t="s">
        <v>57</v>
      </c>
      <c r="C175" s="61">
        <v>40141.870000000003</v>
      </c>
      <c r="D175" s="11"/>
      <c r="E175">
        <f t="shared" si="28"/>
        <v>-932.50725233849403</v>
      </c>
      <c r="F175">
        <f t="shared" si="29"/>
        <v>-932.5</v>
      </c>
      <c r="G175">
        <f t="shared" si="34"/>
        <v>-3.6798000000999309E-2</v>
      </c>
      <c r="H175">
        <f>G175</f>
        <v>-3.6798000000999309E-2</v>
      </c>
      <c r="O175">
        <f t="shared" ca="1" si="30"/>
        <v>0.68751637794855536</v>
      </c>
      <c r="P175" s="74">
        <f t="shared" si="31"/>
        <v>-1.3313145484294752E-2</v>
      </c>
      <c r="Q175" s="2">
        <f t="shared" si="32"/>
        <v>25123.370000000003</v>
      </c>
      <c r="R175" s="2"/>
      <c r="S175" s="35">
        <f t="shared" si="35"/>
        <v>5.5153839167077846E-4</v>
      </c>
      <c r="T175" s="17">
        <v>0.2</v>
      </c>
    </row>
    <row r="176" spans="1:21" x14ac:dyDescent="0.2">
      <c r="A176" s="60" t="s">
        <v>539</v>
      </c>
      <c r="B176" s="62" t="s">
        <v>49</v>
      </c>
      <c r="C176" s="61">
        <v>40382.885999999999</v>
      </c>
      <c r="D176" s="11"/>
      <c r="E176">
        <f t="shared" si="28"/>
        <v>-885.00658343157465</v>
      </c>
      <c r="F176">
        <f t="shared" si="29"/>
        <v>-885</v>
      </c>
      <c r="G176">
        <f t="shared" si="34"/>
        <v>-3.3404000001610257E-2</v>
      </c>
      <c r="H176">
        <f>G176</f>
        <v>-3.3404000001610257E-2</v>
      </c>
      <c r="O176">
        <f t="shared" ca="1" si="30"/>
        <v>0.6730362832876835</v>
      </c>
      <c r="P176" s="74">
        <f t="shared" si="31"/>
        <v>-1.0943287522973907E-2</v>
      </c>
      <c r="Q176" s="2">
        <f t="shared" si="32"/>
        <v>25364.385999999999</v>
      </c>
      <c r="R176" s="2"/>
      <c r="S176" s="35">
        <f t="shared" si="35"/>
        <v>5.0448360504797062E-4</v>
      </c>
      <c r="T176" s="17">
        <v>0.2</v>
      </c>
    </row>
    <row r="177" spans="1:31" x14ac:dyDescent="0.2">
      <c r="A177" s="60" t="s">
        <v>547</v>
      </c>
      <c r="B177" s="62" t="s">
        <v>49</v>
      </c>
      <c r="C177" s="61">
        <v>40824.35</v>
      </c>
      <c r="D177" s="11"/>
      <c r="E177">
        <f t="shared" si="28"/>
        <v>-798.00059503941554</v>
      </c>
      <c r="F177">
        <f t="shared" si="29"/>
        <v>-798</v>
      </c>
      <c r="G177">
        <f t="shared" si="34"/>
        <v>-3.0192000049282797E-3</v>
      </c>
      <c r="I177">
        <f>G177</f>
        <v>-3.0192000049282797E-3</v>
      </c>
      <c r="O177">
        <f t="shared" ca="1" si="30"/>
        <v>0.64651484675092852</v>
      </c>
      <c r="P177" s="74">
        <f t="shared" si="31"/>
        <v>-7.1050979682370716E-3</v>
      </c>
      <c r="Q177" s="2">
        <f t="shared" si="32"/>
        <v>25805.85</v>
      </c>
      <c r="R177" s="2"/>
      <c r="S177" s="35">
        <f t="shared" si="35"/>
        <v>1.6694562166570934E-5</v>
      </c>
      <c r="T177" s="17">
        <v>0.1</v>
      </c>
    </row>
    <row r="178" spans="1:31" x14ac:dyDescent="0.2">
      <c r="A178" s="60" t="s">
        <v>547</v>
      </c>
      <c r="B178" s="62" t="s">
        <v>57</v>
      </c>
      <c r="C178" s="61">
        <v>40918.224000000002</v>
      </c>
      <c r="D178" s="11"/>
      <c r="E178">
        <f t="shared" si="28"/>
        <v>-779.49942585160898</v>
      </c>
      <c r="F178">
        <f t="shared" si="29"/>
        <v>-779.5</v>
      </c>
      <c r="G178">
        <f t="shared" si="34"/>
        <v>2.91319999814732E-3</v>
      </c>
      <c r="I178">
        <f>G178</f>
        <v>2.91319999814732E-3</v>
      </c>
      <c r="O178">
        <f t="shared" ca="1" si="30"/>
        <v>0.64087523093564147</v>
      </c>
      <c r="P178" s="74">
        <f t="shared" si="31"/>
        <v>-6.3727276907759173E-3</v>
      </c>
      <c r="Q178" s="2">
        <f t="shared" si="32"/>
        <v>25899.724000000002</v>
      </c>
      <c r="R178" s="2"/>
      <c r="S178" s="35">
        <f t="shared" si="35"/>
        <v>8.6228453043911253E-5</v>
      </c>
      <c r="T178" s="17">
        <v>0.1</v>
      </c>
    </row>
    <row r="179" spans="1:31" x14ac:dyDescent="0.2">
      <c r="A179" t="s">
        <v>28</v>
      </c>
      <c r="C179" s="11">
        <v>41221.618999999999</v>
      </c>
      <c r="D179" s="11"/>
      <c r="E179">
        <f t="shared" si="28"/>
        <v>-719.70478382363206</v>
      </c>
      <c r="F179">
        <f t="shared" si="29"/>
        <v>-719.5</v>
      </c>
      <c r="O179">
        <f t="shared" ca="1" si="30"/>
        <v>0.62258458504822434</v>
      </c>
      <c r="P179" s="74">
        <f t="shared" si="31"/>
        <v>-4.1996919551251961E-3</v>
      </c>
      <c r="Q179" s="45">
        <f t="shared" si="32"/>
        <v>26203.118999999999</v>
      </c>
      <c r="R179" s="45"/>
      <c r="S179" s="35">
        <f>+(P179-V179)^2</f>
        <v>1.0709416523970261</v>
      </c>
      <c r="T179" s="46"/>
      <c r="U179" s="35"/>
      <c r="V179">
        <f>+C179-(C$7+F179*C$8)</f>
        <v>-1.0390628000022843</v>
      </c>
      <c r="AB179">
        <v>20</v>
      </c>
      <c r="AC179" t="s">
        <v>27</v>
      </c>
      <c r="AE179" t="s">
        <v>29</v>
      </c>
    </row>
    <row r="180" spans="1:31" x14ac:dyDescent="0.2">
      <c r="A180" t="s">
        <v>31</v>
      </c>
      <c r="C180" s="11">
        <v>42402.332000000002</v>
      </c>
      <c r="D180" s="11"/>
      <c r="E180">
        <f t="shared" si="28"/>
        <v>-487.00381257236</v>
      </c>
      <c r="F180">
        <f t="shared" si="29"/>
        <v>-487</v>
      </c>
      <c r="G180">
        <f t="shared" ref="G180:G211" si="36">+C180-(C$7+F180*C$8)</f>
        <v>-1.9344799999089446E-2</v>
      </c>
      <c r="I180">
        <f>G180</f>
        <v>-1.9344799999089446E-2</v>
      </c>
      <c r="O180">
        <f t="shared" ca="1" si="30"/>
        <v>0.55170833223448268</v>
      </c>
      <c r="P180" s="74">
        <f t="shared" si="31"/>
        <v>1.3010400527985258E-3</v>
      </c>
      <c r="Q180" s="2">
        <f t="shared" si="32"/>
        <v>27383.832000000002</v>
      </c>
      <c r="R180" s="2"/>
      <c r="S180" s="35">
        <f t="shared" ref="S180:S211" si="37">+(P180-G180)^2</f>
        <v>4.2625071144814154E-4</v>
      </c>
      <c r="T180" s="46">
        <v>1</v>
      </c>
      <c r="U180" s="35">
        <f>+T180*S180</f>
        <v>4.2625071144814154E-4</v>
      </c>
      <c r="AB180">
        <v>8</v>
      </c>
      <c r="AC180" t="s">
        <v>30</v>
      </c>
      <c r="AE180" t="s">
        <v>29</v>
      </c>
    </row>
    <row r="181" spans="1:31" x14ac:dyDescent="0.2">
      <c r="A181" s="28" t="s">
        <v>54</v>
      </c>
      <c r="B181" s="29" t="s">
        <v>49</v>
      </c>
      <c r="C181" s="28">
        <v>43772.316099999996</v>
      </c>
      <c r="D181" s="28" t="s">
        <v>55</v>
      </c>
      <c r="E181">
        <f t="shared" si="28"/>
        <v>-217.00032258893677</v>
      </c>
      <c r="F181">
        <f t="shared" si="29"/>
        <v>-217</v>
      </c>
      <c r="G181">
        <f t="shared" si="36"/>
        <v>-1.6368000069633126E-3</v>
      </c>
      <c r="J181">
        <f t="shared" ref="J181:J192" si="38">G181</f>
        <v>-1.6368000069633126E-3</v>
      </c>
      <c r="O181">
        <f t="shared" ca="1" si="30"/>
        <v>0.46940042574110524</v>
      </c>
      <c r="P181" s="74">
        <f t="shared" si="31"/>
        <v>1.8639141958733544E-3</v>
      </c>
      <c r="Q181" s="2">
        <f t="shared" si="32"/>
        <v>28753.816099999996</v>
      </c>
      <c r="R181" s="2" t="s">
        <v>55</v>
      </c>
      <c r="S181" s="35">
        <f t="shared" si="37"/>
        <v>1.2254999929942361E-5</v>
      </c>
      <c r="T181" s="46">
        <v>1</v>
      </c>
      <c r="U181" s="35">
        <f>+T181*S181</f>
        <v>1.2254999929942361E-5</v>
      </c>
    </row>
    <row r="182" spans="1:31" x14ac:dyDescent="0.2">
      <c r="A182" s="28" t="s">
        <v>54</v>
      </c>
      <c r="B182" s="29" t="s">
        <v>49</v>
      </c>
      <c r="C182" s="28">
        <v>43772.316800000001</v>
      </c>
      <c r="D182" s="28" t="s">
        <v>55</v>
      </c>
      <c r="E182">
        <f t="shared" si="28"/>
        <v>-217.00018462934725</v>
      </c>
      <c r="F182">
        <f t="shared" si="29"/>
        <v>-217</v>
      </c>
      <c r="G182">
        <f t="shared" si="36"/>
        <v>-9.3680000281892717E-4</v>
      </c>
      <c r="J182">
        <f t="shared" si="38"/>
        <v>-9.3680000281892717E-4</v>
      </c>
      <c r="O182">
        <f t="shared" ca="1" si="30"/>
        <v>0.46940042574110524</v>
      </c>
      <c r="P182" s="74">
        <f t="shared" si="31"/>
        <v>1.8639141958733544E-3</v>
      </c>
      <c r="Q182" s="2">
        <f t="shared" si="32"/>
        <v>28753.816800000001</v>
      </c>
      <c r="R182" s="2" t="s">
        <v>55</v>
      </c>
      <c r="S182" s="35">
        <f t="shared" si="37"/>
        <v>7.8440000227565479E-6</v>
      </c>
      <c r="T182" s="46">
        <v>1</v>
      </c>
      <c r="U182" s="35">
        <f>+T182*S182</f>
        <v>7.8440000227565479E-6</v>
      </c>
    </row>
    <row r="183" spans="1:31" x14ac:dyDescent="0.2">
      <c r="A183" s="28" t="s">
        <v>54</v>
      </c>
      <c r="B183" s="29" t="s">
        <v>49</v>
      </c>
      <c r="C183" s="28">
        <v>43782.464699999997</v>
      </c>
      <c r="D183" s="28" t="s">
        <v>55</v>
      </c>
      <c r="E183">
        <f t="shared" si="28"/>
        <v>-215.00018447167986</v>
      </c>
      <c r="F183">
        <f t="shared" si="29"/>
        <v>-215</v>
      </c>
      <c r="G183">
        <f t="shared" si="36"/>
        <v>-9.3600000400329009E-4</v>
      </c>
      <c r="J183">
        <f t="shared" si="38"/>
        <v>-9.3600000400329009E-4</v>
      </c>
      <c r="O183">
        <f t="shared" ca="1" si="30"/>
        <v>0.468790737544858</v>
      </c>
      <c r="P183" s="74">
        <f t="shared" si="31"/>
        <v>1.8447275289292528E-3</v>
      </c>
      <c r="Q183" s="2">
        <f t="shared" si="32"/>
        <v>28763.964699999997</v>
      </c>
      <c r="R183" s="2" t="s">
        <v>55</v>
      </c>
      <c r="S183" s="35">
        <f t="shared" si="37"/>
        <v>7.7324456124091073E-6</v>
      </c>
      <c r="T183" s="46">
        <v>1</v>
      </c>
      <c r="U183" s="35">
        <f>+T183*S183</f>
        <v>7.7324456124091073E-6</v>
      </c>
    </row>
    <row r="184" spans="1:31" x14ac:dyDescent="0.2">
      <c r="A184" s="28" t="s">
        <v>54</v>
      </c>
      <c r="B184" s="29" t="s">
        <v>49</v>
      </c>
      <c r="C184" s="28">
        <v>43782.465400000001</v>
      </c>
      <c r="D184" s="28" t="s">
        <v>55</v>
      </c>
      <c r="E184">
        <f t="shared" si="28"/>
        <v>-215.00004651209034</v>
      </c>
      <c r="F184">
        <f t="shared" si="29"/>
        <v>-215</v>
      </c>
      <c r="G184">
        <f t="shared" si="36"/>
        <v>-2.3599999985890463E-4</v>
      </c>
      <c r="J184">
        <f t="shared" si="38"/>
        <v>-2.3599999985890463E-4</v>
      </c>
      <c r="O184">
        <f t="shared" ca="1" si="30"/>
        <v>0.468790737544858</v>
      </c>
      <c r="P184" s="74">
        <f t="shared" si="31"/>
        <v>1.8447275289292528E-3</v>
      </c>
      <c r="Q184" s="2">
        <f t="shared" si="32"/>
        <v>28763.965400000001</v>
      </c>
      <c r="R184" s="2" t="s">
        <v>55</v>
      </c>
      <c r="S184" s="35">
        <f t="shared" si="37"/>
        <v>4.3294270490568729E-6</v>
      </c>
      <c r="T184" s="46">
        <v>1</v>
      </c>
      <c r="U184" s="35">
        <f>+T184*S184</f>
        <v>4.3294270490568729E-6</v>
      </c>
    </row>
    <row r="185" spans="1:31" x14ac:dyDescent="0.2">
      <c r="A185" s="60" t="s">
        <v>569</v>
      </c>
      <c r="B185" s="62" t="s">
        <v>49</v>
      </c>
      <c r="C185" s="61">
        <v>44188.384899999997</v>
      </c>
      <c r="D185" s="11"/>
      <c r="E185">
        <f t="shared" si="28"/>
        <v>-134.99935040742341</v>
      </c>
      <c r="F185">
        <f t="shared" si="29"/>
        <v>-135</v>
      </c>
      <c r="G185">
        <f t="shared" si="36"/>
        <v>3.2959999953163788E-3</v>
      </c>
      <c r="J185">
        <f t="shared" si="38"/>
        <v>3.2959999953163788E-3</v>
      </c>
      <c r="O185">
        <f t="shared" ca="1" si="30"/>
        <v>0.44440320969496838</v>
      </c>
      <c r="P185" s="74">
        <f t="shared" si="31"/>
        <v>7.9561370214197436E-4</v>
      </c>
      <c r="Q185" s="2">
        <f t="shared" si="32"/>
        <v>29169.884899999997</v>
      </c>
      <c r="R185" s="2"/>
      <c r="S185" s="35">
        <f t="shared" si="37"/>
        <v>6.2519316150944385E-6</v>
      </c>
      <c r="T185" s="17">
        <v>1</v>
      </c>
    </row>
    <row r="186" spans="1:31" x14ac:dyDescent="0.2">
      <c r="A186" s="28" t="s">
        <v>56</v>
      </c>
      <c r="B186" s="29" t="s">
        <v>49</v>
      </c>
      <c r="C186" s="28">
        <v>44472.523999999998</v>
      </c>
      <c r="D186" s="28" t="s">
        <v>55</v>
      </c>
      <c r="E186">
        <f t="shared" si="28"/>
        <v>-78.999759871482652</v>
      </c>
      <c r="F186">
        <f t="shared" si="29"/>
        <v>-79</v>
      </c>
      <c r="G186">
        <f t="shared" si="36"/>
        <v>1.2183999933768064E-3</v>
      </c>
      <c r="J186">
        <f t="shared" si="38"/>
        <v>1.2183999933768064E-3</v>
      </c>
      <c r="O186">
        <f t="shared" ca="1" si="30"/>
        <v>0.42733194020004567</v>
      </c>
      <c r="P186" s="74">
        <f t="shared" si="31"/>
        <v>-2.6575144718244271E-4</v>
      </c>
      <c r="Q186" s="2">
        <f t="shared" si="32"/>
        <v>29454.023999999998</v>
      </c>
      <c r="R186" s="2" t="s">
        <v>55</v>
      </c>
      <c r="S186" s="35">
        <f t="shared" si="37"/>
        <v>2.2027054985140947E-6</v>
      </c>
      <c r="T186" s="46">
        <v>1</v>
      </c>
      <c r="U186" s="35">
        <f t="shared" ref="U186:U193" si="39">+T186*S186</f>
        <v>2.2027054985140947E-6</v>
      </c>
    </row>
    <row r="187" spans="1:31" x14ac:dyDescent="0.2">
      <c r="A187" s="28" t="s">
        <v>56</v>
      </c>
      <c r="B187" s="29" t="s">
        <v>49</v>
      </c>
      <c r="C187" s="28">
        <v>44472.526100000003</v>
      </c>
      <c r="D187" s="28" t="s">
        <v>55</v>
      </c>
      <c r="E187">
        <f t="shared" si="28"/>
        <v>-78.999345992715476</v>
      </c>
      <c r="F187">
        <f t="shared" si="29"/>
        <v>-79</v>
      </c>
      <c r="G187">
        <f t="shared" si="36"/>
        <v>3.3183999985340051E-3</v>
      </c>
      <c r="J187">
        <f t="shared" si="38"/>
        <v>3.3183999985340051E-3</v>
      </c>
      <c r="O187">
        <f t="shared" ca="1" si="30"/>
        <v>0.42733194020004567</v>
      </c>
      <c r="P187" s="74">
        <f t="shared" si="31"/>
        <v>-2.6575144718244271E-4</v>
      </c>
      <c r="Q187" s="2">
        <f t="shared" si="32"/>
        <v>29454.026100000003</v>
      </c>
      <c r="R187" s="2" t="s">
        <v>55</v>
      </c>
      <c r="S187" s="35">
        <f t="shared" si="37"/>
        <v>1.2846141585831304E-5</v>
      </c>
      <c r="T187" s="46">
        <v>1</v>
      </c>
      <c r="U187" s="35">
        <f t="shared" si="39"/>
        <v>1.2846141585831304E-5</v>
      </c>
    </row>
    <row r="188" spans="1:31" x14ac:dyDescent="0.2">
      <c r="A188" s="28" t="s">
        <v>56</v>
      </c>
      <c r="B188" s="29" t="s">
        <v>57</v>
      </c>
      <c r="C188" s="28">
        <v>44500.428699999997</v>
      </c>
      <c r="D188" s="28" t="s">
        <v>55</v>
      </c>
      <c r="E188">
        <f t="shared" si="28"/>
        <v>-73.500158535277194</v>
      </c>
      <c r="F188">
        <f t="shared" si="29"/>
        <v>-73.5</v>
      </c>
      <c r="G188">
        <f t="shared" si="36"/>
        <v>-8.0440000601811334E-4</v>
      </c>
      <c r="J188">
        <f t="shared" si="38"/>
        <v>-8.0440000601811334E-4</v>
      </c>
      <c r="O188">
        <f t="shared" ca="1" si="30"/>
        <v>0.42565529766036575</v>
      </c>
      <c r="P188" s="74">
        <f t="shared" si="31"/>
        <v>-3.8451509832688736E-4</v>
      </c>
      <c r="Q188" s="2">
        <f t="shared" si="32"/>
        <v>29481.928699999997</v>
      </c>
      <c r="R188" s="2" t="s">
        <v>55</v>
      </c>
      <c r="S188" s="35">
        <f t="shared" si="37"/>
        <v>1.7630333570686936E-7</v>
      </c>
      <c r="T188" s="46">
        <v>1</v>
      </c>
      <c r="U188" s="35">
        <f t="shared" si="39"/>
        <v>1.7630333570686936E-7</v>
      </c>
    </row>
    <row r="189" spans="1:31" x14ac:dyDescent="0.2">
      <c r="A189" s="28" t="s">
        <v>56</v>
      </c>
      <c r="B189" s="29" t="s">
        <v>57</v>
      </c>
      <c r="C189" s="28">
        <v>44500.4349</v>
      </c>
      <c r="D189" s="28" t="s">
        <v>55</v>
      </c>
      <c r="E189">
        <f t="shared" si="28"/>
        <v>-73.498936607490705</v>
      </c>
      <c r="F189">
        <f t="shared" si="29"/>
        <v>-73.5</v>
      </c>
      <c r="G189">
        <f t="shared" si="36"/>
        <v>5.3955999974277802E-3</v>
      </c>
      <c r="J189">
        <f t="shared" si="38"/>
        <v>5.3955999974277802E-3</v>
      </c>
      <c r="O189">
        <f t="shared" ca="1" si="30"/>
        <v>0.42565529766036575</v>
      </c>
      <c r="P189" s="74">
        <f t="shared" si="31"/>
        <v>-3.8451509832688736E-4</v>
      </c>
      <c r="Q189" s="2">
        <f t="shared" si="32"/>
        <v>29481.9349</v>
      </c>
      <c r="R189" s="2" t="s">
        <v>55</v>
      </c>
      <c r="S189" s="35">
        <f t="shared" si="37"/>
        <v>3.3409730520170992E-5</v>
      </c>
      <c r="T189" s="46">
        <v>1</v>
      </c>
      <c r="U189" s="35">
        <f t="shared" si="39"/>
        <v>3.3409730520170992E-5</v>
      </c>
    </row>
    <row r="190" spans="1:31" x14ac:dyDescent="0.2">
      <c r="A190" s="28" t="s">
        <v>56</v>
      </c>
      <c r="B190" s="29" t="s">
        <v>57</v>
      </c>
      <c r="C190" s="28">
        <v>44845.4617</v>
      </c>
      <c r="D190" s="28" t="s">
        <v>55</v>
      </c>
      <c r="E190">
        <f t="shared" si="28"/>
        <v>-5.4992860000034645</v>
      </c>
      <c r="F190">
        <f t="shared" si="29"/>
        <v>-5.5</v>
      </c>
      <c r="G190">
        <f t="shared" si="36"/>
        <v>3.6227999953553081E-3</v>
      </c>
      <c r="J190">
        <f t="shared" si="38"/>
        <v>3.6227999953553081E-3</v>
      </c>
      <c r="O190">
        <f t="shared" ca="1" si="30"/>
        <v>0.40492589898795961</v>
      </c>
      <c r="P190" s="74">
        <f t="shared" si="31"/>
        <v>-2.067449909358309E-3</v>
      </c>
      <c r="Q190" s="2">
        <f t="shared" si="32"/>
        <v>29826.9617</v>
      </c>
      <c r="R190" s="2" t="s">
        <v>55</v>
      </c>
      <c r="S190" s="35">
        <f t="shared" si="37"/>
        <v>3.2378943978093325E-5</v>
      </c>
      <c r="T190" s="46">
        <v>1</v>
      </c>
      <c r="U190" s="35">
        <f t="shared" si="39"/>
        <v>3.2378943978093325E-5</v>
      </c>
    </row>
    <row r="191" spans="1:31" x14ac:dyDescent="0.2">
      <c r="A191" s="28" t="s">
        <v>56</v>
      </c>
      <c r="B191" s="29" t="s">
        <v>57</v>
      </c>
      <c r="C191" s="28">
        <v>44850.534800000001</v>
      </c>
      <c r="D191" s="28" t="s">
        <v>55</v>
      </c>
      <c r="E191">
        <f t="shared" si="28"/>
        <v>-4.4994534435268623</v>
      </c>
      <c r="F191">
        <f t="shared" si="29"/>
        <v>-4.5</v>
      </c>
      <c r="G191">
        <f t="shared" si="36"/>
        <v>2.7732000016840175E-3</v>
      </c>
      <c r="J191">
        <f t="shared" si="38"/>
        <v>2.7732000016840175E-3</v>
      </c>
      <c r="O191">
        <f t="shared" ca="1" si="30"/>
        <v>0.40462105488983596</v>
      </c>
      <c r="P191" s="74">
        <f t="shared" si="31"/>
        <v>-2.0951613978437448E-3</v>
      </c>
      <c r="Q191" s="2">
        <f t="shared" si="32"/>
        <v>29832.034800000001</v>
      </c>
      <c r="R191" s="2" t="s">
        <v>55</v>
      </c>
      <c r="S191" s="35">
        <f t="shared" si="37"/>
        <v>2.3700942716411912E-5</v>
      </c>
      <c r="T191" s="46">
        <v>1</v>
      </c>
      <c r="U191" s="35">
        <f t="shared" si="39"/>
        <v>2.3700942716411912E-5</v>
      </c>
    </row>
    <row r="192" spans="1:31" x14ac:dyDescent="0.2">
      <c r="A192" s="28" t="s">
        <v>56</v>
      </c>
      <c r="B192" s="29" t="s">
        <v>57</v>
      </c>
      <c r="C192" s="28">
        <v>44850.536800000002</v>
      </c>
      <c r="D192" s="28" t="s">
        <v>55</v>
      </c>
      <c r="E192">
        <f t="shared" si="28"/>
        <v>-4.4990592732732981</v>
      </c>
      <c r="F192">
        <f t="shared" si="29"/>
        <v>-4.5</v>
      </c>
      <c r="G192">
        <f t="shared" si="36"/>
        <v>4.7732000020914711E-3</v>
      </c>
      <c r="J192">
        <f t="shared" si="38"/>
        <v>4.7732000020914711E-3</v>
      </c>
      <c r="O192">
        <f t="shared" ca="1" si="30"/>
        <v>0.40462105488983596</v>
      </c>
      <c r="P192" s="74">
        <f t="shared" si="31"/>
        <v>-2.0951613978437448E-3</v>
      </c>
      <c r="Q192" s="2">
        <f t="shared" si="32"/>
        <v>29832.036800000002</v>
      </c>
      <c r="R192" s="2" t="s">
        <v>55</v>
      </c>
      <c r="S192" s="35">
        <f t="shared" si="37"/>
        <v>4.7174388320120037E-5</v>
      </c>
      <c r="T192" s="46">
        <v>1</v>
      </c>
      <c r="U192" s="35">
        <f t="shared" si="39"/>
        <v>4.7174388320120037E-5</v>
      </c>
    </row>
    <row r="193" spans="1:31" x14ac:dyDescent="0.2">
      <c r="A193" s="30" t="s">
        <v>11</v>
      </c>
      <c r="B193" s="30"/>
      <c r="C193" s="31">
        <v>44873.364800000003</v>
      </c>
      <c r="D193" s="31" t="s">
        <v>13</v>
      </c>
      <c r="E193">
        <f t="shared" si="28"/>
        <v>0</v>
      </c>
      <c r="F193">
        <f t="shared" si="29"/>
        <v>0</v>
      </c>
      <c r="G193">
        <f t="shared" si="36"/>
        <v>0</v>
      </c>
      <c r="H193">
        <f>+G193</f>
        <v>0</v>
      </c>
      <c r="O193">
        <f t="shared" ca="1" si="30"/>
        <v>0.40324925644827969</v>
      </c>
      <c r="P193" s="74">
        <f t="shared" si="31"/>
        <v>-2.2209257129395354E-3</v>
      </c>
      <c r="Q193" s="2">
        <f t="shared" si="32"/>
        <v>29854.864800000003</v>
      </c>
      <c r="R193" s="2"/>
      <c r="S193" s="35">
        <f t="shared" si="37"/>
        <v>4.9325110223959838E-6</v>
      </c>
      <c r="T193" s="46">
        <v>1</v>
      </c>
      <c r="U193" s="35">
        <f t="shared" si="39"/>
        <v>4.9325110223959838E-6</v>
      </c>
    </row>
    <row r="194" spans="1:31" x14ac:dyDescent="0.2">
      <c r="A194" s="60" t="s">
        <v>569</v>
      </c>
      <c r="B194" s="62" t="s">
        <v>49</v>
      </c>
      <c r="C194" s="61">
        <v>44873.366800000003</v>
      </c>
      <c r="D194" s="11"/>
      <c r="E194">
        <f t="shared" si="28"/>
        <v>3.9417025356488638E-4</v>
      </c>
      <c r="F194">
        <f t="shared" si="29"/>
        <v>0</v>
      </c>
      <c r="G194">
        <f t="shared" si="36"/>
        <v>2.0000000004074536E-3</v>
      </c>
      <c r="J194">
        <f>G194</f>
        <v>2.0000000004074536E-3</v>
      </c>
      <c r="O194">
        <f t="shared" ca="1" si="30"/>
        <v>0.40324925644827969</v>
      </c>
      <c r="P194" s="74">
        <f t="shared" si="31"/>
        <v>-2.2209257129395354E-3</v>
      </c>
      <c r="Q194" s="2">
        <f t="shared" si="32"/>
        <v>29854.866800000003</v>
      </c>
      <c r="R194" s="2"/>
      <c r="S194" s="35">
        <f t="shared" si="37"/>
        <v>1.781621387759379E-5</v>
      </c>
      <c r="T194" s="17">
        <v>1</v>
      </c>
    </row>
    <row r="195" spans="1:31" x14ac:dyDescent="0.2">
      <c r="A195" s="30" t="s">
        <v>33</v>
      </c>
      <c r="B195" s="30" t="s">
        <v>32</v>
      </c>
      <c r="C195" s="31">
        <v>44911.392999999996</v>
      </c>
      <c r="D195" s="31"/>
      <c r="E195">
        <f t="shared" si="28"/>
        <v>7.4947926167799102</v>
      </c>
      <c r="F195">
        <f t="shared" si="29"/>
        <v>7.5</v>
      </c>
      <c r="G195">
        <f t="shared" si="36"/>
        <v>-2.6422000009915791E-2</v>
      </c>
      <c r="I195">
        <f>G195</f>
        <v>-2.6422000009915791E-2</v>
      </c>
      <c r="O195">
        <f t="shared" ca="1" si="30"/>
        <v>0.40096292571235254</v>
      </c>
      <c r="P195" s="74">
        <f t="shared" si="31"/>
        <v>-2.4343969662615991E-3</v>
      </c>
      <c r="Q195" s="2">
        <f t="shared" si="32"/>
        <v>29892.892999999996</v>
      </c>
      <c r="R195" s="2"/>
      <c r="S195" s="35">
        <f t="shared" si="37"/>
        <v>5.7540509977992778E-4</v>
      </c>
      <c r="T195" s="46">
        <v>0.1</v>
      </c>
      <c r="U195" s="35">
        <f>+T195*S195</f>
        <v>5.7540509977992779E-5</v>
      </c>
      <c r="AB195">
        <v>13</v>
      </c>
      <c r="AC195" t="s">
        <v>30</v>
      </c>
      <c r="AE195" t="s">
        <v>29</v>
      </c>
    </row>
    <row r="196" spans="1:31" x14ac:dyDescent="0.2">
      <c r="A196" s="60" t="s">
        <v>569</v>
      </c>
      <c r="B196" s="62" t="s">
        <v>57</v>
      </c>
      <c r="C196" s="61">
        <v>44911.416499999999</v>
      </c>
      <c r="D196" s="11"/>
      <c r="E196">
        <f t="shared" si="28"/>
        <v>7.4994241172589389</v>
      </c>
      <c r="F196">
        <f t="shared" si="29"/>
        <v>7.5</v>
      </c>
      <c r="G196">
        <f t="shared" si="36"/>
        <v>-2.9220000069472007E-3</v>
      </c>
      <c r="J196">
        <f t="shared" ref="J196:J224" si="40">G196</f>
        <v>-2.9220000069472007E-3</v>
      </c>
      <c r="O196">
        <f t="shared" ca="1" si="30"/>
        <v>0.40096292571235254</v>
      </c>
      <c r="P196" s="74">
        <f t="shared" si="31"/>
        <v>-2.4343969662615991E-3</v>
      </c>
      <c r="Q196" s="2">
        <f t="shared" si="32"/>
        <v>29892.916499999999</v>
      </c>
      <c r="R196" s="2"/>
      <c r="S196" s="35">
        <f t="shared" si="37"/>
        <v>2.3775672528584451E-7</v>
      </c>
      <c r="T196" s="17">
        <v>1</v>
      </c>
    </row>
    <row r="197" spans="1:31" x14ac:dyDescent="0.2">
      <c r="A197" s="30" t="s">
        <v>39</v>
      </c>
      <c r="B197" s="30"/>
      <c r="C197" s="31">
        <v>45223.465400000001</v>
      </c>
      <c r="D197" s="31"/>
      <c r="E197">
        <f t="shared" si="28"/>
        <v>68.999621123551947</v>
      </c>
      <c r="F197">
        <f t="shared" si="29"/>
        <v>69</v>
      </c>
      <c r="G197">
        <f t="shared" si="36"/>
        <v>-1.9223999988753349E-3</v>
      </c>
      <c r="J197">
        <f t="shared" si="40"/>
        <v>-1.9223999988753349E-3</v>
      </c>
      <c r="O197">
        <f t="shared" ca="1" si="30"/>
        <v>0.3822150136777499</v>
      </c>
      <c r="P197" s="74">
        <f t="shared" si="31"/>
        <v>-4.3670517430269284E-3</v>
      </c>
      <c r="Q197" s="2">
        <f t="shared" si="32"/>
        <v>30204.965400000001</v>
      </c>
      <c r="R197" s="2" t="s">
        <v>55</v>
      </c>
      <c r="S197" s="35">
        <f t="shared" si="37"/>
        <v>5.9763221501834283E-6</v>
      </c>
      <c r="T197" s="46">
        <v>1</v>
      </c>
      <c r="U197" s="35">
        <f t="shared" ref="U197:U228" si="41">+T197*S197</f>
        <v>5.9763221501834283E-6</v>
      </c>
    </row>
    <row r="198" spans="1:31" x14ac:dyDescent="0.2">
      <c r="A198" s="30" t="s">
        <v>39</v>
      </c>
      <c r="B198" s="30"/>
      <c r="C198" s="31">
        <v>45223.466099999998</v>
      </c>
      <c r="D198" s="31"/>
      <c r="E198">
        <f t="shared" si="28"/>
        <v>68.999759083140049</v>
      </c>
      <c r="F198">
        <f t="shared" si="29"/>
        <v>69</v>
      </c>
      <c r="G198">
        <f t="shared" si="36"/>
        <v>-1.222400002006907E-3</v>
      </c>
      <c r="J198">
        <f t="shared" si="40"/>
        <v>-1.222400002006907E-3</v>
      </c>
      <c r="O198">
        <f t="shared" ca="1" si="30"/>
        <v>0.3822150136777499</v>
      </c>
      <c r="P198" s="74">
        <f t="shared" si="31"/>
        <v>-4.3670517430269284E-3</v>
      </c>
      <c r="Q198" s="2">
        <f t="shared" si="32"/>
        <v>30204.966099999998</v>
      </c>
      <c r="R198" s="2" t="s">
        <v>55</v>
      </c>
      <c r="S198" s="35">
        <f t="shared" si="37"/>
        <v>9.8888345723002526E-6</v>
      </c>
      <c r="T198" s="46">
        <v>1</v>
      </c>
      <c r="U198" s="35">
        <f t="shared" si="41"/>
        <v>9.8888345723002526E-6</v>
      </c>
    </row>
    <row r="199" spans="1:31" x14ac:dyDescent="0.2">
      <c r="A199" s="28" t="s">
        <v>39</v>
      </c>
      <c r="B199" s="29" t="s">
        <v>49</v>
      </c>
      <c r="C199" s="28">
        <v>45228.538399999998</v>
      </c>
      <c r="D199" s="28" t="s">
        <v>55</v>
      </c>
      <c r="E199">
        <f t="shared" si="28"/>
        <v>69.999433971514947</v>
      </c>
      <c r="F199">
        <f t="shared" si="29"/>
        <v>70</v>
      </c>
      <c r="G199">
        <f t="shared" si="36"/>
        <v>-2.8720000045723282E-3</v>
      </c>
      <c r="J199">
        <f t="shared" si="40"/>
        <v>-2.8720000045723282E-3</v>
      </c>
      <c r="O199">
        <f t="shared" ca="1" si="30"/>
        <v>0.38191016957962631</v>
      </c>
      <c r="P199" s="74">
        <f t="shared" si="31"/>
        <v>-4.4011603999886545E-3</v>
      </c>
      <c r="Q199" s="2">
        <f t="shared" si="32"/>
        <v>30210.038399999998</v>
      </c>
      <c r="R199" s="2" t="s">
        <v>55</v>
      </c>
      <c r="S199" s="35">
        <f t="shared" si="37"/>
        <v>2.3383315149098153E-6</v>
      </c>
      <c r="T199" s="46">
        <v>1</v>
      </c>
      <c r="U199" s="35">
        <f t="shared" si="41"/>
        <v>2.3383315149098153E-6</v>
      </c>
    </row>
    <row r="200" spans="1:31" x14ac:dyDescent="0.2">
      <c r="A200" s="28" t="s">
        <v>39</v>
      </c>
      <c r="B200" s="29" t="s">
        <v>49</v>
      </c>
      <c r="C200" s="28">
        <v>45284.352899999998</v>
      </c>
      <c r="D200" s="28" t="s">
        <v>55</v>
      </c>
      <c r="E200">
        <f t="shared" si="28"/>
        <v>80.999641778072657</v>
      </c>
      <c r="F200">
        <f t="shared" si="29"/>
        <v>81</v>
      </c>
      <c r="G200">
        <f t="shared" si="36"/>
        <v>-1.8176000085077249E-3</v>
      </c>
      <c r="J200">
        <f t="shared" si="40"/>
        <v>-1.8176000085077249E-3</v>
      </c>
      <c r="O200">
        <f t="shared" ca="1" si="30"/>
        <v>0.37855688450026648</v>
      </c>
      <c r="P200" s="74">
        <f t="shared" si="31"/>
        <v>-4.7820229167613981E-3</v>
      </c>
      <c r="Q200" s="2">
        <f t="shared" si="32"/>
        <v>30265.852899999998</v>
      </c>
      <c r="R200" s="2" t="s">
        <v>55</v>
      </c>
      <c r="S200" s="35">
        <f t="shared" si="37"/>
        <v>8.7878031789791653E-6</v>
      </c>
      <c r="T200" s="46">
        <v>1</v>
      </c>
      <c r="U200" s="35">
        <f t="shared" si="41"/>
        <v>8.7878031789791653E-6</v>
      </c>
    </row>
    <row r="201" spans="1:31" x14ac:dyDescent="0.2">
      <c r="A201" s="28" t="s">
        <v>39</v>
      </c>
      <c r="B201" s="29" t="s">
        <v>49</v>
      </c>
      <c r="C201" s="28">
        <v>45284.353199999998</v>
      </c>
      <c r="D201" s="28" t="s">
        <v>55</v>
      </c>
      <c r="E201">
        <f t="shared" si="28"/>
        <v>80.999700903610616</v>
      </c>
      <c r="F201">
        <f t="shared" si="29"/>
        <v>81</v>
      </c>
      <c r="G201">
        <f t="shared" si="36"/>
        <v>-1.5176000088104047E-3</v>
      </c>
      <c r="J201">
        <f t="shared" si="40"/>
        <v>-1.5176000088104047E-3</v>
      </c>
      <c r="O201">
        <f t="shared" ca="1" si="30"/>
        <v>0.37855688450026648</v>
      </c>
      <c r="P201" s="74">
        <f t="shared" si="31"/>
        <v>-4.7820229167613981E-3</v>
      </c>
      <c r="Q201" s="2">
        <f t="shared" si="32"/>
        <v>30265.853199999998</v>
      </c>
      <c r="R201" s="2" t="s">
        <v>55</v>
      </c>
      <c r="S201" s="35">
        <f t="shared" si="37"/>
        <v>1.0656456921955221E-5</v>
      </c>
      <c r="T201" s="46">
        <v>1</v>
      </c>
      <c r="U201" s="35">
        <f t="shared" si="41"/>
        <v>1.0656456921955221E-5</v>
      </c>
    </row>
    <row r="202" spans="1:31" x14ac:dyDescent="0.2">
      <c r="A202" s="28" t="s">
        <v>39</v>
      </c>
      <c r="B202" s="29" t="s">
        <v>57</v>
      </c>
      <c r="C202" s="28">
        <v>45312.2595</v>
      </c>
      <c r="D202" s="28" t="s">
        <v>55</v>
      </c>
      <c r="E202">
        <f t="shared" si="28"/>
        <v>86.499617576019503</v>
      </c>
      <c r="F202">
        <f t="shared" si="29"/>
        <v>86.5</v>
      </c>
      <c r="G202">
        <f t="shared" si="36"/>
        <v>-1.9404000049689785E-3</v>
      </c>
      <c r="J202">
        <f t="shared" si="40"/>
        <v>-1.9404000049689785E-3</v>
      </c>
      <c r="O202">
        <f t="shared" ca="1" si="30"/>
        <v>0.37688024196058656</v>
      </c>
      <c r="P202" s="74">
        <f t="shared" si="31"/>
        <v>-4.9763504371559799E-3</v>
      </c>
      <c r="Q202" s="2">
        <f t="shared" si="32"/>
        <v>30293.7595</v>
      </c>
      <c r="R202" s="2" t="s">
        <v>55</v>
      </c>
      <c r="S202" s="35">
        <f t="shared" si="37"/>
        <v>9.2169950266964402E-6</v>
      </c>
      <c r="T202" s="46">
        <v>1</v>
      </c>
      <c r="U202" s="35">
        <f t="shared" si="41"/>
        <v>9.2169950266964402E-6</v>
      </c>
    </row>
    <row r="203" spans="1:31" x14ac:dyDescent="0.2">
      <c r="A203" s="28" t="s">
        <v>39</v>
      </c>
      <c r="B203" s="29" t="s">
        <v>57</v>
      </c>
      <c r="C203" s="28">
        <v>45312.260999999999</v>
      </c>
      <c r="D203" s="28" t="s">
        <v>55</v>
      </c>
      <c r="E203">
        <f t="shared" si="28"/>
        <v>86.499913203709312</v>
      </c>
      <c r="F203">
        <f t="shared" si="29"/>
        <v>86.5</v>
      </c>
      <c r="G203">
        <f t="shared" si="36"/>
        <v>-4.4040000648237765E-4</v>
      </c>
      <c r="J203">
        <f t="shared" si="40"/>
        <v>-4.4040000648237765E-4</v>
      </c>
      <c r="O203">
        <f t="shared" ca="1" si="30"/>
        <v>0.37688024196058656</v>
      </c>
      <c r="P203" s="74">
        <f t="shared" si="31"/>
        <v>-4.9763504371559799E-3</v>
      </c>
      <c r="Q203" s="2">
        <f t="shared" si="32"/>
        <v>30293.760999999999</v>
      </c>
      <c r="R203" s="2" t="s">
        <v>55</v>
      </c>
      <c r="S203" s="35">
        <f t="shared" si="37"/>
        <v>2.0574846309528039E-5</v>
      </c>
      <c r="T203" s="46">
        <v>1</v>
      </c>
      <c r="U203" s="35">
        <f t="shared" si="41"/>
        <v>2.0574846309528039E-5</v>
      </c>
    </row>
    <row r="204" spans="1:31" x14ac:dyDescent="0.2">
      <c r="A204" s="30" t="s">
        <v>38</v>
      </c>
      <c r="B204" s="30"/>
      <c r="C204" s="31">
        <v>45629.384299999998</v>
      </c>
      <c r="D204" s="31"/>
      <c r="E204">
        <f t="shared" si="28"/>
        <v>149.00019897714296</v>
      </c>
      <c r="F204">
        <f t="shared" si="29"/>
        <v>149</v>
      </c>
      <c r="G204">
        <f t="shared" si="36"/>
        <v>1.0095999969053082E-3</v>
      </c>
      <c r="J204">
        <f t="shared" si="40"/>
        <v>1.0095999969053082E-3</v>
      </c>
      <c r="O204">
        <f t="shared" ca="1" si="30"/>
        <v>0.35782748582786028</v>
      </c>
      <c r="P204" s="74">
        <f t="shared" si="31"/>
        <v>-7.3670872849995747E-3</v>
      </c>
      <c r="Q204" s="2">
        <f t="shared" si="32"/>
        <v>30610.884299999998</v>
      </c>
      <c r="R204" s="2" t="s">
        <v>55</v>
      </c>
      <c r="S204" s="35">
        <f t="shared" si="37"/>
        <v>7.0168889818827002E-5</v>
      </c>
      <c r="T204" s="46">
        <v>1</v>
      </c>
      <c r="U204" s="35">
        <f t="shared" si="41"/>
        <v>7.0168889818827002E-5</v>
      </c>
    </row>
    <row r="205" spans="1:31" x14ac:dyDescent="0.2">
      <c r="A205" s="30" t="s">
        <v>38</v>
      </c>
      <c r="B205" s="30"/>
      <c r="C205" s="31">
        <v>45629.385000000002</v>
      </c>
      <c r="D205" s="31"/>
      <c r="E205">
        <f t="shared" si="28"/>
        <v>149.00033693673248</v>
      </c>
      <c r="F205">
        <f t="shared" si="29"/>
        <v>149</v>
      </c>
      <c r="G205">
        <f t="shared" si="36"/>
        <v>1.7096000010496937E-3</v>
      </c>
      <c r="J205">
        <f t="shared" si="40"/>
        <v>1.7096000010496937E-3</v>
      </c>
      <c r="O205">
        <f t="shared" ca="1" si="30"/>
        <v>0.35782748582786028</v>
      </c>
      <c r="P205" s="74">
        <f t="shared" si="31"/>
        <v>-7.3670872849995747E-3</v>
      </c>
      <c r="Q205" s="2">
        <f t="shared" si="32"/>
        <v>30610.885000000002</v>
      </c>
      <c r="R205" s="2" t="s">
        <v>55</v>
      </c>
      <c r="S205" s="35">
        <f t="shared" si="37"/>
        <v>8.2386252088728412E-5</v>
      </c>
      <c r="T205" s="46">
        <v>1</v>
      </c>
      <c r="U205" s="35">
        <f t="shared" si="41"/>
        <v>8.2386252088728412E-5</v>
      </c>
    </row>
    <row r="206" spans="1:31" x14ac:dyDescent="0.2">
      <c r="A206" s="30" t="s">
        <v>38</v>
      </c>
      <c r="B206" s="30"/>
      <c r="C206" s="31">
        <v>45903.367400000003</v>
      </c>
      <c r="D206" s="31"/>
      <c r="E206">
        <f t="shared" si="28"/>
        <v>202.9981929658899</v>
      </c>
      <c r="F206">
        <f t="shared" si="29"/>
        <v>203</v>
      </c>
      <c r="G206">
        <f t="shared" si="36"/>
        <v>-9.1688000029535033E-3</v>
      </c>
      <c r="J206">
        <f t="shared" si="40"/>
        <v>-9.1688000029535033E-3</v>
      </c>
      <c r="O206">
        <f t="shared" ca="1" si="30"/>
        <v>0.3413659045291848</v>
      </c>
      <c r="P206" s="74">
        <f t="shared" si="31"/>
        <v>-9.7027818200890615E-3</v>
      </c>
      <c r="Q206" s="2">
        <f t="shared" si="32"/>
        <v>30884.867400000003</v>
      </c>
      <c r="R206" s="2" t="s">
        <v>55</v>
      </c>
      <c r="S206" s="35">
        <f t="shared" si="37"/>
        <v>2.8513658103139274E-7</v>
      </c>
      <c r="T206" s="46">
        <v>1</v>
      </c>
      <c r="U206" s="35">
        <f t="shared" si="41"/>
        <v>2.8513658103139274E-7</v>
      </c>
    </row>
    <row r="207" spans="1:31" x14ac:dyDescent="0.2">
      <c r="A207" s="30" t="s">
        <v>38</v>
      </c>
      <c r="B207" s="30"/>
      <c r="C207" s="31">
        <v>45903.368799999997</v>
      </c>
      <c r="D207" s="31"/>
      <c r="E207">
        <f t="shared" si="28"/>
        <v>202.9984688850661</v>
      </c>
      <c r="F207">
        <f t="shared" si="29"/>
        <v>203</v>
      </c>
      <c r="G207">
        <f t="shared" si="36"/>
        <v>-7.7688000092166476E-3</v>
      </c>
      <c r="J207">
        <f t="shared" si="40"/>
        <v>-7.7688000092166476E-3</v>
      </c>
      <c r="O207">
        <f t="shared" ca="1" si="30"/>
        <v>0.3413659045291848</v>
      </c>
      <c r="P207" s="74">
        <f t="shared" si="31"/>
        <v>-9.7027818200890615E-3</v>
      </c>
      <c r="Q207" s="2">
        <f t="shared" si="32"/>
        <v>30884.868799999997</v>
      </c>
      <c r="R207" s="2" t="s">
        <v>55</v>
      </c>
      <c r="S207" s="35">
        <f t="shared" si="37"/>
        <v>3.7402856447853414E-6</v>
      </c>
      <c r="T207" s="46">
        <v>1</v>
      </c>
      <c r="U207" s="35">
        <f t="shared" si="41"/>
        <v>3.7402856447853414E-6</v>
      </c>
    </row>
    <row r="208" spans="1:31" x14ac:dyDescent="0.2">
      <c r="A208" s="30" t="s">
        <v>38</v>
      </c>
      <c r="B208" s="30"/>
      <c r="C208" s="31">
        <v>45908.442199999998</v>
      </c>
      <c r="D208" s="31"/>
      <c r="E208">
        <f t="shared" si="28"/>
        <v>203.99836056708068</v>
      </c>
      <c r="F208">
        <f t="shared" si="29"/>
        <v>204</v>
      </c>
      <c r="G208">
        <f t="shared" si="36"/>
        <v>-8.318400003190618E-3</v>
      </c>
      <c r="J208">
        <f t="shared" si="40"/>
        <v>-8.318400003190618E-3</v>
      </c>
      <c r="O208">
        <f t="shared" ca="1" si="30"/>
        <v>0.34106106043106121</v>
      </c>
      <c r="P208" s="74">
        <f t="shared" si="31"/>
        <v>-9.7483967935047839E-3</v>
      </c>
      <c r="Q208" s="2">
        <f t="shared" si="32"/>
        <v>30889.942199999998</v>
      </c>
      <c r="R208" s="2" t="s">
        <v>55</v>
      </c>
      <c r="S208" s="35">
        <f t="shared" si="37"/>
        <v>2.0448908203088166E-6</v>
      </c>
      <c r="T208" s="46">
        <v>1</v>
      </c>
      <c r="U208" s="35">
        <f t="shared" si="41"/>
        <v>2.0448908203088166E-6</v>
      </c>
    </row>
    <row r="209" spans="1:21" x14ac:dyDescent="0.2">
      <c r="A209" s="30" t="s">
        <v>38</v>
      </c>
      <c r="B209" s="30"/>
      <c r="C209" s="31">
        <v>45908.443800000001</v>
      </c>
      <c r="D209" s="31"/>
      <c r="E209">
        <f t="shared" si="28"/>
        <v>203.9986759032841</v>
      </c>
      <c r="F209">
        <f t="shared" si="29"/>
        <v>204</v>
      </c>
      <c r="G209">
        <f t="shared" si="36"/>
        <v>-6.7183999999542721E-3</v>
      </c>
      <c r="J209">
        <f t="shared" si="40"/>
        <v>-6.7183999999542721E-3</v>
      </c>
      <c r="O209">
        <f t="shared" ca="1" si="30"/>
        <v>0.34106106043106121</v>
      </c>
      <c r="P209" s="74">
        <f t="shared" si="31"/>
        <v>-9.7483967935047839E-3</v>
      </c>
      <c r="Q209" s="2">
        <f t="shared" si="32"/>
        <v>30889.943800000001</v>
      </c>
      <c r="R209" s="2" t="s">
        <v>55</v>
      </c>
      <c r="S209" s="35">
        <f t="shared" si="37"/>
        <v>9.1808805689263833E-6</v>
      </c>
      <c r="T209" s="46">
        <v>1</v>
      </c>
      <c r="U209" s="35">
        <f t="shared" si="41"/>
        <v>9.1808805689263833E-6</v>
      </c>
    </row>
    <row r="210" spans="1:21" x14ac:dyDescent="0.2">
      <c r="A210" s="30" t="s">
        <v>38</v>
      </c>
      <c r="B210" s="30"/>
      <c r="C210" s="31">
        <v>45969.326500000003</v>
      </c>
      <c r="D210" s="31"/>
      <c r="E210">
        <f t="shared" si="28"/>
        <v>215.99775054919741</v>
      </c>
      <c r="F210">
        <f t="shared" si="29"/>
        <v>216</v>
      </c>
      <c r="G210">
        <f t="shared" si="36"/>
        <v>-1.1413599997467827E-2</v>
      </c>
      <c r="J210">
        <f t="shared" si="40"/>
        <v>-1.1413599997467827E-2</v>
      </c>
      <c r="O210">
        <f t="shared" ca="1" si="30"/>
        <v>0.33740293125357779</v>
      </c>
      <c r="P210" s="74">
        <f t="shared" si="31"/>
        <v>-1.03024741810861E-2</v>
      </c>
      <c r="Q210" s="2">
        <f t="shared" si="32"/>
        <v>30950.826500000003</v>
      </c>
      <c r="R210" s="2" t="s">
        <v>55</v>
      </c>
      <c r="S210" s="35">
        <f t="shared" si="37"/>
        <v>1.2346005798299596E-6</v>
      </c>
      <c r="T210" s="46">
        <v>1</v>
      </c>
      <c r="U210" s="35">
        <f t="shared" si="41"/>
        <v>1.2346005798299596E-6</v>
      </c>
    </row>
    <row r="211" spans="1:21" x14ac:dyDescent="0.2">
      <c r="A211" s="30" t="s">
        <v>38</v>
      </c>
      <c r="B211" s="30"/>
      <c r="C211" s="31">
        <v>45969.328600000001</v>
      </c>
      <c r="D211" s="31"/>
      <c r="E211">
        <f t="shared" si="28"/>
        <v>215.99816442796313</v>
      </c>
      <c r="F211">
        <f t="shared" si="29"/>
        <v>216</v>
      </c>
      <c r="G211">
        <f t="shared" si="36"/>
        <v>-9.3135999995865859E-3</v>
      </c>
      <c r="J211">
        <f t="shared" si="40"/>
        <v>-9.3135999995865859E-3</v>
      </c>
      <c r="O211">
        <f t="shared" ca="1" si="30"/>
        <v>0.33740293125357779</v>
      </c>
      <c r="P211" s="74">
        <f t="shared" si="31"/>
        <v>-1.03024741810861E-2</v>
      </c>
      <c r="Q211" s="2">
        <f t="shared" si="32"/>
        <v>30950.828600000001</v>
      </c>
      <c r="R211" s="2" t="s">
        <v>55</v>
      </c>
      <c r="S211" s="35">
        <f t="shared" si="37"/>
        <v>9.7787214683633382E-7</v>
      </c>
      <c r="T211" s="46">
        <v>1</v>
      </c>
      <c r="U211" s="35">
        <f t="shared" si="41"/>
        <v>9.7787214683633382E-7</v>
      </c>
    </row>
    <row r="212" spans="1:21" x14ac:dyDescent="0.2">
      <c r="A212" s="32" t="s">
        <v>51</v>
      </c>
      <c r="B212" s="33" t="s">
        <v>49</v>
      </c>
      <c r="C212" s="32">
        <v>46253.465100000001</v>
      </c>
      <c r="D212" s="32" t="s">
        <v>50</v>
      </c>
      <c r="E212">
        <f t="shared" si="28"/>
        <v>271.99724254257438</v>
      </c>
      <c r="F212">
        <f t="shared" si="29"/>
        <v>272</v>
      </c>
      <c r="G212">
        <f t="shared" ref="G212:G243" si="42">+C212-(C$7+F212*C$8)</f>
        <v>-1.3991200001328252E-2</v>
      </c>
      <c r="J212">
        <f t="shared" si="40"/>
        <v>-1.3991200001328252E-2</v>
      </c>
      <c r="O212">
        <f t="shared" ca="1" si="30"/>
        <v>0.32033166175865502</v>
      </c>
      <c r="P212" s="74">
        <f t="shared" si="31"/>
        <v>-1.3051661391752224E-2</v>
      </c>
      <c r="Q212" s="2">
        <f t="shared" si="32"/>
        <v>31234.965100000001</v>
      </c>
      <c r="R212" s="2" t="s">
        <v>55</v>
      </c>
      <c r="S212" s="35">
        <f t="shared" ref="S212:S246" si="43">+(P212-G212)^2</f>
        <v>8.8273279888405729E-7</v>
      </c>
      <c r="T212" s="46">
        <v>1</v>
      </c>
      <c r="U212" s="35">
        <f t="shared" si="41"/>
        <v>8.8273279888405729E-7</v>
      </c>
    </row>
    <row r="213" spans="1:21" x14ac:dyDescent="0.2">
      <c r="A213" s="28" t="s">
        <v>51</v>
      </c>
      <c r="B213" s="29" t="s">
        <v>49</v>
      </c>
      <c r="C213" s="28">
        <v>46253.466500000002</v>
      </c>
      <c r="D213" s="28" t="s">
        <v>55</v>
      </c>
      <c r="E213">
        <f t="shared" ref="E213:E257" si="44">+(C213-C$7)/C$8</f>
        <v>271.99751846175201</v>
      </c>
      <c r="F213">
        <f t="shared" ref="F213:F257" si="45">ROUND(2*E213,0)/2</f>
        <v>272</v>
      </c>
      <c r="G213">
        <f t="shared" si="42"/>
        <v>-1.2591200000315439E-2</v>
      </c>
      <c r="J213">
        <f t="shared" si="40"/>
        <v>-1.2591200000315439E-2</v>
      </c>
      <c r="O213">
        <f t="shared" ref="O213:O257" ca="1" si="46">+C$11+C$12*F213</f>
        <v>0.32033166175865502</v>
      </c>
      <c r="P213" s="74">
        <f t="shared" ref="P213:P257" si="47">+D$11+D$12*F213+D$13*F213^2</f>
        <v>-1.3051661391752224E-2</v>
      </c>
      <c r="Q213" s="2">
        <f t="shared" ref="Q213:Q257" si="48">+C213-15018.5</f>
        <v>31234.966500000002</v>
      </c>
      <c r="R213" s="2" t="s">
        <v>55</v>
      </c>
      <c r="S213" s="35">
        <f t="shared" si="43"/>
        <v>2.1202469300389976E-7</v>
      </c>
      <c r="T213" s="46">
        <v>1</v>
      </c>
      <c r="U213" s="35">
        <f t="shared" si="41"/>
        <v>2.1202469300389976E-7</v>
      </c>
    </row>
    <row r="214" spans="1:21" x14ac:dyDescent="0.2">
      <c r="A214" s="28" t="s">
        <v>51</v>
      </c>
      <c r="B214" s="29" t="s">
        <v>57</v>
      </c>
      <c r="C214" s="28">
        <v>46281.382799999999</v>
      </c>
      <c r="D214" s="28" t="s">
        <v>55</v>
      </c>
      <c r="E214">
        <f t="shared" si="44"/>
        <v>277.4994059854273</v>
      </c>
      <c r="F214">
        <f t="shared" si="45"/>
        <v>277.5</v>
      </c>
      <c r="G214">
        <f t="shared" si="42"/>
        <v>-3.0140000017127022E-3</v>
      </c>
      <c r="J214">
        <f t="shared" si="40"/>
        <v>-3.0140000017127022E-3</v>
      </c>
      <c r="O214">
        <f t="shared" ca="1" si="46"/>
        <v>0.3186550192189751</v>
      </c>
      <c r="P214" s="74">
        <f t="shared" si="47"/>
        <v>-1.3336193281064156E-2</v>
      </c>
      <c r="Q214" s="2">
        <f t="shared" si="48"/>
        <v>31262.882799999999</v>
      </c>
      <c r="R214" s="2" t="s">
        <v>55</v>
      </c>
      <c r="S214" s="35">
        <f t="shared" si="43"/>
        <v>1.0654767409628832E-4</v>
      </c>
      <c r="T214" s="46">
        <v>1</v>
      </c>
      <c r="U214" s="35">
        <f t="shared" si="41"/>
        <v>1.0654767409628832E-4</v>
      </c>
    </row>
    <row r="215" spans="1:21" x14ac:dyDescent="0.2">
      <c r="A215" s="28" t="s">
        <v>51</v>
      </c>
      <c r="B215" s="29" t="s">
        <v>57</v>
      </c>
      <c r="C215" s="28">
        <v>46286.442199999998</v>
      </c>
      <c r="D215" s="28" t="s">
        <v>55</v>
      </c>
      <c r="E215">
        <f t="shared" si="44"/>
        <v>278.49653847566691</v>
      </c>
      <c r="F215">
        <f t="shared" si="45"/>
        <v>278.5</v>
      </c>
      <c r="G215">
        <f t="shared" si="42"/>
        <v>-1.7563600005814806E-2</v>
      </c>
      <c r="J215">
        <f t="shared" si="40"/>
        <v>-1.7563600005814806E-2</v>
      </c>
      <c r="O215">
        <f t="shared" ca="1" si="46"/>
        <v>0.31835017512085151</v>
      </c>
      <c r="P215" s="74">
        <f t="shared" si="47"/>
        <v>-1.338820542295617E-2</v>
      </c>
      <c r="Q215" s="2">
        <f t="shared" si="48"/>
        <v>31267.942199999998</v>
      </c>
      <c r="R215" s="2" t="s">
        <v>55</v>
      </c>
      <c r="S215" s="35">
        <f t="shared" si="43"/>
        <v>1.7433919922565238E-5</v>
      </c>
      <c r="T215" s="46">
        <v>1</v>
      </c>
      <c r="U215" s="35">
        <f t="shared" si="41"/>
        <v>1.7433919922565238E-5</v>
      </c>
    </row>
    <row r="216" spans="1:21" x14ac:dyDescent="0.2">
      <c r="A216" s="28" t="s">
        <v>51</v>
      </c>
      <c r="B216" s="29" t="s">
        <v>57</v>
      </c>
      <c r="C216" s="28">
        <v>46286.442900000002</v>
      </c>
      <c r="D216" s="28" t="s">
        <v>55</v>
      </c>
      <c r="E216">
        <f t="shared" si="44"/>
        <v>278.49667643525646</v>
      </c>
      <c r="F216">
        <f t="shared" si="45"/>
        <v>278.5</v>
      </c>
      <c r="G216">
        <f t="shared" si="42"/>
        <v>-1.686360000167042E-2</v>
      </c>
      <c r="J216">
        <f t="shared" si="40"/>
        <v>-1.686360000167042E-2</v>
      </c>
      <c r="O216">
        <f t="shared" ca="1" si="46"/>
        <v>0.31835017512085151</v>
      </c>
      <c r="P216" s="74">
        <f t="shared" si="47"/>
        <v>-1.338820542295617E-2</v>
      </c>
      <c r="Q216" s="2">
        <f t="shared" si="48"/>
        <v>31267.942900000002</v>
      </c>
      <c r="R216" s="2" t="s">
        <v>55</v>
      </c>
      <c r="S216" s="35">
        <f t="shared" si="43"/>
        <v>1.2078367477756399E-5</v>
      </c>
      <c r="T216" s="46">
        <v>1</v>
      </c>
      <c r="U216" s="35">
        <f t="shared" si="41"/>
        <v>1.2078367477756399E-5</v>
      </c>
    </row>
    <row r="217" spans="1:21" x14ac:dyDescent="0.2">
      <c r="A217" s="28" t="s">
        <v>51</v>
      </c>
      <c r="B217" s="29" t="s">
        <v>49</v>
      </c>
      <c r="C217" s="28">
        <v>46664.448400000001</v>
      </c>
      <c r="D217" s="28" t="s">
        <v>55</v>
      </c>
      <c r="E217">
        <f t="shared" si="44"/>
        <v>352.99593831203964</v>
      </c>
      <c r="F217">
        <f t="shared" si="45"/>
        <v>353</v>
      </c>
      <c r="G217">
        <f t="shared" si="42"/>
        <v>-2.06088000049931E-2</v>
      </c>
      <c r="J217">
        <f t="shared" si="40"/>
        <v>-2.06088000049931E-2</v>
      </c>
      <c r="O217">
        <f t="shared" ca="1" si="46"/>
        <v>0.2956392898106418</v>
      </c>
      <c r="P217" s="74">
        <f t="shared" si="47"/>
        <v>-1.750460310389116E-2</v>
      </c>
      <c r="Q217" s="2">
        <f t="shared" si="48"/>
        <v>31645.948400000001</v>
      </c>
      <c r="R217" s="2" t="s">
        <v>55</v>
      </c>
      <c r="S217" s="35">
        <f t="shared" si="43"/>
        <v>9.6360384008108859E-6</v>
      </c>
      <c r="T217" s="46">
        <v>1</v>
      </c>
      <c r="U217" s="35">
        <f t="shared" si="41"/>
        <v>9.6360384008108859E-6</v>
      </c>
    </row>
    <row r="218" spans="1:21" x14ac:dyDescent="0.2">
      <c r="A218" s="28" t="s">
        <v>51</v>
      </c>
      <c r="B218" s="29" t="s">
        <v>49</v>
      </c>
      <c r="C218" s="28">
        <v>46664.450499999999</v>
      </c>
      <c r="D218" s="28" t="s">
        <v>55</v>
      </c>
      <c r="E218">
        <f t="shared" si="44"/>
        <v>352.9963521908054</v>
      </c>
      <c r="F218">
        <f t="shared" si="45"/>
        <v>353</v>
      </c>
      <c r="G218">
        <f t="shared" si="42"/>
        <v>-1.8508800007111859E-2</v>
      </c>
      <c r="J218">
        <f t="shared" si="40"/>
        <v>-1.8508800007111859E-2</v>
      </c>
      <c r="O218">
        <f t="shared" ca="1" si="46"/>
        <v>0.2956392898106418</v>
      </c>
      <c r="P218" s="74">
        <f t="shared" si="47"/>
        <v>-1.750460310389116E-2</v>
      </c>
      <c r="Q218" s="2">
        <f t="shared" si="48"/>
        <v>31645.950499999999</v>
      </c>
      <c r="R218" s="2" t="s">
        <v>55</v>
      </c>
      <c r="S218" s="35">
        <f t="shared" si="43"/>
        <v>1.0084114204380408E-6</v>
      </c>
      <c r="T218" s="46">
        <v>1</v>
      </c>
      <c r="U218" s="35">
        <f t="shared" si="41"/>
        <v>1.0084114204380408E-6</v>
      </c>
    </row>
    <row r="219" spans="1:21" x14ac:dyDescent="0.2">
      <c r="A219" s="30" t="s">
        <v>37</v>
      </c>
      <c r="B219" s="30"/>
      <c r="C219" s="31">
        <v>47004.381300000001</v>
      </c>
      <c r="D219" s="31"/>
      <c r="E219">
        <f t="shared" si="44"/>
        <v>419.99165699241433</v>
      </c>
      <c r="F219">
        <f t="shared" si="45"/>
        <v>420</v>
      </c>
      <c r="G219">
        <f t="shared" si="42"/>
        <v>-4.2332000004535075E-2</v>
      </c>
      <c r="J219">
        <f t="shared" si="40"/>
        <v>-4.2332000004535075E-2</v>
      </c>
      <c r="O219">
        <f t="shared" ca="1" si="46"/>
        <v>0.27521473523635931</v>
      </c>
      <c r="P219" s="74">
        <f t="shared" si="47"/>
        <v>-2.1613634278285502E-2</v>
      </c>
      <c r="Q219" s="2">
        <f t="shared" si="48"/>
        <v>31985.881300000001</v>
      </c>
      <c r="R219" s="2" t="s">
        <v>55</v>
      </c>
      <c r="S219" s="35">
        <f t="shared" si="43"/>
        <v>4.2925067836663299E-4</v>
      </c>
      <c r="T219" s="46">
        <v>1</v>
      </c>
      <c r="U219" s="35">
        <f t="shared" si="41"/>
        <v>4.2925067836663299E-4</v>
      </c>
    </row>
    <row r="220" spans="1:21" x14ac:dyDescent="0.2">
      <c r="A220" s="30" t="s">
        <v>37</v>
      </c>
      <c r="B220" s="30"/>
      <c r="C220" s="31">
        <v>47004.402600000001</v>
      </c>
      <c r="D220" s="31"/>
      <c r="E220">
        <f t="shared" si="44"/>
        <v>419.99585490561401</v>
      </c>
      <c r="F220">
        <f t="shared" si="45"/>
        <v>420</v>
      </c>
      <c r="G220">
        <f t="shared" si="42"/>
        <v>-2.1032000004197471E-2</v>
      </c>
      <c r="J220">
        <f t="shared" si="40"/>
        <v>-2.1032000004197471E-2</v>
      </c>
      <c r="O220">
        <f t="shared" ca="1" si="46"/>
        <v>0.27521473523635931</v>
      </c>
      <c r="P220" s="74">
        <f t="shared" si="47"/>
        <v>-2.1613634278285502E-2</v>
      </c>
      <c r="Q220" s="2">
        <f t="shared" si="48"/>
        <v>31985.902600000001</v>
      </c>
      <c r="R220" s="2" t="s">
        <v>55</v>
      </c>
      <c r="S220" s="35">
        <f t="shared" si="43"/>
        <v>3.3829842879391082E-7</v>
      </c>
      <c r="T220" s="46">
        <v>1</v>
      </c>
      <c r="U220" s="35">
        <f t="shared" si="41"/>
        <v>3.3829842879391082E-7</v>
      </c>
    </row>
    <row r="221" spans="1:21" x14ac:dyDescent="0.2">
      <c r="A221" s="30" t="s">
        <v>37</v>
      </c>
      <c r="B221" s="30"/>
      <c r="C221" s="31">
        <v>47065.291100000002</v>
      </c>
      <c r="D221" s="31"/>
      <c r="E221">
        <f t="shared" si="44"/>
        <v>431.99607264526225</v>
      </c>
      <c r="F221">
        <f t="shared" si="45"/>
        <v>432</v>
      </c>
      <c r="G221">
        <f t="shared" si="42"/>
        <v>-1.9927200002712198E-2</v>
      </c>
      <c r="J221">
        <f t="shared" si="40"/>
        <v>-1.9927200002712198E-2</v>
      </c>
      <c r="O221">
        <f t="shared" ca="1" si="46"/>
        <v>0.27155660605887583</v>
      </c>
      <c r="P221" s="74">
        <f t="shared" si="47"/>
        <v>-2.239028160802177E-2</v>
      </c>
      <c r="Q221" s="2">
        <f t="shared" si="48"/>
        <v>32046.791100000002</v>
      </c>
      <c r="R221" s="2" t="s">
        <v>55</v>
      </c>
      <c r="S221" s="35">
        <f t="shared" si="43"/>
        <v>6.0667709944143792E-6</v>
      </c>
      <c r="T221" s="46">
        <v>1</v>
      </c>
      <c r="U221" s="35">
        <f t="shared" si="41"/>
        <v>6.0667709944143792E-6</v>
      </c>
    </row>
    <row r="222" spans="1:21" x14ac:dyDescent="0.2">
      <c r="A222" s="30" t="s">
        <v>37</v>
      </c>
      <c r="B222" s="30"/>
      <c r="C222" s="31">
        <v>47065.295299999998</v>
      </c>
      <c r="D222" s="31"/>
      <c r="E222">
        <f t="shared" si="44"/>
        <v>431.9969004027937</v>
      </c>
      <c r="F222">
        <f t="shared" si="45"/>
        <v>432</v>
      </c>
      <c r="G222">
        <f t="shared" si="42"/>
        <v>-1.5727200006949715E-2</v>
      </c>
      <c r="J222">
        <f t="shared" si="40"/>
        <v>-1.5727200006949715E-2</v>
      </c>
      <c r="O222">
        <f t="shared" ca="1" si="46"/>
        <v>0.27155660605887583</v>
      </c>
      <c r="P222" s="74">
        <f t="shared" si="47"/>
        <v>-2.239028160802177E-2</v>
      </c>
      <c r="Q222" s="2">
        <f t="shared" si="48"/>
        <v>32046.795299999998</v>
      </c>
      <c r="R222" s="2" t="s">
        <v>55</v>
      </c>
      <c r="S222" s="35">
        <f t="shared" si="43"/>
        <v>4.4396656422544935E-5</v>
      </c>
      <c r="T222" s="46">
        <v>1</v>
      </c>
      <c r="U222" s="35">
        <f t="shared" si="41"/>
        <v>4.4396656422544935E-5</v>
      </c>
    </row>
    <row r="223" spans="1:21" x14ac:dyDescent="0.2">
      <c r="A223" s="30" t="s">
        <v>37</v>
      </c>
      <c r="B223" s="30"/>
      <c r="C223" s="31">
        <v>47354.498</v>
      </c>
      <c r="D223" s="31"/>
      <c r="E223">
        <f t="shared" si="44"/>
        <v>488.99445118650698</v>
      </c>
      <c r="F223">
        <f t="shared" si="45"/>
        <v>489</v>
      </c>
      <c r="G223">
        <f t="shared" si="42"/>
        <v>-2.8154400002676994E-2</v>
      </c>
      <c r="J223">
        <f t="shared" si="40"/>
        <v>-2.8154400002676994E-2</v>
      </c>
      <c r="O223">
        <f t="shared" ca="1" si="46"/>
        <v>0.25418049246582952</v>
      </c>
      <c r="P223" s="74">
        <f t="shared" si="47"/>
        <v>-2.6248215911633104E-2</v>
      </c>
      <c r="Q223" s="2">
        <f t="shared" si="48"/>
        <v>32335.998</v>
      </c>
      <c r="R223" s="2" t="s">
        <v>55</v>
      </c>
      <c r="S223" s="35">
        <f t="shared" si="43"/>
        <v>3.6335377889488191E-6</v>
      </c>
      <c r="T223" s="46">
        <v>1</v>
      </c>
      <c r="U223" s="35">
        <f t="shared" si="41"/>
        <v>3.6335377889488191E-6</v>
      </c>
    </row>
    <row r="224" spans="1:21" x14ac:dyDescent="0.2">
      <c r="A224" s="30" t="s">
        <v>37</v>
      </c>
      <c r="B224" s="30"/>
      <c r="C224" s="31">
        <v>47354.499600000003</v>
      </c>
      <c r="D224" s="31"/>
      <c r="E224">
        <f t="shared" si="44"/>
        <v>488.99476652271045</v>
      </c>
      <c r="F224">
        <f t="shared" si="45"/>
        <v>489</v>
      </c>
      <c r="G224">
        <f t="shared" si="42"/>
        <v>-2.6554399999440648E-2</v>
      </c>
      <c r="J224">
        <f t="shared" si="40"/>
        <v>-2.6554399999440648E-2</v>
      </c>
      <c r="O224">
        <f t="shared" ca="1" si="46"/>
        <v>0.25418049246582952</v>
      </c>
      <c r="P224" s="74">
        <f t="shared" si="47"/>
        <v>-2.6248215911633104E-2</v>
      </c>
      <c r="Q224" s="2">
        <f t="shared" si="48"/>
        <v>32335.999600000003</v>
      </c>
      <c r="R224" s="2" t="s">
        <v>55</v>
      </c>
      <c r="S224" s="35">
        <f t="shared" si="43"/>
        <v>9.3748695626537506E-8</v>
      </c>
      <c r="T224" s="46">
        <v>1</v>
      </c>
      <c r="U224" s="35">
        <f t="shared" si="41"/>
        <v>9.3748695626537506E-8</v>
      </c>
    </row>
    <row r="225" spans="1:31" x14ac:dyDescent="0.2">
      <c r="A225" s="30" t="s">
        <v>35</v>
      </c>
      <c r="B225" s="30" t="s">
        <v>32</v>
      </c>
      <c r="C225" s="31">
        <v>47377.370999999999</v>
      </c>
      <c r="D225" s="31"/>
      <c r="E225">
        <f t="shared" si="44"/>
        <v>493.50237929048336</v>
      </c>
      <c r="F225">
        <f t="shared" si="45"/>
        <v>493.5</v>
      </c>
      <c r="G225">
        <f t="shared" si="42"/>
        <v>1.2072399993485305E-2</v>
      </c>
      <c r="I225">
        <f>G225</f>
        <v>1.2072399993485305E-2</v>
      </c>
      <c r="O225">
        <f t="shared" ca="1" si="46"/>
        <v>0.2528086940242732</v>
      </c>
      <c r="P225" s="74">
        <f t="shared" si="47"/>
        <v>-2.6564671661543943E-2</v>
      </c>
      <c r="Q225" s="2">
        <f t="shared" si="48"/>
        <v>32358.870999999999</v>
      </c>
      <c r="R225" s="2"/>
      <c r="S225" s="35">
        <f t="shared" si="43"/>
        <v>1.4928233060758646E-3</v>
      </c>
      <c r="T225" s="46">
        <v>1</v>
      </c>
      <c r="U225" s="35">
        <f t="shared" si="41"/>
        <v>1.4928233060758646E-3</v>
      </c>
      <c r="AB225">
        <v>7</v>
      </c>
      <c r="AC225" t="s">
        <v>34</v>
      </c>
      <c r="AE225" t="s">
        <v>29</v>
      </c>
    </row>
    <row r="226" spans="1:31" x14ac:dyDescent="0.2">
      <c r="A226" s="30" t="s">
        <v>37</v>
      </c>
      <c r="B226" s="30"/>
      <c r="C226" s="31">
        <v>47387.4686</v>
      </c>
      <c r="D226" s="31"/>
      <c r="E226">
        <f t="shared" si="44"/>
        <v>495.49246606627651</v>
      </c>
      <c r="F226">
        <f t="shared" si="45"/>
        <v>495.5</v>
      </c>
      <c r="G226">
        <f t="shared" si="42"/>
        <v>-3.8226800003030803E-2</v>
      </c>
      <c r="J226">
        <f t="shared" ref="J226:J244" si="49">G226</f>
        <v>-3.8226800003030803E-2</v>
      </c>
      <c r="O226">
        <f t="shared" ca="1" si="46"/>
        <v>0.25219900582802596</v>
      </c>
      <c r="P226" s="74">
        <f t="shared" si="47"/>
        <v>-2.6705876803720364E-2</v>
      </c>
      <c r="Q226" s="2">
        <f t="shared" si="48"/>
        <v>32368.9686</v>
      </c>
      <c r="R226" s="2" t="s">
        <v>55</v>
      </c>
      <c r="S226" s="35">
        <f t="shared" si="43"/>
        <v>1.3273167136440946E-4</v>
      </c>
      <c r="T226" s="46">
        <v>1</v>
      </c>
      <c r="U226" s="35">
        <f t="shared" si="41"/>
        <v>1.3273167136440946E-4</v>
      </c>
    </row>
    <row r="227" spans="1:31" x14ac:dyDescent="0.2">
      <c r="A227" s="30" t="s">
        <v>37</v>
      </c>
      <c r="B227" s="30"/>
      <c r="C227" s="31">
        <v>47387.4755</v>
      </c>
      <c r="D227" s="31"/>
      <c r="E227">
        <f t="shared" si="44"/>
        <v>495.49382595365108</v>
      </c>
      <c r="F227">
        <f t="shared" si="45"/>
        <v>495.5</v>
      </c>
      <c r="G227">
        <f t="shared" si="42"/>
        <v>-3.1326800002716482E-2</v>
      </c>
      <c r="J227">
        <f t="shared" si="49"/>
        <v>-3.1326800002716482E-2</v>
      </c>
      <c r="O227">
        <f t="shared" ca="1" si="46"/>
        <v>0.25219900582802596</v>
      </c>
      <c r="P227" s="74">
        <f t="shared" si="47"/>
        <v>-2.6705876803720364E-2</v>
      </c>
      <c r="Q227" s="2">
        <f t="shared" si="48"/>
        <v>32368.9755</v>
      </c>
      <c r="R227" s="2" t="s">
        <v>55</v>
      </c>
      <c r="S227" s="35">
        <f t="shared" si="43"/>
        <v>2.135293121102051E-5</v>
      </c>
      <c r="T227" s="46">
        <v>1</v>
      </c>
      <c r="U227" s="35">
        <f t="shared" si="41"/>
        <v>2.135293121102051E-5</v>
      </c>
    </row>
    <row r="228" spans="1:31" x14ac:dyDescent="0.2">
      <c r="A228" s="30" t="s">
        <v>37</v>
      </c>
      <c r="B228" s="30"/>
      <c r="C228" s="31">
        <v>47425.527399999999</v>
      </c>
      <c r="D228" s="31"/>
      <c r="E228">
        <f t="shared" si="44"/>
        <v>502.99328948793584</v>
      </c>
      <c r="F228">
        <f t="shared" si="45"/>
        <v>503</v>
      </c>
      <c r="G228">
        <f t="shared" si="42"/>
        <v>-3.4048800000164192E-2</v>
      </c>
      <c r="J228">
        <f t="shared" si="49"/>
        <v>-3.4048800000164192E-2</v>
      </c>
      <c r="O228">
        <f t="shared" ca="1" si="46"/>
        <v>0.2499126750920988</v>
      </c>
      <c r="P228" s="74">
        <f t="shared" si="47"/>
        <v>-2.7238455135566095E-2</v>
      </c>
      <c r="Q228" s="2">
        <f t="shared" si="48"/>
        <v>32407.027399999999</v>
      </c>
      <c r="R228" s="2" t="s">
        <v>55</v>
      </c>
      <c r="S228" s="35">
        <f t="shared" si="43"/>
        <v>4.6380797174757676E-5</v>
      </c>
      <c r="T228" s="46">
        <v>1</v>
      </c>
      <c r="U228" s="35">
        <f t="shared" si="41"/>
        <v>4.6380797174757676E-5</v>
      </c>
    </row>
    <row r="229" spans="1:31" x14ac:dyDescent="0.2">
      <c r="A229" s="30" t="s">
        <v>37</v>
      </c>
      <c r="B229" s="30"/>
      <c r="C229" s="31">
        <v>47425.527900000001</v>
      </c>
      <c r="D229" s="31"/>
      <c r="E229">
        <f t="shared" si="44"/>
        <v>502.99338803049955</v>
      </c>
      <c r="F229">
        <f t="shared" si="45"/>
        <v>503</v>
      </c>
      <c r="G229">
        <f t="shared" si="42"/>
        <v>-3.3548799998243339E-2</v>
      </c>
      <c r="J229">
        <f t="shared" si="49"/>
        <v>-3.3548799998243339E-2</v>
      </c>
      <c r="O229">
        <f t="shared" ca="1" si="46"/>
        <v>0.2499126750920988</v>
      </c>
      <c r="P229" s="74">
        <f t="shared" si="47"/>
        <v>-2.7238455135566095E-2</v>
      </c>
      <c r="Q229" s="2">
        <f t="shared" si="48"/>
        <v>32407.027900000001</v>
      </c>
      <c r="R229" s="2" t="s">
        <v>55</v>
      </c>
      <c r="S229" s="35">
        <f t="shared" si="43"/>
        <v>3.9820452285917094E-5</v>
      </c>
      <c r="T229" s="46">
        <v>1</v>
      </c>
      <c r="U229" s="35">
        <f t="shared" ref="U229:U258" si="50">+T229*S229</f>
        <v>3.9820452285917094E-5</v>
      </c>
    </row>
    <row r="230" spans="1:31" x14ac:dyDescent="0.2">
      <c r="A230" s="30" t="s">
        <v>36</v>
      </c>
      <c r="B230" s="30"/>
      <c r="C230" s="31">
        <v>48072.445299999999</v>
      </c>
      <c r="D230" s="31"/>
      <c r="E230">
        <f t="shared" si="44"/>
        <v>630.491185801293</v>
      </c>
      <c r="F230">
        <f t="shared" si="45"/>
        <v>630.5</v>
      </c>
      <c r="G230">
        <f t="shared" si="42"/>
        <v>-4.4722800004819874E-2</v>
      </c>
      <c r="J230">
        <f t="shared" si="49"/>
        <v>-4.4722800004819874E-2</v>
      </c>
      <c r="O230">
        <f t="shared" ca="1" si="46"/>
        <v>0.21104505258133727</v>
      </c>
      <c r="P230" s="74">
        <f t="shared" si="47"/>
        <v>-3.7031288538004803E-2</v>
      </c>
      <c r="Q230" s="2">
        <f t="shared" si="48"/>
        <v>33053.945299999999</v>
      </c>
      <c r="R230" s="2" t="s">
        <v>55</v>
      </c>
      <c r="S230" s="35">
        <f t="shared" si="43"/>
        <v>5.9159348644147725E-5</v>
      </c>
      <c r="T230" s="46">
        <v>1</v>
      </c>
      <c r="U230" s="35">
        <f t="shared" si="50"/>
        <v>5.9159348644147725E-5</v>
      </c>
    </row>
    <row r="231" spans="1:31" x14ac:dyDescent="0.2">
      <c r="A231" s="30" t="s">
        <v>36</v>
      </c>
      <c r="B231" s="30"/>
      <c r="C231" s="31">
        <v>48072.447</v>
      </c>
      <c r="D231" s="31"/>
      <c r="E231">
        <f t="shared" si="44"/>
        <v>630.4915208460086</v>
      </c>
      <c r="F231">
        <f t="shared" si="45"/>
        <v>630.5</v>
      </c>
      <c r="G231">
        <f t="shared" si="42"/>
        <v>-4.302280000410974E-2</v>
      </c>
      <c r="J231">
        <f t="shared" si="49"/>
        <v>-4.302280000410974E-2</v>
      </c>
      <c r="O231">
        <f t="shared" ca="1" si="46"/>
        <v>0.21104505258133727</v>
      </c>
      <c r="P231" s="74">
        <f t="shared" si="47"/>
        <v>-3.7031288538004803E-2</v>
      </c>
      <c r="Q231" s="2">
        <f t="shared" si="48"/>
        <v>33053.947</v>
      </c>
      <c r="R231" s="2" t="s">
        <v>55</v>
      </c>
      <c r="S231" s="35">
        <f t="shared" si="43"/>
        <v>3.5898209648466936E-5</v>
      </c>
      <c r="T231" s="46">
        <v>1</v>
      </c>
      <c r="U231" s="35">
        <f t="shared" si="50"/>
        <v>3.5898209648466936E-5</v>
      </c>
    </row>
    <row r="232" spans="1:31" x14ac:dyDescent="0.2">
      <c r="A232" s="30" t="s">
        <v>36</v>
      </c>
      <c r="B232" s="30"/>
      <c r="C232" s="31">
        <v>48105.432099999998</v>
      </c>
      <c r="D232" s="31"/>
      <c r="E232">
        <f t="shared" si="44"/>
        <v>636.99239346011541</v>
      </c>
      <c r="F232">
        <f t="shared" si="45"/>
        <v>637</v>
      </c>
      <c r="G232">
        <f t="shared" si="42"/>
        <v>-3.8595200006966479E-2</v>
      </c>
      <c r="J232">
        <f t="shared" si="49"/>
        <v>-3.8595200006966479E-2</v>
      </c>
      <c r="O232">
        <f t="shared" ca="1" si="46"/>
        <v>0.20906356594353373</v>
      </c>
      <c r="P232" s="74">
        <f t="shared" si="47"/>
        <v>-3.756792655366345E-2</v>
      </c>
      <c r="Q232" s="2">
        <f t="shared" si="48"/>
        <v>33086.932099999998</v>
      </c>
      <c r="R232" s="2" t="s">
        <v>55</v>
      </c>
      <c r="S232" s="35">
        <f t="shared" si="43"/>
        <v>1.055290747861131E-6</v>
      </c>
      <c r="T232" s="46">
        <v>1</v>
      </c>
      <c r="U232" s="35">
        <f t="shared" si="50"/>
        <v>1.055290747861131E-6</v>
      </c>
    </row>
    <row r="233" spans="1:31" x14ac:dyDescent="0.2">
      <c r="A233" s="30" t="s">
        <v>36</v>
      </c>
      <c r="B233" s="30"/>
      <c r="C233" s="31">
        <v>48105.432200000003</v>
      </c>
      <c r="D233" s="31"/>
      <c r="E233">
        <f t="shared" si="44"/>
        <v>636.99241316862901</v>
      </c>
      <c r="F233">
        <f t="shared" si="45"/>
        <v>637</v>
      </c>
      <c r="G233">
        <f t="shared" si="42"/>
        <v>-3.8495200002216734E-2</v>
      </c>
      <c r="J233">
        <f t="shared" si="49"/>
        <v>-3.8495200002216734E-2</v>
      </c>
      <c r="O233">
        <f t="shared" ca="1" si="46"/>
        <v>0.20906356594353373</v>
      </c>
      <c r="P233" s="74">
        <f t="shared" si="47"/>
        <v>-3.756792655366345E-2</v>
      </c>
      <c r="Q233" s="2">
        <f t="shared" si="48"/>
        <v>33086.932200000003</v>
      </c>
      <c r="R233" s="2" t="s">
        <v>55</v>
      </c>
      <c r="S233" s="35">
        <f t="shared" si="43"/>
        <v>8.5983604839190003E-7</v>
      </c>
      <c r="T233" s="46">
        <v>1</v>
      </c>
      <c r="U233" s="35">
        <f t="shared" si="50"/>
        <v>8.5983604839190003E-7</v>
      </c>
    </row>
    <row r="234" spans="1:31" x14ac:dyDescent="0.2">
      <c r="A234" s="28" t="s">
        <v>36</v>
      </c>
      <c r="B234" s="29" t="s">
        <v>49</v>
      </c>
      <c r="C234" s="28">
        <v>48110.505900000004</v>
      </c>
      <c r="D234" s="28" t="s">
        <v>55</v>
      </c>
      <c r="E234">
        <f t="shared" si="44"/>
        <v>637.99236397618154</v>
      </c>
      <c r="F234">
        <f t="shared" si="45"/>
        <v>638</v>
      </c>
      <c r="G234">
        <f t="shared" si="42"/>
        <v>-3.8744799996493384E-2</v>
      </c>
      <c r="J234">
        <f t="shared" si="49"/>
        <v>-3.8744799996493384E-2</v>
      </c>
      <c r="O234">
        <f t="shared" ca="1" si="46"/>
        <v>0.20875872184541011</v>
      </c>
      <c r="P234" s="74">
        <f t="shared" si="47"/>
        <v>-3.7650808253504808E-2</v>
      </c>
      <c r="Q234" s="2">
        <f t="shared" si="48"/>
        <v>33092.005900000004</v>
      </c>
      <c r="R234" s="2" t="s">
        <v>55</v>
      </c>
      <c r="S234" s="35">
        <f t="shared" si="43"/>
        <v>1.1968179337271823E-6</v>
      </c>
      <c r="T234" s="46">
        <v>1</v>
      </c>
      <c r="U234" s="35">
        <f t="shared" si="50"/>
        <v>1.1968179337271823E-6</v>
      </c>
    </row>
    <row r="235" spans="1:31" x14ac:dyDescent="0.2">
      <c r="A235" s="30" t="s">
        <v>36</v>
      </c>
      <c r="B235" s="30"/>
      <c r="C235" s="31">
        <v>48110.507599999997</v>
      </c>
      <c r="D235" s="31"/>
      <c r="E235">
        <f t="shared" si="44"/>
        <v>637.99269902089577</v>
      </c>
      <c r="F235">
        <f t="shared" si="45"/>
        <v>638</v>
      </c>
      <c r="G235">
        <f t="shared" si="42"/>
        <v>-3.7044800003059208E-2</v>
      </c>
      <c r="J235">
        <f t="shared" si="49"/>
        <v>-3.7044800003059208E-2</v>
      </c>
      <c r="O235">
        <f t="shared" ca="1" si="46"/>
        <v>0.20875872184541011</v>
      </c>
      <c r="P235" s="74">
        <f t="shared" si="47"/>
        <v>-3.7650808253504808E-2</v>
      </c>
      <c r="Q235" s="2">
        <f t="shared" si="48"/>
        <v>33092.007599999997</v>
      </c>
      <c r="R235" s="2" t="s">
        <v>55</v>
      </c>
      <c r="S235" s="35">
        <f t="shared" si="43"/>
        <v>3.6724599960813694E-7</v>
      </c>
      <c r="T235" s="46">
        <v>1</v>
      </c>
      <c r="U235" s="35">
        <f t="shared" si="50"/>
        <v>3.6724599960813694E-7</v>
      </c>
    </row>
    <row r="236" spans="1:31" x14ac:dyDescent="0.2">
      <c r="A236" s="30" t="s">
        <v>36</v>
      </c>
      <c r="B236" s="30"/>
      <c r="C236" s="31">
        <v>48166.314700000003</v>
      </c>
      <c r="D236" s="31"/>
      <c r="E236">
        <f t="shared" si="44"/>
        <v>648.99144839751659</v>
      </c>
      <c r="F236">
        <f t="shared" si="45"/>
        <v>649</v>
      </c>
      <c r="G236">
        <f t="shared" si="42"/>
        <v>-4.3390400001953822E-2</v>
      </c>
      <c r="J236">
        <f t="shared" si="49"/>
        <v>-4.3390400001953822E-2</v>
      </c>
      <c r="O236">
        <f t="shared" ca="1" si="46"/>
        <v>0.20540543676605028</v>
      </c>
      <c r="P236" s="74">
        <f t="shared" si="47"/>
        <v>-3.8568174241953523E-2</v>
      </c>
      <c r="Q236" s="2">
        <f t="shared" si="48"/>
        <v>33147.814700000003</v>
      </c>
      <c r="R236" s="2" t="s">
        <v>55</v>
      </c>
      <c r="S236" s="35">
        <f t="shared" si="43"/>
        <v>2.3253861280410455E-5</v>
      </c>
      <c r="T236" s="46">
        <v>1</v>
      </c>
      <c r="U236" s="35">
        <f t="shared" si="50"/>
        <v>2.3253861280410455E-5</v>
      </c>
    </row>
    <row r="237" spans="1:31" x14ac:dyDescent="0.2">
      <c r="A237" s="30" t="s">
        <v>36</v>
      </c>
      <c r="B237" s="30"/>
      <c r="C237" s="31">
        <v>48166.318500000001</v>
      </c>
      <c r="D237" s="31"/>
      <c r="E237">
        <f t="shared" si="44"/>
        <v>648.99219732099789</v>
      </c>
      <c r="F237">
        <f t="shared" si="45"/>
        <v>649</v>
      </c>
      <c r="G237">
        <f t="shared" si="42"/>
        <v>-3.9590400003362447E-2</v>
      </c>
      <c r="J237">
        <f t="shared" si="49"/>
        <v>-3.9590400003362447E-2</v>
      </c>
      <c r="O237">
        <f t="shared" ca="1" si="46"/>
        <v>0.20540543676605028</v>
      </c>
      <c r="P237" s="74">
        <f t="shared" si="47"/>
        <v>-3.8568174241953523E-2</v>
      </c>
      <c r="Q237" s="2">
        <f t="shared" si="48"/>
        <v>33147.818500000001</v>
      </c>
      <c r="R237" s="2" t="s">
        <v>55</v>
      </c>
      <c r="S237" s="35">
        <f t="shared" si="43"/>
        <v>1.0449455072880536E-6</v>
      </c>
      <c r="T237" s="46">
        <v>1</v>
      </c>
      <c r="U237" s="35">
        <f t="shared" si="50"/>
        <v>1.0449455072880536E-6</v>
      </c>
    </row>
    <row r="238" spans="1:31" x14ac:dyDescent="0.2">
      <c r="A238" s="30" t="s">
        <v>36</v>
      </c>
      <c r="B238" s="30"/>
      <c r="C238" s="31">
        <v>48171.391600000003</v>
      </c>
      <c r="D238" s="31"/>
      <c r="E238">
        <f t="shared" si="44"/>
        <v>649.99202987747447</v>
      </c>
      <c r="F238">
        <f t="shared" si="45"/>
        <v>650</v>
      </c>
      <c r="G238">
        <f t="shared" si="42"/>
        <v>-4.0439999997033738E-2</v>
      </c>
      <c r="J238">
        <f t="shared" si="49"/>
        <v>-4.0439999997033738E-2</v>
      </c>
      <c r="O238">
        <f t="shared" ca="1" si="46"/>
        <v>0.20510059266792666</v>
      </c>
      <c r="P238" s="74">
        <f t="shared" si="47"/>
        <v>-3.8652086358193755E-2</v>
      </c>
      <c r="Q238" s="2">
        <f t="shared" si="48"/>
        <v>33152.891600000003</v>
      </c>
      <c r="R238" s="2" t="s">
        <v>55</v>
      </c>
      <c r="S238" s="35">
        <f t="shared" si="43"/>
        <v>3.196635179950029E-6</v>
      </c>
      <c r="T238" s="46">
        <v>1</v>
      </c>
      <c r="U238" s="35">
        <f t="shared" si="50"/>
        <v>3.196635179950029E-6</v>
      </c>
    </row>
    <row r="239" spans="1:31" x14ac:dyDescent="0.2">
      <c r="A239" s="30" t="s">
        <v>36</v>
      </c>
      <c r="B239" s="30"/>
      <c r="C239" s="31">
        <v>48171.397400000002</v>
      </c>
      <c r="D239" s="31"/>
      <c r="E239">
        <f t="shared" si="44"/>
        <v>649.99317297120945</v>
      </c>
      <c r="F239">
        <f t="shared" si="45"/>
        <v>650</v>
      </c>
      <c r="G239">
        <f t="shared" si="42"/>
        <v>-3.4639999998034909E-2</v>
      </c>
      <c r="J239">
        <f t="shared" si="49"/>
        <v>-3.4639999998034909E-2</v>
      </c>
      <c r="O239">
        <f t="shared" ca="1" si="46"/>
        <v>0.20510059266792666</v>
      </c>
      <c r="P239" s="74">
        <f t="shared" si="47"/>
        <v>-3.8652086358193755E-2</v>
      </c>
      <c r="Q239" s="2">
        <f t="shared" si="48"/>
        <v>33152.897400000002</v>
      </c>
      <c r="R239" s="2" t="s">
        <v>55</v>
      </c>
      <c r="S239" s="35">
        <f t="shared" si="43"/>
        <v>1.6096836961372651E-5</v>
      </c>
      <c r="T239" s="46">
        <v>1</v>
      </c>
      <c r="U239" s="35">
        <f t="shared" si="50"/>
        <v>1.6096836961372651E-5</v>
      </c>
    </row>
    <row r="240" spans="1:31" x14ac:dyDescent="0.2">
      <c r="A240" s="28" t="s">
        <v>36</v>
      </c>
      <c r="B240" s="29" t="s">
        <v>49</v>
      </c>
      <c r="C240" s="28">
        <v>48450.452900000004</v>
      </c>
      <c r="D240" s="28" t="s">
        <v>55</v>
      </c>
      <c r="E240">
        <f t="shared" si="44"/>
        <v>704.99086155684347</v>
      </c>
      <c r="F240">
        <f t="shared" si="45"/>
        <v>705</v>
      </c>
      <c r="G240">
        <f t="shared" si="42"/>
        <v>-4.6367999995709397E-2</v>
      </c>
      <c r="J240">
        <f t="shared" si="49"/>
        <v>-4.6367999995709397E-2</v>
      </c>
      <c r="O240">
        <f t="shared" ca="1" si="46"/>
        <v>0.18833416727112756</v>
      </c>
      <c r="P240" s="74">
        <f t="shared" si="47"/>
        <v>-4.3399489522593884E-2</v>
      </c>
      <c r="Q240" s="2">
        <f t="shared" si="48"/>
        <v>33431.952900000004</v>
      </c>
      <c r="R240" s="2" t="s">
        <v>55</v>
      </c>
      <c r="S240" s="35">
        <f t="shared" si="43"/>
        <v>8.8120544289964844E-6</v>
      </c>
      <c r="T240" s="46">
        <v>1</v>
      </c>
      <c r="U240" s="35">
        <f t="shared" si="50"/>
        <v>8.8120544289964844E-6</v>
      </c>
    </row>
    <row r="241" spans="1:22" x14ac:dyDescent="0.2">
      <c r="A241" s="30" t="s">
        <v>36</v>
      </c>
      <c r="B241" s="30"/>
      <c r="C241" s="31">
        <v>48450.455199999997</v>
      </c>
      <c r="D241" s="31"/>
      <c r="E241">
        <f t="shared" si="44"/>
        <v>704.99131485263354</v>
      </c>
      <c r="F241">
        <f t="shared" si="45"/>
        <v>705</v>
      </c>
      <c r="G241">
        <f t="shared" si="42"/>
        <v>-4.4068000002880581E-2</v>
      </c>
      <c r="J241">
        <f t="shared" si="49"/>
        <v>-4.4068000002880581E-2</v>
      </c>
      <c r="O241">
        <f t="shared" ca="1" si="46"/>
        <v>0.18833416727112756</v>
      </c>
      <c r="P241" s="74">
        <f t="shared" si="47"/>
        <v>-4.3399489522593884E-2</v>
      </c>
      <c r="Q241" s="2">
        <f t="shared" si="48"/>
        <v>33431.955199999997</v>
      </c>
      <c r="R241" s="2" t="s">
        <v>55</v>
      </c>
      <c r="S241" s="35">
        <f t="shared" si="43"/>
        <v>4.4690626225314958E-7</v>
      </c>
      <c r="T241" s="46">
        <v>1</v>
      </c>
      <c r="U241" s="35">
        <f t="shared" si="50"/>
        <v>4.4690626225314958E-7</v>
      </c>
    </row>
    <row r="242" spans="1:22" x14ac:dyDescent="0.2">
      <c r="A242" s="30" t="s">
        <v>36</v>
      </c>
      <c r="B242" s="30"/>
      <c r="C242" s="31">
        <v>48483.423900000002</v>
      </c>
      <c r="D242" s="31"/>
      <c r="E242">
        <f t="shared" si="44"/>
        <v>711.48895527066304</v>
      </c>
      <c r="F242">
        <f t="shared" si="45"/>
        <v>711.5</v>
      </c>
      <c r="G242">
        <f t="shared" si="42"/>
        <v>-5.6040399998892099E-2</v>
      </c>
      <c r="J242">
        <f t="shared" si="49"/>
        <v>-5.6040399998892099E-2</v>
      </c>
      <c r="O242">
        <f t="shared" ca="1" si="46"/>
        <v>0.18635268063332402</v>
      </c>
      <c r="P242" s="74">
        <f t="shared" si="47"/>
        <v>-4.3977709133348419E-2</v>
      </c>
      <c r="Q242" s="2">
        <f t="shared" si="48"/>
        <v>33464.923900000002</v>
      </c>
      <c r="R242" s="2" t="s">
        <v>55</v>
      </c>
      <c r="S242" s="35">
        <f t="shared" si="43"/>
        <v>1.4550851091767091E-4</v>
      </c>
      <c r="T242" s="46">
        <v>1</v>
      </c>
      <c r="U242" s="35">
        <f t="shared" si="50"/>
        <v>1.4550851091767091E-4</v>
      </c>
    </row>
    <row r="243" spans="1:22" x14ac:dyDescent="0.2">
      <c r="A243" s="30" t="s">
        <v>36</v>
      </c>
      <c r="B243" s="30"/>
      <c r="C243" s="31">
        <v>48544.316500000001</v>
      </c>
      <c r="D243" s="31"/>
      <c r="E243">
        <f t="shared" si="44"/>
        <v>723.4899810593306</v>
      </c>
      <c r="F243">
        <f t="shared" si="45"/>
        <v>723.5</v>
      </c>
      <c r="G243">
        <f t="shared" si="42"/>
        <v>-5.0835599999118131E-2</v>
      </c>
      <c r="J243">
        <f t="shared" si="49"/>
        <v>-5.0835599999118131E-2</v>
      </c>
      <c r="O243">
        <f t="shared" ca="1" si="46"/>
        <v>0.1826945514558406</v>
      </c>
      <c r="P243" s="74">
        <f t="shared" si="47"/>
        <v>-4.5054722843353975E-2</v>
      </c>
      <c r="Q243" s="2">
        <f t="shared" si="48"/>
        <v>33525.816500000001</v>
      </c>
      <c r="R243" s="2" t="s">
        <v>55</v>
      </c>
      <c r="S243" s="35">
        <f t="shared" si="43"/>
        <v>3.3418540690035873E-5</v>
      </c>
      <c r="T243" s="46">
        <v>1</v>
      </c>
      <c r="U243" s="35">
        <f t="shared" si="50"/>
        <v>3.3418540690035873E-5</v>
      </c>
    </row>
    <row r="244" spans="1:22" x14ac:dyDescent="0.2">
      <c r="A244" s="30" t="s">
        <v>36</v>
      </c>
      <c r="B244" s="30"/>
      <c r="C244" s="31">
        <v>48544.318599999999</v>
      </c>
      <c r="D244" s="31"/>
      <c r="E244">
        <f t="shared" si="44"/>
        <v>723.4903949380963</v>
      </c>
      <c r="F244">
        <f t="shared" si="45"/>
        <v>723.5</v>
      </c>
      <c r="G244">
        <f>+C244-(C$7+F244*C$8)</f>
        <v>-4.873560000123689E-2</v>
      </c>
      <c r="J244">
        <f t="shared" si="49"/>
        <v>-4.873560000123689E-2</v>
      </c>
      <c r="O244">
        <f t="shared" ca="1" si="46"/>
        <v>0.1826945514558406</v>
      </c>
      <c r="P244" s="74">
        <f t="shared" si="47"/>
        <v>-4.5054722843353975E-2</v>
      </c>
      <c r="Q244" s="2">
        <f t="shared" si="48"/>
        <v>33525.818599999999</v>
      </c>
      <c r="R244" s="2" t="s">
        <v>55</v>
      </c>
      <c r="S244" s="35">
        <f t="shared" si="43"/>
        <v>1.35488566514242E-5</v>
      </c>
      <c r="T244" s="46">
        <v>1</v>
      </c>
      <c r="U244" s="35">
        <f t="shared" si="50"/>
        <v>1.35488566514242E-5</v>
      </c>
    </row>
    <row r="245" spans="1:22" x14ac:dyDescent="0.2">
      <c r="A245" s="34" t="s">
        <v>59</v>
      </c>
      <c r="B245" s="33" t="s">
        <v>49</v>
      </c>
      <c r="C245" s="31">
        <v>50348.078000000001</v>
      </c>
      <c r="D245" s="31"/>
      <c r="E245">
        <f t="shared" si="44"/>
        <v>1078.9845448996969</v>
      </c>
      <c r="F245">
        <f t="shared" si="45"/>
        <v>1079</v>
      </c>
      <c r="G245">
        <f>+C245-(C$7+F245*C$8)</f>
        <v>-7.8418400000373367E-2</v>
      </c>
      <c r="N245">
        <f>G245</f>
        <v>-7.8418400000373367E-2</v>
      </c>
      <c r="O245">
        <f t="shared" ca="1" si="46"/>
        <v>7.4322474572893649E-2</v>
      </c>
      <c r="P245" s="74">
        <f t="shared" si="47"/>
        <v>-8.2570422271030494E-2</v>
      </c>
      <c r="Q245" s="2">
        <f t="shared" si="48"/>
        <v>35329.578000000001</v>
      </c>
      <c r="R245" s="2"/>
      <c r="S245" s="35">
        <f t="shared" si="43"/>
        <v>1.7239288936032766E-5</v>
      </c>
      <c r="T245" s="46">
        <v>1</v>
      </c>
      <c r="U245" s="35">
        <f t="shared" si="50"/>
        <v>1.7239288936032766E-5</v>
      </c>
    </row>
    <row r="246" spans="1:22" x14ac:dyDescent="0.2">
      <c r="A246" s="60" t="s">
        <v>769</v>
      </c>
      <c r="B246" s="62" t="s">
        <v>49</v>
      </c>
      <c r="C246" s="61">
        <v>52093.49</v>
      </c>
      <c r="D246" s="11"/>
      <c r="E246">
        <f t="shared" si="44"/>
        <v>1422.979290137213</v>
      </c>
      <c r="F246">
        <f t="shared" si="45"/>
        <v>1423</v>
      </c>
      <c r="G246">
        <f>+C246-(C$7+F246*C$8)</f>
        <v>-0.10508080000727205</v>
      </c>
      <c r="I246">
        <f>G246</f>
        <v>-0.10508080000727205</v>
      </c>
      <c r="O246">
        <f t="shared" ca="1" si="46"/>
        <v>-3.0543895181631642E-2</v>
      </c>
      <c r="P246" s="74">
        <f t="shared" si="47"/>
        <v>-0.12920366022330604</v>
      </c>
      <c r="Q246" s="2">
        <f t="shared" si="48"/>
        <v>37074.99</v>
      </c>
      <c r="R246" s="2"/>
      <c r="S246" s="35">
        <f t="shared" si="43"/>
        <v>5.8191238500231559E-4</v>
      </c>
      <c r="T246" s="17">
        <v>0.1</v>
      </c>
      <c r="U246" s="35">
        <f t="shared" si="50"/>
        <v>5.819123850023156E-5</v>
      </c>
    </row>
    <row r="247" spans="1:22" x14ac:dyDescent="0.2">
      <c r="A247" s="60" t="s">
        <v>769</v>
      </c>
      <c r="B247" s="62" t="s">
        <v>57</v>
      </c>
      <c r="C247" s="61">
        <v>52096.107000000004</v>
      </c>
      <c r="D247" s="11"/>
      <c r="E247">
        <f t="shared" si="44"/>
        <v>1423.4950619138986</v>
      </c>
      <c r="F247">
        <f t="shared" si="45"/>
        <v>1423.5</v>
      </c>
      <c r="O247">
        <f t="shared" ca="1" si="46"/>
        <v>-3.0696317230693437E-2</v>
      </c>
      <c r="P247" s="74">
        <f t="shared" si="47"/>
        <v>-0.1292788364767854</v>
      </c>
      <c r="Q247" s="2">
        <f t="shared" si="48"/>
        <v>37077.607000000004</v>
      </c>
      <c r="R247" s="2"/>
      <c r="S247" s="35">
        <f>+(P247-V247)^2</f>
        <v>1.0862483022625701E-2</v>
      </c>
      <c r="T247" s="17"/>
      <c r="U247" s="35">
        <f t="shared" si="50"/>
        <v>0</v>
      </c>
      <c r="V247">
        <f>+C247-(C$7+F247*C$8)</f>
        <v>-2.5055599995539524E-2</v>
      </c>
    </row>
    <row r="248" spans="1:22" x14ac:dyDescent="0.2">
      <c r="A248" s="60" t="s">
        <v>776</v>
      </c>
      <c r="B248" s="62" t="s">
        <v>49</v>
      </c>
      <c r="C248" s="61">
        <v>52834.337</v>
      </c>
      <c r="D248" s="11"/>
      <c r="E248">
        <f t="shared" si="44"/>
        <v>1568.9892150288597</v>
      </c>
      <c r="F248">
        <f t="shared" si="45"/>
        <v>1569</v>
      </c>
      <c r="O248">
        <f t="shared" ca="1" si="46"/>
        <v>-7.5051133507680168E-2</v>
      </c>
      <c r="P248" s="74">
        <f t="shared" si="47"/>
        <v>-0.15206717355432808</v>
      </c>
      <c r="Q248" s="2">
        <f t="shared" si="48"/>
        <v>37815.837</v>
      </c>
      <c r="R248" s="2"/>
      <c r="S248" s="35">
        <f>+(P248-V248)^2</f>
        <v>9.4760049376013834E-3</v>
      </c>
      <c r="T248" s="17"/>
      <c r="U248" s="35">
        <f t="shared" si="50"/>
        <v>0</v>
      </c>
      <c r="V248">
        <f>+C248-(C$7+F248*C$8)</f>
        <v>-5.4722400003811345E-2</v>
      </c>
    </row>
    <row r="249" spans="1:22" x14ac:dyDescent="0.2">
      <c r="A249" s="60" t="s">
        <v>776</v>
      </c>
      <c r="B249" s="62" t="s">
        <v>57</v>
      </c>
      <c r="C249" s="61">
        <v>52836.839</v>
      </c>
      <c r="D249" s="11"/>
      <c r="E249">
        <f t="shared" si="44"/>
        <v>1569.482322015969</v>
      </c>
      <c r="F249">
        <f t="shared" si="45"/>
        <v>1569.5</v>
      </c>
      <c r="G249">
        <f t="shared" ref="G249:G257" si="51">+C249-(C$7+F249*C$8)</f>
        <v>-8.9697200004593469E-2</v>
      </c>
      <c r="I249">
        <f>G249</f>
        <v>-8.9697200004593469E-2</v>
      </c>
      <c r="O249">
        <f t="shared" ca="1" si="46"/>
        <v>-7.5203555556741963E-2</v>
      </c>
      <c r="P249" s="74">
        <f t="shared" si="47"/>
        <v>-0.15214861817423386</v>
      </c>
      <c r="Q249" s="2">
        <f t="shared" si="48"/>
        <v>37818.339</v>
      </c>
      <c r="R249" s="2"/>
      <c r="S249" s="35">
        <f t="shared" ref="S249:S257" si="52">+(P249-G249)^2</f>
        <v>3.9001796313992902E-3</v>
      </c>
      <c r="T249" s="17">
        <v>0.1</v>
      </c>
      <c r="U249" s="35">
        <f t="shared" si="50"/>
        <v>3.9001796313992902E-4</v>
      </c>
    </row>
    <row r="250" spans="1:22" x14ac:dyDescent="0.2">
      <c r="A250" s="60" t="s">
        <v>783</v>
      </c>
      <c r="B250" s="62" t="s">
        <v>57</v>
      </c>
      <c r="C250" s="61">
        <v>53993.57</v>
      </c>
      <c r="D250" s="11"/>
      <c r="E250">
        <f t="shared" si="44"/>
        <v>1797.4567977577067</v>
      </c>
      <c r="F250">
        <f t="shared" si="45"/>
        <v>1797.5</v>
      </c>
      <c r="G250">
        <f t="shared" si="51"/>
        <v>-0.21920600000157719</v>
      </c>
      <c r="I250">
        <f>G250</f>
        <v>-0.21920600000157719</v>
      </c>
      <c r="O250">
        <f t="shared" ca="1" si="46"/>
        <v>-0.14470800992892729</v>
      </c>
      <c r="P250" s="74">
        <f t="shared" si="47"/>
        <v>-0.1915241412491171</v>
      </c>
      <c r="Q250" s="2">
        <f t="shared" si="48"/>
        <v>38975.07</v>
      </c>
      <c r="R250" s="2"/>
      <c r="S250" s="35">
        <f t="shared" si="52"/>
        <v>7.6628530399115171E-4</v>
      </c>
      <c r="T250" s="17">
        <v>0.1</v>
      </c>
      <c r="U250" s="35">
        <f t="shared" si="50"/>
        <v>7.6628530399115171E-5</v>
      </c>
    </row>
    <row r="251" spans="1:22" x14ac:dyDescent="0.2">
      <c r="A251" s="60" t="s">
        <v>790</v>
      </c>
      <c r="B251" s="62" t="s">
        <v>49</v>
      </c>
      <c r="C251" s="61">
        <v>55051.489200000004</v>
      </c>
      <c r="D251" s="11"/>
      <c r="E251">
        <f t="shared" si="44"/>
        <v>2005.9569373728114</v>
      </c>
      <c r="F251">
        <f t="shared" si="45"/>
        <v>2006</v>
      </c>
      <c r="G251">
        <f t="shared" si="51"/>
        <v>-0.21849759999895468</v>
      </c>
      <c r="I251">
        <f>G251</f>
        <v>-0.21849759999895468</v>
      </c>
      <c r="O251">
        <f t="shared" ca="1" si="46"/>
        <v>-0.2082680043877021</v>
      </c>
      <c r="P251" s="74">
        <f t="shared" si="47"/>
        <v>-0.23143945648915756</v>
      </c>
      <c r="Q251" s="2">
        <f t="shared" si="48"/>
        <v>40032.989200000004</v>
      </c>
      <c r="R251" s="2"/>
      <c r="S251" s="35">
        <f t="shared" si="52"/>
        <v>1.6749164941300642E-4</v>
      </c>
      <c r="T251" s="17">
        <v>0.1</v>
      </c>
      <c r="U251" s="35">
        <f t="shared" si="50"/>
        <v>1.6749164941300644E-5</v>
      </c>
    </row>
    <row r="252" spans="1:22" x14ac:dyDescent="0.2">
      <c r="A252" s="34" t="s">
        <v>67</v>
      </c>
      <c r="B252" s="34"/>
      <c r="C252" s="31">
        <v>55391.428599999999</v>
      </c>
      <c r="D252" s="31">
        <v>2.8999999999999998E-3</v>
      </c>
      <c r="E252">
        <f t="shared" si="44"/>
        <v>2072.9539371065089</v>
      </c>
      <c r="F252">
        <f t="shared" si="45"/>
        <v>2073</v>
      </c>
      <c r="G252">
        <f t="shared" si="51"/>
        <v>-0.2337208000026294</v>
      </c>
      <c r="J252">
        <f>G252</f>
        <v>-0.2337208000026294</v>
      </c>
      <c r="O252">
        <f t="shared" ca="1" si="46"/>
        <v>-0.2286925589619847</v>
      </c>
      <c r="P252" s="74">
        <f t="shared" si="47"/>
        <v>-0.24505845821278138</v>
      </c>
      <c r="Q252" s="2">
        <f t="shared" si="48"/>
        <v>40372.928599999999</v>
      </c>
      <c r="R252" s="2" t="s">
        <v>55</v>
      </c>
      <c r="S252" s="35">
        <f t="shared" si="52"/>
        <v>1.285424936902266E-4</v>
      </c>
      <c r="T252" s="46">
        <v>0.5</v>
      </c>
      <c r="U252" s="35">
        <f t="shared" si="50"/>
        <v>6.4271246845113301E-5</v>
      </c>
    </row>
    <row r="253" spans="1:22" x14ac:dyDescent="0.2">
      <c r="A253" s="28" t="s">
        <v>58</v>
      </c>
      <c r="B253" s="29" t="s">
        <v>49</v>
      </c>
      <c r="C253" s="28">
        <v>55802.394330000003</v>
      </c>
      <c r="D253" s="28">
        <v>1.0499999999999999E-3</v>
      </c>
      <c r="E253">
        <f t="shared" si="44"/>
        <v>2153.9491700902981</v>
      </c>
      <c r="F253">
        <f t="shared" si="45"/>
        <v>2154</v>
      </c>
      <c r="G253">
        <f t="shared" si="51"/>
        <v>-0.2579083999953582</v>
      </c>
      <c r="K253">
        <f>G253</f>
        <v>-0.2579083999953582</v>
      </c>
      <c r="O253">
        <f t="shared" ca="1" si="46"/>
        <v>-0.25338493090999792</v>
      </c>
      <c r="P253" s="74">
        <f t="shared" si="47"/>
        <v>-0.26203791448182862</v>
      </c>
      <c r="Q253" s="2">
        <f t="shared" si="48"/>
        <v>40783.894330000003</v>
      </c>
      <c r="R253" s="2" t="s">
        <v>71</v>
      </c>
      <c r="S253" s="35">
        <f t="shared" si="52"/>
        <v>1.7052889893969059E-5</v>
      </c>
      <c r="T253" s="46">
        <v>0.8</v>
      </c>
      <c r="U253" s="35">
        <f t="shared" si="50"/>
        <v>1.3642311915175249E-5</v>
      </c>
    </row>
    <row r="254" spans="1:22" x14ac:dyDescent="0.2">
      <c r="A254" s="75" t="s">
        <v>60</v>
      </c>
      <c r="B254" s="76" t="s">
        <v>49</v>
      </c>
      <c r="C254" s="31">
        <v>56596.424800000001</v>
      </c>
      <c r="D254" s="77">
        <v>8.8999999999999999E-3</v>
      </c>
      <c r="E254">
        <f t="shared" si="44"/>
        <v>2310.4407659074891</v>
      </c>
      <c r="F254">
        <f t="shared" si="45"/>
        <v>2310.5</v>
      </c>
      <c r="G254">
        <f t="shared" si="51"/>
        <v>-0.30055079999874579</v>
      </c>
      <c r="J254">
        <f>G254</f>
        <v>-0.30055079999874579</v>
      </c>
      <c r="O254">
        <f t="shared" ca="1" si="46"/>
        <v>-0.30109303226634443</v>
      </c>
      <c r="P254" s="74">
        <f t="shared" si="47"/>
        <v>-0.29643970470718528</v>
      </c>
      <c r="Q254" s="2">
        <f t="shared" si="48"/>
        <v>41577.924800000001</v>
      </c>
      <c r="R254" s="2" t="s">
        <v>55</v>
      </c>
      <c r="S254" s="35">
        <f t="shared" si="52"/>
        <v>1.690110449629097E-5</v>
      </c>
      <c r="T254" s="46">
        <v>1</v>
      </c>
      <c r="U254" s="35">
        <f t="shared" si="50"/>
        <v>1.690110449629097E-5</v>
      </c>
    </row>
    <row r="255" spans="1:22" x14ac:dyDescent="0.2">
      <c r="A255" s="77" t="s">
        <v>68</v>
      </c>
      <c r="B255" s="76" t="s">
        <v>49</v>
      </c>
      <c r="C255" s="77">
        <v>56842.505599999997</v>
      </c>
      <c r="D255" s="77">
        <v>2.0999999999999999E-3</v>
      </c>
      <c r="E255">
        <f t="shared" si="44"/>
        <v>2358.939631564333</v>
      </c>
      <c r="F255">
        <f t="shared" si="45"/>
        <v>2359</v>
      </c>
      <c r="G255">
        <f t="shared" si="51"/>
        <v>-0.30630640000890708</v>
      </c>
      <c r="J255">
        <f>G255</f>
        <v>-0.30630640000890708</v>
      </c>
      <c r="O255">
        <f t="shared" ca="1" si="46"/>
        <v>-0.31587797102533999</v>
      </c>
      <c r="P255" s="74">
        <f t="shared" si="47"/>
        <v>-0.3075278338410965</v>
      </c>
      <c r="Q255" s="2">
        <f t="shared" si="48"/>
        <v>41824.005599999997</v>
      </c>
      <c r="R255" s="2" t="s">
        <v>55</v>
      </c>
      <c r="S255" s="35">
        <f t="shared" si="52"/>
        <v>1.4919006064169383E-6</v>
      </c>
      <c r="T255" s="46">
        <v>0.5</v>
      </c>
      <c r="U255" s="35">
        <f t="shared" si="50"/>
        <v>7.4595030320846917E-7</v>
      </c>
    </row>
    <row r="256" spans="1:22" x14ac:dyDescent="0.2">
      <c r="A256" s="30" t="s">
        <v>817</v>
      </c>
      <c r="B256" s="33" t="s">
        <v>49</v>
      </c>
      <c r="C256" s="31">
        <v>56913.537900000003</v>
      </c>
      <c r="D256" s="31"/>
      <c r="E256">
        <f t="shared" si="44"/>
        <v>2372.9390414126306</v>
      </c>
      <c r="F256">
        <f t="shared" si="45"/>
        <v>2373</v>
      </c>
      <c r="G256">
        <f t="shared" si="51"/>
        <v>-0.3093007999996189</v>
      </c>
      <c r="K256">
        <f>G256</f>
        <v>-0.3093007999996189</v>
      </c>
      <c r="O256">
        <f t="shared" ca="1" si="46"/>
        <v>-0.32014578839907071</v>
      </c>
      <c r="P256" s="74">
        <f t="shared" si="47"/>
        <v>-0.31076609817522105</v>
      </c>
      <c r="Q256" s="2">
        <f t="shared" si="48"/>
        <v>41895.037900000003</v>
      </c>
      <c r="R256" s="2"/>
      <c r="S256" s="35">
        <f t="shared" si="52"/>
        <v>2.1470987434229824E-6</v>
      </c>
      <c r="T256" s="17">
        <v>1</v>
      </c>
      <c r="U256" s="35">
        <f t="shared" si="50"/>
        <v>2.1470987434229824E-6</v>
      </c>
    </row>
    <row r="257" spans="1:21" x14ac:dyDescent="0.2">
      <c r="A257" s="65" t="s">
        <v>819</v>
      </c>
      <c r="B257" s="66" t="s">
        <v>49</v>
      </c>
      <c r="C257" s="67">
        <v>56913.538</v>
      </c>
      <c r="D257" s="67">
        <v>2.0000000000000001E-4</v>
      </c>
      <c r="E257">
        <f t="shared" si="44"/>
        <v>2372.9390611211429</v>
      </c>
      <c r="F257">
        <f t="shared" si="45"/>
        <v>2373</v>
      </c>
      <c r="G257">
        <f t="shared" si="51"/>
        <v>-0.30920080000214512</v>
      </c>
      <c r="K257">
        <f>G257</f>
        <v>-0.30920080000214512</v>
      </c>
      <c r="O257">
        <f t="shared" ca="1" si="46"/>
        <v>-0.32014578839907071</v>
      </c>
      <c r="P257" s="74">
        <f t="shared" si="47"/>
        <v>-0.31076609817522105</v>
      </c>
      <c r="Q257" s="2">
        <f t="shared" si="48"/>
        <v>41895.038</v>
      </c>
      <c r="R257" s="2"/>
      <c r="S257" s="35">
        <f t="shared" si="52"/>
        <v>2.4501583706348603E-6</v>
      </c>
      <c r="T257" s="17">
        <v>1</v>
      </c>
      <c r="U257" s="35">
        <f t="shared" si="50"/>
        <v>2.4501583706348603E-6</v>
      </c>
    </row>
    <row r="258" spans="1:21" x14ac:dyDescent="0.2">
      <c r="A258" s="78" t="s">
        <v>878</v>
      </c>
      <c r="B258" s="79" t="s">
        <v>49</v>
      </c>
      <c r="C258" s="80">
        <v>59460.484600000003</v>
      </c>
      <c r="D258" s="78">
        <v>1.8E-3</v>
      </c>
      <c r="E258">
        <f t="shared" ref="E258" si="53">+(C258-C$7)/C$8</f>
        <v>2874.9043545879922</v>
      </c>
      <c r="F258">
        <f t="shared" ref="F258" si="54">ROUND(2*E258,0)/2</f>
        <v>2875</v>
      </c>
      <c r="G258">
        <f t="shared" ref="G258" si="55">+C258-(C$7+F258*C$8)</f>
        <v>-0.4853000000002794</v>
      </c>
      <c r="K258">
        <f>G258</f>
        <v>-0.4853000000002794</v>
      </c>
      <c r="O258">
        <f t="shared" ref="O258" ca="1" si="56">+C$11+C$12*F258</f>
        <v>-0.4731775256571279</v>
      </c>
      <c r="P258" s="74">
        <f t="shared" ref="P258" si="57">+D$11+D$12*F258+D$13*F258^2</f>
        <v>-0.43800228920607215</v>
      </c>
      <c r="Q258" s="2">
        <f t="shared" ref="Q258" si="58">+C258-15018.5</f>
        <v>44441.984600000003</v>
      </c>
      <c r="R258" s="2"/>
      <c r="S258" s="35">
        <f t="shared" ref="S258" si="59">+(P258-G258)^2</f>
        <v>2.2370734463724689E-3</v>
      </c>
      <c r="T258" s="17">
        <v>1</v>
      </c>
      <c r="U258" s="35">
        <f t="shared" si="50"/>
        <v>2.2370734463724689E-3</v>
      </c>
    </row>
    <row r="259" spans="1:21" x14ac:dyDescent="0.2">
      <c r="A259" s="68"/>
      <c r="B259" s="69"/>
      <c r="C259" s="70"/>
      <c r="D259" s="70"/>
      <c r="P259" s="74"/>
      <c r="Q259" s="2"/>
      <c r="R259" s="2"/>
      <c r="S259" s="35"/>
      <c r="T259" s="17"/>
    </row>
    <row r="260" spans="1:21" x14ac:dyDescent="0.2">
      <c r="A260" s="68"/>
      <c r="B260" s="69"/>
      <c r="C260" s="70"/>
      <c r="D260" s="70"/>
      <c r="P260" s="74"/>
      <c r="Q260" s="2"/>
      <c r="R260" s="2"/>
      <c r="S260" s="35"/>
      <c r="T260" s="17"/>
    </row>
    <row r="261" spans="1:21" x14ac:dyDescent="0.2">
      <c r="A261" s="68"/>
      <c r="B261" s="69"/>
      <c r="C261" s="70"/>
      <c r="D261" s="70"/>
      <c r="P261" s="74"/>
      <c r="Q261" s="2"/>
      <c r="R261" s="2"/>
      <c r="S261" s="35"/>
      <c r="T261" s="17"/>
    </row>
    <row r="262" spans="1:21" x14ac:dyDescent="0.2">
      <c r="A262" s="68"/>
      <c r="B262" s="69"/>
      <c r="C262" s="70"/>
      <c r="D262" s="70"/>
      <c r="P262" s="74"/>
      <c r="Q262" s="2"/>
      <c r="R262" s="2"/>
      <c r="S262" s="35"/>
      <c r="T262" s="17"/>
    </row>
    <row r="263" spans="1:21" x14ac:dyDescent="0.2">
      <c r="A263" s="68"/>
      <c r="B263" s="69"/>
      <c r="C263" s="70"/>
      <c r="D263" s="70"/>
      <c r="P263" s="74"/>
      <c r="Q263" s="2"/>
      <c r="R263" s="2"/>
      <c r="S263" s="35"/>
      <c r="T263" s="17"/>
    </row>
    <row r="264" spans="1:21" x14ac:dyDescent="0.2">
      <c r="A264" s="68"/>
      <c r="B264" s="69"/>
      <c r="C264" s="70"/>
      <c r="D264" s="70"/>
      <c r="P264" s="74"/>
      <c r="Q264" s="2"/>
      <c r="R264" s="2"/>
      <c r="S264" s="35"/>
      <c r="T264" s="17"/>
    </row>
    <row r="265" spans="1:21" x14ac:dyDescent="0.2">
      <c r="A265" s="68"/>
      <c r="B265" s="69"/>
      <c r="C265" s="70"/>
      <c r="D265" s="70"/>
      <c r="P265" s="74"/>
      <c r="Q265" s="2"/>
      <c r="R265" s="2"/>
      <c r="S265" s="35"/>
      <c r="T265" s="17"/>
    </row>
    <row r="266" spans="1:21" x14ac:dyDescent="0.2">
      <c r="A266" s="68"/>
      <c r="B266" s="69"/>
      <c r="C266" s="70"/>
      <c r="D266" s="70"/>
      <c r="P266" s="74"/>
      <c r="Q266" s="2"/>
      <c r="R266" s="2"/>
      <c r="S266" s="35"/>
      <c r="T266" s="17"/>
    </row>
    <row r="267" spans="1:21" x14ac:dyDescent="0.2">
      <c r="A267" s="68"/>
      <c r="B267" s="69"/>
      <c r="C267" s="70"/>
      <c r="D267" s="70"/>
      <c r="P267" s="74"/>
      <c r="Q267" s="2"/>
      <c r="R267" s="2"/>
      <c r="S267" s="35"/>
      <c r="T267" s="17"/>
    </row>
    <row r="268" spans="1:21" x14ac:dyDescent="0.2">
      <c r="A268" s="68"/>
      <c r="B268" s="69"/>
      <c r="C268" s="70"/>
      <c r="D268" s="70"/>
      <c r="P268" s="74"/>
      <c r="Q268" s="2"/>
      <c r="R268" s="2"/>
      <c r="S268" s="35"/>
      <c r="T268" s="17"/>
    </row>
    <row r="269" spans="1:21" x14ac:dyDescent="0.2">
      <c r="A269" s="68"/>
      <c r="B269" s="69"/>
      <c r="C269" s="70"/>
      <c r="D269" s="70"/>
      <c r="P269" s="74"/>
      <c r="Q269" s="2"/>
      <c r="R269" s="2"/>
      <c r="S269" s="35"/>
      <c r="T269" s="17"/>
    </row>
    <row r="270" spans="1:21" x14ac:dyDescent="0.2">
      <c r="A270" s="68"/>
      <c r="B270" s="69"/>
      <c r="C270" s="70"/>
      <c r="D270" s="70"/>
      <c r="P270" s="74"/>
      <c r="Q270" s="2"/>
      <c r="R270" s="2"/>
      <c r="S270" s="35"/>
      <c r="T270" s="17"/>
    </row>
    <row r="271" spans="1:21" x14ac:dyDescent="0.2">
      <c r="A271" s="68"/>
      <c r="B271" s="69"/>
      <c r="C271" s="70"/>
      <c r="D271" s="70"/>
      <c r="P271" s="74"/>
      <c r="Q271" s="2"/>
      <c r="R271" s="2"/>
      <c r="S271" s="35"/>
      <c r="T271" s="17"/>
    </row>
    <row r="272" spans="1:21" x14ac:dyDescent="0.2">
      <c r="A272" s="68"/>
      <c r="B272" s="69"/>
      <c r="C272" s="70"/>
      <c r="D272" s="70"/>
      <c r="P272" s="74"/>
      <c r="Q272" s="2"/>
      <c r="R272" s="2"/>
      <c r="S272" s="35"/>
      <c r="T272" s="17"/>
    </row>
    <row r="273" spans="1:20" x14ac:dyDescent="0.2">
      <c r="A273" s="68"/>
      <c r="B273" s="69"/>
      <c r="C273" s="70"/>
      <c r="D273" s="70"/>
      <c r="P273" s="74"/>
      <c r="Q273" s="2"/>
      <c r="R273" s="2"/>
      <c r="S273" s="35"/>
      <c r="T273" s="17"/>
    </row>
    <row r="274" spans="1:20" x14ac:dyDescent="0.2">
      <c r="A274" s="68"/>
      <c r="B274" s="69"/>
      <c r="C274" s="70"/>
      <c r="D274" s="70"/>
      <c r="P274" s="74"/>
      <c r="Q274" s="2"/>
      <c r="R274" s="2"/>
      <c r="S274" s="35"/>
      <c r="T274" s="17"/>
    </row>
    <row r="275" spans="1:20" x14ac:dyDescent="0.2">
      <c r="A275" s="68"/>
      <c r="B275" s="69"/>
      <c r="C275" s="70"/>
      <c r="D275" s="70"/>
      <c r="P275" s="74"/>
      <c r="Q275" s="2"/>
      <c r="R275" s="2"/>
      <c r="S275" s="35"/>
      <c r="T275" s="17"/>
    </row>
    <row r="276" spans="1:20" x14ac:dyDescent="0.2">
      <c r="A276" s="68"/>
      <c r="B276" s="69"/>
      <c r="C276" s="70"/>
      <c r="D276" s="70"/>
      <c r="P276" s="74"/>
      <c r="Q276" s="2"/>
      <c r="R276" s="2"/>
      <c r="S276" s="35"/>
      <c r="T276" s="17"/>
    </row>
    <row r="277" spans="1:20" x14ac:dyDescent="0.2">
      <c r="A277" s="68"/>
      <c r="B277" s="69"/>
      <c r="C277" s="70"/>
      <c r="D277" s="70"/>
      <c r="P277" s="74"/>
      <c r="Q277" s="2"/>
      <c r="R277" s="2"/>
      <c r="S277" s="35"/>
      <c r="T277" s="17"/>
    </row>
    <row r="278" spans="1:20" x14ac:dyDescent="0.2">
      <c r="A278" s="68"/>
      <c r="B278" s="69"/>
      <c r="C278" s="70"/>
      <c r="D278" s="70"/>
      <c r="P278" s="74"/>
      <c r="Q278" s="2"/>
      <c r="R278" s="2"/>
      <c r="S278" s="35"/>
      <c r="T278" s="17"/>
    </row>
    <row r="279" spans="1:20" x14ac:dyDescent="0.2">
      <c r="A279" s="68"/>
      <c r="B279" s="69"/>
      <c r="C279" s="70"/>
      <c r="D279" s="70"/>
      <c r="P279" s="74"/>
      <c r="Q279" s="2"/>
      <c r="R279" s="2"/>
      <c r="S279" s="35"/>
      <c r="T279" s="17"/>
    </row>
    <row r="280" spans="1:20" x14ac:dyDescent="0.2">
      <c r="A280" s="68"/>
      <c r="B280" s="69"/>
      <c r="C280" s="70"/>
      <c r="D280" s="70"/>
      <c r="P280" s="74"/>
      <c r="Q280" s="2"/>
      <c r="R280" s="2"/>
      <c r="S280" s="35"/>
      <c r="T280" s="17"/>
    </row>
    <row r="281" spans="1:20" x14ac:dyDescent="0.2">
      <c r="A281" s="68"/>
      <c r="B281" s="69"/>
      <c r="C281" s="70"/>
      <c r="D281" s="70"/>
      <c r="P281" s="74"/>
      <c r="Q281" s="2"/>
      <c r="R281" s="2"/>
      <c r="S281" s="35"/>
      <c r="T281" s="17"/>
    </row>
    <row r="282" spans="1:20" x14ac:dyDescent="0.2">
      <c r="A282" s="68"/>
      <c r="B282" s="69"/>
      <c r="C282" s="70"/>
      <c r="D282" s="70"/>
      <c r="P282" s="74"/>
      <c r="Q282" s="2"/>
      <c r="R282" s="2"/>
      <c r="S282" s="35"/>
      <c r="T282" s="17"/>
    </row>
    <row r="283" spans="1:20" x14ac:dyDescent="0.2">
      <c r="A283" s="68"/>
      <c r="B283" s="69"/>
      <c r="C283" s="70"/>
      <c r="D283" s="70"/>
      <c r="P283" s="74"/>
      <c r="Q283" s="2"/>
      <c r="R283" s="2"/>
      <c r="S283" s="35"/>
      <c r="T283" s="17"/>
    </row>
    <row r="284" spans="1:20" x14ac:dyDescent="0.2">
      <c r="A284" s="68"/>
      <c r="B284" s="69"/>
      <c r="C284" s="70"/>
      <c r="D284" s="70"/>
      <c r="P284" s="74"/>
      <c r="Q284" s="2"/>
      <c r="R284" s="2"/>
      <c r="S284" s="35"/>
      <c r="T284" s="17"/>
    </row>
    <row r="285" spans="1:20" x14ac:dyDescent="0.2">
      <c r="A285" s="68"/>
      <c r="B285" s="69"/>
      <c r="C285" s="70"/>
      <c r="D285" s="70"/>
      <c r="P285" s="74"/>
      <c r="Q285" s="2"/>
      <c r="R285" s="2"/>
      <c r="S285" s="35"/>
      <c r="T285" s="17"/>
    </row>
    <row r="286" spans="1:20" x14ac:dyDescent="0.2">
      <c r="A286" s="68"/>
      <c r="B286" s="69"/>
      <c r="C286" s="70"/>
      <c r="D286" s="70"/>
      <c r="P286" s="74"/>
      <c r="Q286" s="2"/>
      <c r="R286" s="2"/>
      <c r="S286" s="35"/>
      <c r="T286" s="17"/>
    </row>
    <row r="287" spans="1:20" x14ac:dyDescent="0.2">
      <c r="A287" s="68"/>
      <c r="B287" s="69"/>
      <c r="C287" s="70"/>
      <c r="D287" s="70"/>
      <c r="P287" s="74"/>
      <c r="Q287" s="2"/>
      <c r="R287" s="2"/>
      <c r="S287" s="35"/>
      <c r="T287" s="17"/>
    </row>
    <row r="288" spans="1:20" x14ac:dyDescent="0.2">
      <c r="A288" s="68"/>
      <c r="B288" s="69"/>
      <c r="C288" s="70"/>
      <c r="D288" s="70"/>
      <c r="P288" s="74"/>
      <c r="Q288" s="2"/>
      <c r="R288" s="2"/>
      <c r="S288" s="35"/>
      <c r="T288" s="17"/>
    </row>
    <row r="289" spans="1:20" x14ac:dyDescent="0.2">
      <c r="A289" s="68"/>
      <c r="B289" s="69"/>
      <c r="C289" s="70"/>
      <c r="D289" s="70"/>
      <c r="P289" s="74"/>
      <c r="Q289" s="2"/>
      <c r="R289" s="2"/>
      <c r="S289" s="35"/>
      <c r="T289" s="17"/>
    </row>
    <row r="290" spans="1:20" x14ac:dyDescent="0.2">
      <c r="A290" s="68"/>
      <c r="B290" s="69"/>
      <c r="C290" s="70"/>
      <c r="D290" s="70"/>
      <c r="P290" s="74"/>
      <c r="Q290" s="2"/>
      <c r="R290" s="2"/>
      <c r="S290" s="35"/>
      <c r="T290" s="17"/>
    </row>
    <row r="291" spans="1:20" x14ac:dyDescent="0.2">
      <c r="A291" s="68"/>
      <c r="B291" s="69"/>
      <c r="C291" s="70"/>
      <c r="D291" s="70"/>
      <c r="P291" s="74"/>
      <c r="Q291" s="2"/>
      <c r="R291" s="2"/>
      <c r="S291" s="35"/>
      <c r="T291" s="17"/>
    </row>
    <row r="292" spans="1:20" x14ac:dyDescent="0.2">
      <c r="A292" s="68"/>
      <c r="B292" s="69"/>
      <c r="C292" s="70"/>
      <c r="D292" s="70"/>
      <c r="P292" s="74"/>
      <c r="Q292" s="2"/>
      <c r="R292" s="2"/>
      <c r="S292" s="35"/>
      <c r="T292" s="17"/>
    </row>
    <row r="293" spans="1:20" x14ac:dyDescent="0.2">
      <c r="A293" s="68"/>
      <c r="B293" s="69"/>
      <c r="C293" s="70"/>
      <c r="D293" s="70"/>
      <c r="P293" s="74"/>
      <c r="Q293" s="2"/>
      <c r="R293" s="2"/>
      <c r="S293" s="35"/>
      <c r="T293" s="17"/>
    </row>
    <row r="294" spans="1:20" x14ac:dyDescent="0.2">
      <c r="A294" s="68"/>
      <c r="B294" s="69"/>
      <c r="C294" s="70"/>
      <c r="D294" s="70"/>
      <c r="P294" s="74"/>
      <c r="Q294" s="2"/>
      <c r="R294" s="2"/>
      <c r="S294" s="35"/>
      <c r="T294" s="17"/>
    </row>
    <row r="295" spans="1:20" x14ac:dyDescent="0.2">
      <c r="A295" s="68"/>
      <c r="B295" s="69"/>
      <c r="C295" s="70"/>
      <c r="D295" s="70"/>
      <c r="P295" s="74"/>
      <c r="Q295" s="2"/>
      <c r="R295" s="2"/>
      <c r="S295" s="35"/>
      <c r="T295" s="17"/>
    </row>
    <row r="296" spans="1:20" x14ac:dyDescent="0.2">
      <c r="A296" s="68"/>
      <c r="B296" s="69"/>
      <c r="C296" s="70"/>
      <c r="D296" s="70"/>
      <c r="P296" s="74"/>
      <c r="Q296" s="2"/>
      <c r="R296" s="2"/>
      <c r="S296" s="35"/>
      <c r="T296" s="17"/>
    </row>
    <row r="297" spans="1:20" x14ac:dyDescent="0.2">
      <c r="A297" s="68"/>
      <c r="B297" s="69"/>
      <c r="C297" s="70"/>
      <c r="D297" s="70"/>
      <c r="P297" s="74"/>
      <c r="Q297" s="2"/>
      <c r="R297" s="2"/>
      <c r="S297" s="35"/>
      <c r="T297" s="17"/>
    </row>
    <row r="298" spans="1:20" x14ac:dyDescent="0.2">
      <c r="A298" s="68"/>
      <c r="B298" s="69"/>
      <c r="C298" s="70"/>
      <c r="D298" s="70"/>
      <c r="P298" s="74"/>
      <c r="Q298" s="2"/>
      <c r="R298" s="2"/>
      <c r="S298" s="35"/>
      <c r="T298" s="17"/>
    </row>
    <row r="299" spans="1:20" x14ac:dyDescent="0.2">
      <c r="A299" s="68"/>
      <c r="B299" s="69"/>
      <c r="C299" s="70"/>
      <c r="D299" s="70"/>
      <c r="P299" s="74"/>
      <c r="Q299" s="2"/>
      <c r="R299" s="2"/>
      <c r="S299" s="35"/>
      <c r="T299" s="17"/>
    </row>
    <row r="300" spans="1:20" x14ac:dyDescent="0.2">
      <c r="A300" s="68"/>
      <c r="B300" s="69"/>
      <c r="C300" s="70"/>
      <c r="D300" s="70"/>
      <c r="P300" s="74"/>
      <c r="Q300" s="2"/>
      <c r="R300" s="2"/>
      <c r="S300" s="35"/>
      <c r="T300" s="17"/>
    </row>
    <row r="301" spans="1:20" x14ac:dyDescent="0.2">
      <c r="A301" s="68"/>
      <c r="B301" s="69"/>
      <c r="C301" s="70"/>
      <c r="D301" s="70"/>
      <c r="P301" s="74"/>
      <c r="Q301" s="2"/>
      <c r="R301" s="2"/>
      <c r="S301" s="35"/>
      <c r="T301" s="17"/>
    </row>
    <row r="302" spans="1:20" x14ac:dyDescent="0.2">
      <c r="A302" s="68"/>
      <c r="B302" s="69"/>
      <c r="C302" s="70"/>
      <c r="D302" s="70"/>
      <c r="P302" s="74"/>
      <c r="Q302" s="2"/>
      <c r="R302" s="2"/>
      <c r="S302" s="35"/>
      <c r="T302" s="17"/>
    </row>
    <row r="303" spans="1:20" x14ac:dyDescent="0.2">
      <c r="A303" s="68"/>
      <c r="B303" s="69"/>
      <c r="C303" s="70"/>
      <c r="D303" s="70"/>
      <c r="P303" s="74"/>
      <c r="Q303" s="2"/>
      <c r="R303" s="2"/>
      <c r="S303" s="35"/>
      <c r="T303" s="17"/>
    </row>
    <row r="304" spans="1:20" x14ac:dyDescent="0.2">
      <c r="A304" s="68"/>
      <c r="B304" s="69"/>
      <c r="C304" s="70"/>
      <c r="D304" s="70"/>
      <c r="P304" s="74"/>
      <c r="Q304" s="2"/>
      <c r="R304" s="2"/>
      <c r="S304" s="35"/>
      <c r="T304" s="17"/>
    </row>
    <row r="305" spans="1:20" x14ac:dyDescent="0.2">
      <c r="A305" s="68"/>
      <c r="B305" s="69"/>
      <c r="C305" s="70"/>
      <c r="D305" s="70"/>
      <c r="P305" s="74"/>
      <c r="Q305" s="2"/>
      <c r="R305" s="2"/>
      <c r="S305" s="35"/>
      <c r="T305" s="17"/>
    </row>
    <row r="306" spans="1:20" x14ac:dyDescent="0.2">
      <c r="A306" s="68"/>
      <c r="B306" s="69"/>
      <c r="C306" s="70"/>
      <c r="D306" s="70"/>
      <c r="P306" s="74"/>
      <c r="Q306" s="2"/>
      <c r="R306" s="2"/>
      <c r="S306" s="35"/>
      <c r="T306" s="17"/>
    </row>
    <row r="307" spans="1:20" x14ac:dyDescent="0.2">
      <c r="A307" s="68"/>
      <c r="B307" s="69"/>
      <c r="C307" s="70"/>
      <c r="D307" s="70"/>
      <c r="P307" s="74"/>
      <c r="Q307" s="2"/>
      <c r="R307" s="2"/>
      <c r="S307" s="35"/>
      <c r="T307" s="17"/>
    </row>
    <row r="308" spans="1:20" x14ac:dyDescent="0.2">
      <c r="A308" s="68"/>
      <c r="B308" s="69"/>
      <c r="C308" s="70"/>
      <c r="D308" s="70"/>
      <c r="P308" s="74"/>
      <c r="Q308" s="2"/>
      <c r="R308" s="2"/>
      <c r="S308" s="35"/>
      <c r="T308" s="17"/>
    </row>
    <row r="309" spans="1:20" x14ac:dyDescent="0.2">
      <c r="A309" s="68"/>
      <c r="B309" s="69"/>
      <c r="C309" s="70"/>
      <c r="D309" s="70"/>
      <c r="P309" s="74"/>
      <c r="Q309" s="2"/>
      <c r="R309" s="2"/>
      <c r="S309" s="35"/>
      <c r="T309" s="17"/>
    </row>
    <row r="310" spans="1:20" x14ac:dyDescent="0.2">
      <c r="A310" s="68"/>
      <c r="B310" s="69"/>
      <c r="C310" s="70"/>
      <c r="D310" s="70"/>
      <c r="P310" s="74"/>
      <c r="Q310" s="2"/>
      <c r="R310" s="2"/>
      <c r="S310" s="35"/>
      <c r="T310" s="17"/>
    </row>
    <row r="311" spans="1:20" x14ac:dyDescent="0.2">
      <c r="A311" s="68"/>
      <c r="B311" s="69"/>
      <c r="C311" s="70"/>
      <c r="D311" s="70"/>
      <c r="P311" s="74"/>
      <c r="Q311" s="2"/>
      <c r="R311" s="2"/>
      <c r="S311" s="35"/>
      <c r="T311" s="17"/>
    </row>
    <row r="312" spans="1:20" x14ac:dyDescent="0.2">
      <c r="A312" s="68"/>
      <c r="B312" s="69"/>
      <c r="C312" s="70"/>
      <c r="D312" s="70"/>
      <c r="P312" s="74"/>
      <c r="Q312" s="2"/>
      <c r="R312" s="2"/>
      <c r="S312" s="35"/>
      <c r="T312" s="17"/>
    </row>
    <row r="313" spans="1:20" x14ac:dyDescent="0.2">
      <c r="A313" s="68"/>
      <c r="B313" s="69"/>
      <c r="C313" s="70"/>
      <c r="D313" s="70"/>
      <c r="P313" s="74"/>
      <c r="Q313" s="2"/>
      <c r="R313" s="2"/>
      <c r="S313" s="35"/>
      <c r="T313" s="17"/>
    </row>
    <row r="314" spans="1:20" x14ac:dyDescent="0.2">
      <c r="A314" s="68"/>
      <c r="B314" s="69"/>
      <c r="C314" s="70"/>
      <c r="D314" s="70"/>
      <c r="P314" s="74"/>
      <c r="Q314" s="2"/>
      <c r="R314" s="2"/>
      <c r="S314" s="35"/>
      <c r="T314" s="17"/>
    </row>
    <row r="315" spans="1:20" x14ac:dyDescent="0.2">
      <c r="A315" s="68"/>
      <c r="B315" s="69"/>
      <c r="C315" s="70"/>
      <c r="D315" s="70"/>
      <c r="P315" s="74"/>
      <c r="Q315" s="2"/>
      <c r="R315" s="2"/>
      <c r="S315" s="35"/>
      <c r="T315" s="17"/>
    </row>
    <row r="316" spans="1:20" x14ac:dyDescent="0.2">
      <c r="A316" s="68"/>
      <c r="B316" s="69"/>
      <c r="C316" s="70"/>
      <c r="D316" s="70"/>
      <c r="P316" s="74"/>
      <c r="Q316" s="2"/>
      <c r="R316" s="2"/>
      <c r="S316" s="35"/>
      <c r="T316" s="17"/>
    </row>
    <row r="317" spans="1:20" x14ac:dyDescent="0.2">
      <c r="C317" s="11"/>
      <c r="D317" s="11"/>
    </row>
    <row r="318" spans="1:20" x14ac:dyDescent="0.2">
      <c r="C318" s="11"/>
      <c r="D318" s="11"/>
    </row>
    <row r="319" spans="1:20" x14ac:dyDescent="0.2">
      <c r="C319" s="11"/>
      <c r="D319" s="11"/>
    </row>
    <row r="320" spans="1:20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  <row r="2564" spans="3:4" x14ac:dyDescent="0.2">
      <c r="C2564" s="11"/>
      <c r="D2564" s="11"/>
    </row>
    <row r="2565" spans="3:4" x14ac:dyDescent="0.2">
      <c r="C2565" s="11"/>
      <c r="D2565" s="11"/>
    </row>
    <row r="2566" spans="3:4" x14ac:dyDescent="0.2">
      <c r="C2566" s="11"/>
      <c r="D2566" s="11"/>
    </row>
    <row r="2567" spans="3:4" x14ac:dyDescent="0.2">
      <c r="C2567" s="11"/>
      <c r="D2567" s="11"/>
    </row>
    <row r="2568" spans="3:4" x14ac:dyDescent="0.2">
      <c r="C2568" s="11"/>
      <c r="D2568" s="11"/>
    </row>
    <row r="2569" spans="3:4" x14ac:dyDescent="0.2">
      <c r="C2569" s="11"/>
      <c r="D2569" s="11"/>
    </row>
    <row r="2570" spans="3:4" x14ac:dyDescent="0.2">
      <c r="C2570" s="11"/>
      <c r="D2570" s="11"/>
    </row>
    <row r="2571" spans="3:4" x14ac:dyDescent="0.2">
      <c r="C2571" s="11"/>
      <c r="D2571" s="11"/>
    </row>
    <row r="2572" spans="3:4" x14ac:dyDescent="0.2">
      <c r="C2572" s="11"/>
      <c r="D2572" s="11"/>
    </row>
    <row r="2573" spans="3:4" x14ac:dyDescent="0.2">
      <c r="C2573" s="11"/>
      <c r="D2573" s="11"/>
    </row>
    <row r="2574" spans="3:4" x14ac:dyDescent="0.2">
      <c r="C2574" s="11"/>
      <c r="D2574" s="11"/>
    </row>
    <row r="2575" spans="3:4" x14ac:dyDescent="0.2">
      <c r="C2575" s="11"/>
      <c r="D2575" s="11"/>
    </row>
    <row r="2576" spans="3:4" x14ac:dyDescent="0.2">
      <c r="C2576" s="11"/>
      <c r="D2576" s="11"/>
    </row>
    <row r="2577" spans="3:4" x14ac:dyDescent="0.2">
      <c r="C2577" s="11"/>
      <c r="D2577" s="11"/>
    </row>
    <row r="2578" spans="3:4" x14ac:dyDescent="0.2">
      <c r="C2578" s="11"/>
      <c r="D2578" s="11"/>
    </row>
    <row r="2579" spans="3:4" x14ac:dyDescent="0.2">
      <c r="C2579" s="11"/>
      <c r="D2579" s="11"/>
    </row>
    <row r="2580" spans="3:4" x14ac:dyDescent="0.2">
      <c r="C2580" s="11"/>
      <c r="D2580" s="11"/>
    </row>
    <row r="2581" spans="3:4" x14ac:dyDescent="0.2">
      <c r="C2581" s="11"/>
      <c r="D2581" s="11"/>
    </row>
    <row r="2582" spans="3:4" x14ac:dyDescent="0.2">
      <c r="C2582" s="11"/>
      <c r="D2582" s="11"/>
    </row>
    <row r="2583" spans="3:4" x14ac:dyDescent="0.2">
      <c r="C2583" s="11"/>
      <c r="D2583" s="11"/>
    </row>
    <row r="2584" spans="3:4" x14ac:dyDescent="0.2">
      <c r="C2584" s="11"/>
      <c r="D2584" s="11"/>
    </row>
    <row r="2585" spans="3:4" x14ac:dyDescent="0.2">
      <c r="C2585" s="11"/>
      <c r="D2585" s="11"/>
    </row>
    <row r="2586" spans="3:4" x14ac:dyDescent="0.2">
      <c r="C2586" s="11"/>
      <c r="D2586" s="11"/>
    </row>
    <row r="2587" spans="3:4" x14ac:dyDescent="0.2">
      <c r="C2587" s="11"/>
      <c r="D2587" s="11"/>
    </row>
    <row r="2588" spans="3:4" x14ac:dyDescent="0.2">
      <c r="C2588" s="11"/>
      <c r="D2588" s="11"/>
    </row>
    <row r="2589" spans="3:4" x14ac:dyDescent="0.2">
      <c r="C2589" s="11"/>
      <c r="D2589" s="11"/>
    </row>
    <row r="2590" spans="3:4" x14ac:dyDescent="0.2">
      <c r="C2590" s="11"/>
      <c r="D2590" s="11"/>
    </row>
    <row r="2591" spans="3:4" x14ac:dyDescent="0.2">
      <c r="C2591" s="11"/>
      <c r="D2591" s="11"/>
    </row>
    <row r="2592" spans="3:4" x14ac:dyDescent="0.2">
      <c r="C2592" s="11"/>
      <c r="D2592" s="11"/>
    </row>
    <row r="2593" spans="3:4" x14ac:dyDescent="0.2">
      <c r="C2593" s="11"/>
      <c r="D2593" s="11"/>
    </row>
    <row r="2594" spans="3:4" x14ac:dyDescent="0.2">
      <c r="C2594" s="11"/>
      <c r="D2594" s="11"/>
    </row>
    <row r="2595" spans="3:4" x14ac:dyDescent="0.2">
      <c r="C2595" s="11"/>
      <c r="D2595" s="11"/>
    </row>
    <row r="2596" spans="3:4" x14ac:dyDescent="0.2">
      <c r="C2596" s="11"/>
      <c r="D2596" s="11"/>
    </row>
    <row r="2597" spans="3:4" x14ac:dyDescent="0.2">
      <c r="C2597" s="11"/>
      <c r="D2597" s="11"/>
    </row>
    <row r="2598" spans="3:4" x14ac:dyDescent="0.2">
      <c r="C2598" s="11"/>
      <c r="D2598" s="11"/>
    </row>
    <row r="2599" spans="3:4" x14ac:dyDescent="0.2">
      <c r="C2599" s="11"/>
      <c r="D2599" s="11"/>
    </row>
    <row r="2600" spans="3:4" x14ac:dyDescent="0.2">
      <c r="C2600" s="11"/>
      <c r="D2600" s="11"/>
    </row>
    <row r="2601" spans="3:4" x14ac:dyDescent="0.2">
      <c r="C2601" s="11"/>
      <c r="D2601" s="11"/>
    </row>
    <row r="2602" spans="3:4" x14ac:dyDescent="0.2">
      <c r="C2602" s="11"/>
      <c r="D2602" s="11"/>
    </row>
    <row r="2603" spans="3:4" x14ac:dyDescent="0.2">
      <c r="C2603" s="11"/>
      <c r="D2603" s="11"/>
    </row>
    <row r="2604" spans="3:4" x14ac:dyDescent="0.2">
      <c r="C2604" s="11"/>
      <c r="D2604" s="11"/>
    </row>
    <row r="2605" spans="3:4" x14ac:dyDescent="0.2">
      <c r="C2605" s="11"/>
      <c r="D2605" s="11"/>
    </row>
    <row r="2606" spans="3:4" x14ac:dyDescent="0.2">
      <c r="C2606" s="11"/>
      <c r="D2606" s="11"/>
    </row>
    <row r="2607" spans="3:4" x14ac:dyDescent="0.2">
      <c r="C2607" s="11"/>
      <c r="D2607" s="11"/>
    </row>
    <row r="2608" spans="3:4" x14ac:dyDescent="0.2">
      <c r="C2608" s="11"/>
      <c r="D2608" s="11"/>
    </row>
    <row r="2609" spans="3:4" x14ac:dyDescent="0.2">
      <c r="C2609" s="11"/>
      <c r="D2609" s="11"/>
    </row>
    <row r="2610" spans="3:4" x14ac:dyDescent="0.2">
      <c r="C2610" s="11"/>
      <c r="D2610" s="11"/>
    </row>
    <row r="2611" spans="3:4" x14ac:dyDescent="0.2">
      <c r="C2611" s="11"/>
      <c r="D2611" s="11"/>
    </row>
    <row r="2612" spans="3:4" x14ac:dyDescent="0.2">
      <c r="C2612" s="11"/>
      <c r="D2612" s="11"/>
    </row>
    <row r="2613" spans="3:4" x14ac:dyDescent="0.2">
      <c r="C2613" s="11"/>
      <c r="D2613" s="11"/>
    </row>
    <row r="2614" spans="3:4" x14ac:dyDescent="0.2">
      <c r="C2614" s="11"/>
      <c r="D2614" s="11"/>
    </row>
    <row r="2615" spans="3:4" x14ac:dyDescent="0.2">
      <c r="C2615" s="11"/>
      <c r="D2615" s="11"/>
    </row>
    <row r="2616" spans="3:4" x14ac:dyDescent="0.2">
      <c r="C2616" s="11"/>
      <c r="D2616" s="11"/>
    </row>
    <row r="2617" spans="3:4" x14ac:dyDescent="0.2">
      <c r="C2617" s="11"/>
      <c r="D2617" s="11"/>
    </row>
    <row r="2618" spans="3:4" x14ac:dyDescent="0.2">
      <c r="C2618" s="11"/>
      <c r="D2618" s="11"/>
    </row>
    <row r="2619" spans="3:4" x14ac:dyDescent="0.2">
      <c r="C2619" s="11"/>
      <c r="D2619" s="11"/>
    </row>
    <row r="2620" spans="3:4" x14ac:dyDescent="0.2">
      <c r="C2620" s="11"/>
      <c r="D2620" s="11"/>
    </row>
    <row r="2621" spans="3:4" x14ac:dyDescent="0.2">
      <c r="C2621" s="11"/>
      <c r="D2621" s="11"/>
    </row>
    <row r="2622" spans="3:4" x14ac:dyDescent="0.2">
      <c r="C2622" s="11"/>
      <c r="D2622" s="11"/>
    </row>
    <row r="2623" spans="3:4" x14ac:dyDescent="0.2">
      <c r="C2623" s="11"/>
      <c r="D2623" s="11"/>
    </row>
    <row r="2624" spans="3:4" x14ac:dyDescent="0.2">
      <c r="C2624" s="11"/>
      <c r="D2624" s="11"/>
    </row>
    <row r="2625" spans="3:4" x14ac:dyDescent="0.2">
      <c r="C2625" s="11"/>
      <c r="D2625" s="11"/>
    </row>
    <row r="2626" spans="3:4" x14ac:dyDescent="0.2">
      <c r="C2626" s="11"/>
      <c r="D2626" s="11"/>
    </row>
    <row r="2627" spans="3:4" x14ac:dyDescent="0.2">
      <c r="C2627" s="11"/>
      <c r="D2627" s="11"/>
    </row>
    <row r="2628" spans="3:4" x14ac:dyDescent="0.2">
      <c r="C2628" s="11"/>
      <c r="D2628" s="11"/>
    </row>
    <row r="2629" spans="3:4" x14ac:dyDescent="0.2">
      <c r="C2629" s="11"/>
      <c r="D2629" s="11"/>
    </row>
    <row r="2630" spans="3:4" x14ac:dyDescent="0.2">
      <c r="C2630" s="11"/>
      <c r="D2630" s="11"/>
    </row>
    <row r="2631" spans="3:4" x14ac:dyDescent="0.2">
      <c r="C2631" s="11"/>
      <c r="D2631" s="11"/>
    </row>
    <row r="2632" spans="3:4" x14ac:dyDescent="0.2">
      <c r="C2632" s="11"/>
      <c r="D2632" s="11"/>
    </row>
    <row r="2633" spans="3:4" x14ac:dyDescent="0.2">
      <c r="C2633" s="11"/>
      <c r="D2633" s="11"/>
    </row>
    <row r="2634" spans="3:4" x14ac:dyDescent="0.2">
      <c r="C2634" s="11"/>
      <c r="D2634" s="11"/>
    </row>
    <row r="2635" spans="3:4" x14ac:dyDescent="0.2">
      <c r="C2635" s="11"/>
      <c r="D2635" s="11"/>
    </row>
    <row r="2636" spans="3:4" x14ac:dyDescent="0.2">
      <c r="C2636" s="11"/>
      <c r="D2636" s="11"/>
    </row>
    <row r="2637" spans="3:4" x14ac:dyDescent="0.2">
      <c r="C2637" s="11"/>
      <c r="D2637" s="11"/>
    </row>
    <row r="2638" spans="3:4" x14ac:dyDescent="0.2">
      <c r="C2638" s="11"/>
      <c r="D2638" s="11"/>
    </row>
    <row r="2639" spans="3:4" x14ac:dyDescent="0.2">
      <c r="C2639" s="11"/>
      <c r="D2639" s="11"/>
    </row>
    <row r="2640" spans="3:4" x14ac:dyDescent="0.2">
      <c r="C2640" s="11"/>
      <c r="D2640" s="11"/>
    </row>
    <row r="2641" spans="3:4" x14ac:dyDescent="0.2">
      <c r="C2641" s="11"/>
      <c r="D2641" s="11"/>
    </row>
    <row r="2642" spans="3:4" x14ac:dyDescent="0.2">
      <c r="C2642" s="11"/>
      <c r="D2642" s="11"/>
    </row>
    <row r="2643" spans="3:4" x14ac:dyDescent="0.2">
      <c r="C2643" s="11"/>
      <c r="D2643" s="11"/>
    </row>
    <row r="2644" spans="3:4" x14ac:dyDescent="0.2">
      <c r="C2644" s="11"/>
      <c r="D2644" s="11"/>
    </row>
    <row r="2645" spans="3:4" x14ac:dyDescent="0.2">
      <c r="C2645" s="11"/>
      <c r="D2645" s="11"/>
    </row>
    <row r="2646" spans="3:4" x14ac:dyDescent="0.2">
      <c r="C2646" s="11"/>
      <c r="D2646" s="11"/>
    </row>
    <row r="2647" spans="3:4" x14ac:dyDescent="0.2">
      <c r="C2647" s="11"/>
      <c r="D2647" s="11"/>
    </row>
    <row r="2648" spans="3:4" x14ac:dyDescent="0.2">
      <c r="C2648" s="11"/>
      <c r="D2648" s="11"/>
    </row>
    <row r="2649" spans="3:4" x14ac:dyDescent="0.2">
      <c r="C2649" s="11"/>
      <c r="D2649" s="11"/>
    </row>
    <row r="2650" spans="3:4" x14ac:dyDescent="0.2">
      <c r="C2650" s="11"/>
      <c r="D2650" s="11"/>
    </row>
    <row r="2651" spans="3:4" x14ac:dyDescent="0.2">
      <c r="C2651" s="11"/>
      <c r="D2651" s="11"/>
    </row>
    <row r="2652" spans="3:4" x14ac:dyDescent="0.2">
      <c r="C2652" s="11"/>
      <c r="D2652" s="11"/>
    </row>
    <row r="2653" spans="3:4" x14ac:dyDescent="0.2">
      <c r="C2653" s="11"/>
      <c r="D2653" s="11"/>
    </row>
    <row r="2654" spans="3:4" x14ac:dyDescent="0.2">
      <c r="C2654" s="11"/>
      <c r="D2654" s="11"/>
    </row>
    <row r="2655" spans="3:4" x14ac:dyDescent="0.2">
      <c r="C2655" s="11"/>
      <c r="D2655" s="11"/>
    </row>
    <row r="2656" spans="3:4" x14ac:dyDescent="0.2">
      <c r="C2656" s="11"/>
      <c r="D2656" s="11"/>
    </row>
    <row r="2657" spans="3:4" x14ac:dyDescent="0.2">
      <c r="C2657" s="11"/>
      <c r="D2657" s="11"/>
    </row>
    <row r="2658" spans="3:4" x14ac:dyDescent="0.2">
      <c r="C2658" s="11"/>
      <c r="D2658" s="11"/>
    </row>
    <row r="2659" spans="3:4" x14ac:dyDescent="0.2">
      <c r="C2659" s="11"/>
      <c r="D2659" s="11"/>
    </row>
    <row r="2660" spans="3:4" x14ac:dyDescent="0.2">
      <c r="C2660" s="11"/>
      <c r="D2660" s="11"/>
    </row>
    <row r="2661" spans="3:4" x14ac:dyDescent="0.2">
      <c r="C2661" s="11"/>
      <c r="D2661" s="11"/>
    </row>
    <row r="2662" spans="3:4" x14ac:dyDescent="0.2">
      <c r="C2662" s="11"/>
      <c r="D2662" s="11"/>
    </row>
    <row r="2663" spans="3:4" x14ac:dyDescent="0.2">
      <c r="C2663" s="11"/>
      <c r="D2663" s="11"/>
    </row>
    <row r="2664" spans="3:4" x14ac:dyDescent="0.2">
      <c r="C2664" s="11"/>
      <c r="D2664" s="11"/>
    </row>
    <row r="2665" spans="3:4" x14ac:dyDescent="0.2">
      <c r="C2665" s="11"/>
      <c r="D2665" s="11"/>
    </row>
    <row r="2666" spans="3:4" x14ac:dyDescent="0.2">
      <c r="C2666" s="11"/>
      <c r="D2666" s="11"/>
    </row>
    <row r="2667" spans="3:4" x14ac:dyDescent="0.2">
      <c r="C2667" s="11"/>
      <c r="D2667" s="11"/>
    </row>
    <row r="2668" spans="3:4" x14ac:dyDescent="0.2">
      <c r="C2668" s="11"/>
      <c r="D2668" s="11"/>
    </row>
    <row r="2669" spans="3:4" x14ac:dyDescent="0.2">
      <c r="C2669" s="11"/>
      <c r="D2669" s="11"/>
    </row>
    <row r="2670" spans="3:4" x14ac:dyDescent="0.2">
      <c r="C2670" s="11"/>
      <c r="D2670" s="11"/>
    </row>
    <row r="2671" spans="3:4" x14ac:dyDescent="0.2">
      <c r="C2671" s="11"/>
      <c r="D2671" s="11"/>
    </row>
    <row r="2672" spans="3:4" x14ac:dyDescent="0.2">
      <c r="C2672" s="11"/>
      <c r="D2672" s="11"/>
    </row>
    <row r="2673" spans="3:4" x14ac:dyDescent="0.2">
      <c r="C2673" s="11"/>
      <c r="D2673" s="11"/>
    </row>
    <row r="2674" spans="3:4" x14ac:dyDescent="0.2">
      <c r="C2674" s="11"/>
      <c r="D2674" s="11"/>
    </row>
    <row r="2675" spans="3:4" x14ac:dyDescent="0.2">
      <c r="C2675" s="11"/>
      <c r="D2675" s="11"/>
    </row>
    <row r="2676" spans="3:4" x14ac:dyDescent="0.2">
      <c r="C2676" s="11"/>
      <c r="D2676" s="11"/>
    </row>
    <row r="2677" spans="3:4" x14ac:dyDescent="0.2">
      <c r="C2677" s="11"/>
      <c r="D2677" s="11"/>
    </row>
    <row r="2678" spans="3:4" x14ac:dyDescent="0.2">
      <c r="C2678" s="11"/>
      <c r="D2678" s="11"/>
    </row>
    <row r="2679" spans="3:4" x14ac:dyDescent="0.2">
      <c r="C2679" s="11"/>
      <c r="D2679" s="11"/>
    </row>
    <row r="2680" spans="3:4" x14ac:dyDescent="0.2">
      <c r="C2680" s="11"/>
      <c r="D2680" s="11"/>
    </row>
    <row r="2681" spans="3:4" x14ac:dyDescent="0.2">
      <c r="C2681" s="11"/>
      <c r="D2681" s="11"/>
    </row>
    <row r="2682" spans="3:4" x14ac:dyDescent="0.2">
      <c r="C2682" s="11"/>
      <c r="D2682" s="11"/>
    </row>
    <row r="2683" spans="3:4" x14ac:dyDescent="0.2">
      <c r="C2683" s="11"/>
      <c r="D2683" s="11"/>
    </row>
    <row r="2684" spans="3:4" x14ac:dyDescent="0.2">
      <c r="C2684" s="11"/>
      <c r="D2684" s="11"/>
    </row>
    <row r="2685" spans="3:4" x14ac:dyDescent="0.2">
      <c r="C2685" s="11"/>
      <c r="D2685" s="11"/>
    </row>
    <row r="2686" spans="3:4" x14ac:dyDescent="0.2">
      <c r="C2686" s="11"/>
      <c r="D2686" s="11"/>
    </row>
    <row r="2687" spans="3:4" x14ac:dyDescent="0.2">
      <c r="C2687" s="11"/>
      <c r="D2687" s="11"/>
    </row>
    <row r="2688" spans="3:4" x14ac:dyDescent="0.2">
      <c r="C2688" s="11"/>
      <c r="D2688" s="11"/>
    </row>
    <row r="2689" spans="3:4" x14ac:dyDescent="0.2">
      <c r="C2689" s="11"/>
      <c r="D2689" s="11"/>
    </row>
    <row r="2690" spans="3:4" x14ac:dyDescent="0.2">
      <c r="C2690" s="11"/>
      <c r="D2690" s="11"/>
    </row>
    <row r="2691" spans="3:4" x14ac:dyDescent="0.2">
      <c r="C2691" s="11"/>
      <c r="D2691" s="11"/>
    </row>
    <row r="2692" spans="3:4" x14ac:dyDescent="0.2">
      <c r="C2692" s="11"/>
      <c r="D2692" s="11"/>
    </row>
    <row r="2693" spans="3:4" x14ac:dyDescent="0.2">
      <c r="C2693" s="11"/>
      <c r="D2693" s="11"/>
    </row>
    <row r="2694" spans="3:4" x14ac:dyDescent="0.2">
      <c r="C2694" s="11"/>
      <c r="D2694" s="11"/>
    </row>
    <row r="2695" spans="3:4" x14ac:dyDescent="0.2">
      <c r="C2695" s="11"/>
      <c r="D2695" s="11"/>
    </row>
    <row r="2696" spans="3:4" x14ac:dyDescent="0.2">
      <c r="C2696" s="11"/>
      <c r="D2696" s="11"/>
    </row>
    <row r="2697" spans="3:4" x14ac:dyDescent="0.2">
      <c r="C2697" s="11"/>
      <c r="D2697" s="11"/>
    </row>
    <row r="2698" spans="3:4" x14ac:dyDescent="0.2">
      <c r="C2698" s="11"/>
      <c r="D2698" s="11"/>
    </row>
    <row r="2699" spans="3:4" x14ac:dyDescent="0.2">
      <c r="C2699" s="11"/>
      <c r="D2699" s="11"/>
    </row>
    <row r="2700" spans="3:4" x14ac:dyDescent="0.2">
      <c r="C2700" s="11"/>
      <c r="D2700" s="11"/>
    </row>
    <row r="2701" spans="3:4" x14ac:dyDescent="0.2">
      <c r="C2701" s="11"/>
      <c r="D2701" s="11"/>
    </row>
    <row r="2702" spans="3:4" x14ac:dyDescent="0.2">
      <c r="C2702" s="11"/>
      <c r="D2702" s="11"/>
    </row>
    <row r="2703" spans="3:4" x14ac:dyDescent="0.2">
      <c r="C2703" s="11"/>
      <c r="D2703" s="11"/>
    </row>
    <row r="2704" spans="3:4" x14ac:dyDescent="0.2">
      <c r="C2704" s="11"/>
      <c r="D2704" s="11"/>
    </row>
    <row r="2705" spans="3:4" x14ac:dyDescent="0.2">
      <c r="C2705" s="11"/>
      <c r="D2705" s="11"/>
    </row>
    <row r="2706" spans="3:4" x14ac:dyDescent="0.2">
      <c r="C2706" s="11"/>
      <c r="D2706" s="11"/>
    </row>
    <row r="2707" spans="3:4" x14ac:dyDescent="0.2">
      <c r="C2707" s="11"/>
      <c r="D2707" s="11"/>
    </row>
    <row r="2708" spans="3:4" x14ac:dyDescent="0.2">
      <c r="C2708" s="11"/>
      <c r="D2708" s="11"/>
    </row>
    <row r="2709" spans="3:4" x14ac:dyDescent="0.2">
      <c r="C2709" s="11"/>
      <c r="D2709" s="11"/>
    </row>
    <row r="2710" spans="3:4" x14ac:dyDescent="0.2">
      <c r="C2710" s="11"/>
      <c r="D2710" s="11"/>
    </row>
    <row r="2711" spans="3:4" x14ac:dyDescent="0.2">
      <c r="C2711" s="11"/>
      <c r="D2711" s="11"/>
    </row>
    <row r="2712" spans="3:4" x14ac:dyDescent="0.2">
      <c r="C2712" s="11"/>
      <c r="D2712" s="11"/>
    </row>
    <row r="2713" spans="3:4" x14ac:dyDescent="0.2">
      <c r="C2713" s="11"/>
      <c r="D2713" s="11"/>
    </row>
    <row r="2714" spans="3:4" x14ac:dyDescent="0.2">
      <c r="C2714" s="11"/>
      <c r="D2714" s="11"/>
    </row>
    <row r="2715" spans="3:4" x14ac:dyDescent="0.2">
      <c r="C2715" s="11"/>
      <c r="D2715" s="11"/>
    </row>
    <row r="2716" spans="3:4" x14ac:dyDescent="0.2">
      <c r="C2716" s="11"/>
      <c r="D2716" s="11"/>
    </row>
    <row r="2717" spans="3:4" x14ac:dyDescent="0.2">
      <c r="C2717" s="11"/>
      <c r="D2717" s="11"/>
    </row>
    <row r="2718" spans="3:4" x14ac:dyDescent="0.2">
      <c r="C2718" s="11"/>
      <c r="D2718" s="11"/>
    </row>
    <row r="2719" spans="3:4" x14ac:dyDescent="0.2">
      <c r="C2719" s="11"/>
      <c r="D2719" s="11"/>
    </row>
    <row r="2720" spans="3:4" x14ac:dyDescent="0.2">
      <c r="C2720" s="11"/>
      <c r="D2720" s="11"/>
    </row>
    <row r="2721" spans="3:4" x14ac:dyDescent="0.2">
      <c r="C2721" s="11"/>
      <c r="D2721" s="11"/>
    </row>
    <row r="2722" spans="3:4" x14ac:dyDescent="0.2">
      <c r="C2722" s="11"/>
      <c r="D2722" s="11"/>
    </row>
    <row r="2723" spans="3:4" x14ac:dyDescent="0.2">
      <c r="C2723" s="11"/>
      <c r="D2723" s="11"/>
    </row>
    <row r="2724" spans="3:4" x14ac:dyDescent="0.2">
      <c r="C2724" s="11"/>
      <c r="D2724" s="11"/>
    </row>
    <row r="2725" spans="3:4" x14ac:dyDescent="0.2">
      <c r="C2725" s="11"/>
      <c r="D2725" s="11"/>
    </row>
    <row r="2726" spans="3:4" x14ac:dyDescent="0.2">
      <c r="C2726" s="11"/>
      <c r="D2726" s="11"/>
    </row>
    <row r="2727" spans="3:4" x14ac:dyDescent="0.2">
      <c r="C2727" s="11"/>
      <c r="D2727" s="11"/>
    </row>
    <row r="2728" spans="3:4" x14ac:dyDescent="0.2">
      <c r="C2728" s="11"/>
      <c r="D2728" s="11"/>
    </row>
    <row r="2729" spans="3:4" x14ac:dyDescent="0.2">
      <c r="C2729" s="11"/>
      <c r="D2729" s="11"/>
    </row>
    <row r="2730" spans="3:4" x14ac:dyDescent="0.2">
      <c r="C2730" s="11"/>
      <c r="D2730" s="11"/>
    </row>
    <row r="2731" spans="3:4" x14ac:dyDescent="0.2">
      <c r="C2731" s="11"/>
      <c r="D2731" s="11"/>
    </row>
    <row r="2732" spans="3:4" x14ac:dyDescent="0.2">
      <c r="C2732" s="11"/>
      <c r="D2732" s="11"/>
    </row>
    <row r="2733" spans="3:4" x14ac:dyDescent="0.2">
      <c r="C2733" s="11"/>
      <c r="D2733" s="11"/>
    </row>
    <row r="2734" spans="3:4" x14ac:dyDescent="0.2">
      <c r="C2734" s="11"/>
      <c r="D2734" s="11"/>
    </row>
    <row r="2735" spans="3:4" x14ac:dyDescent="0.2">
      <c r="C2735" s="11"/>
      <c r="D2735" s="11"/>
    </row>
    <row r="2736" spans="3:4" x14ac:dyDescent="0.2">
      <c r="C2736" s="11"/>
      <c r="D2736" s="11"/>
    </row>
    <row r="2737" spans="3:4" x14ac:dyDescent="0.2">
      <c r="C2737" s="11"/>
      <c r="D2737" s="11"/>
    </row>
    <row r="2738" spans="3:4" x14ac:dyDescent="0.2">
      <c r="C2738" s="11"/>
      <c r="D2738" s="11"/>
    </row>
    <row r="2739" spans="3:4" x14ac:dyDescent="0.2">
      <c r="C2739" s="11"/>
      <c r="D2739" s="11"/>
    </row>
    <row r="2740" spans="3:4" x14ac:dyDescent="0.2">
      <c r="C2740" s="11"/>
      <c r="D2740" s="11"/>
    </row>
    <row r="2741" spans="3:4" x14ac:dyDescent="0.2">
      <c r="C2741" s="11"/>
      <c r="D2741" s="11"/>
    </row>
    <row r="2742" spans="3:4" x14ac:dyDescent="0.2">
      <c r="C2742" s="11"/>
      <c r="D2742" s="11"/>
    </row>
    <row r="2743" spans="3:4" x14ac:dyDescent="0.2">
      <c r="C2743" s="11"/>
      <c r="D2743" s="11"/>
    </row>
    <row r="2744" spans="3:4" x14ac:dyDescent="0.2">
      <c r="C2744" s="11"/>
      <c r="D2744" s="11"/>
    </row>
    <row r="2745" spans="3:4" x14ac:dyDescent="0.2">
      <c r="C2745" s="11"/>
      <c r="D2745" s="11"/>
    </row>
    <row r="2746" spans="3:4" x14ac:dyDescent="0.2">
      <c r="C2746" s="11"/>
      <c r="D2746" s="11"/>
    </row>
    <row r="2747" spans="3:4" x14ac:dyDescent="0.2">
      <c r="C2747" s="11"/>
      <c r="D2747" s="11"/>
    </row>
    <row r="2748" spans="3:4" x14ac:dyDescent="0.2">
      <c r="C2748" s="11"/>
      <c r="D2748" s="11"/>
    </row>
    <row r="2749" spans="3:4" x14ac:dyDescent="0.2">
      <c r="C2749" s="11"/>
      <c r="D2749" s="11"/>
    </row>
    <row r="2750" spans="3:4" x14ac:dyDescent="0.2">
      <c r="C2750" s="11"/>
      <c r="D2750" s="11"/>
    </row>
    <row r="2751" spans="3:4" x14ac:dyDescent="0.2">
      <c r="C2751" s="11"/>
      <c r="D2751" s="11"/>
    </row>
    <row r="2752" spans="3:4" x14ac:dyDescent="0.2">
      <c r="C2752" s="11"/>
      <c r="D2752" s="11"/>
    </row>
    <row r="2753" spans="3:4" x14ac:dyDescent="0.2">
      <c r="C2753" s="11"/>
      <c r="D2753" s="11"/>
    </row>
    <row r="2754" spans="3:4" x14ac:dyDescent="0.2">
      <c r="C2754" s="11"/>
      <c r="D2754" s="11"/>
    </row>
    <row r="2755" spans="3:4" x14ac:dyDescent="0.2">
      <c r="C2755" s="11"/>
      <c r="D2755" s="11"/>
    </row>
    <row r="2756" spans="3:4" x14ac:dyDescent="0.2">
      <c r="C2756" s="11"/>
      <c r="D2756" s="11"/>
    </row>
    <row r="2757" spans="3:4" x14ac:dyDescent="0.2">
      <c r="C2757" s="11"/>
      <c r="D2757" s="11"/>
    </row>
    <row r="2758" spans="3:4" x14ac:dyDescent="0.2">
      <c r="C2758" s="11"/>
      <c r="D2758" s="11"/>
    </row>
    <row r="2759" spans="3:4" x14ac:dyDescent="0.2">
      <c r="C2759" s="11"/>
      <c r="D2759" s="11"/>
    </row>
    <row r="2760" spans="3:4" x14ac:dyDescent="0.2">
      <c r="C2760" s="11"/>
      <c r="D2760" s="11"/>
    </row>
    <row r="2761" spans="3:4" x14ac:dyDescent="0.2">
      <c r="C2761" s="11"/>
      <c r="D2761" s="11"/>
    </row>
    <row r="2762" spans="3:4" x14ac:dyDescent="0.2">
      <c r="C2762" s="11"/>
      <c r="D2762" s="11"/>
    </row>
    <row r="2763" spans="3:4" x14ac:dyDescent="0.2">
      <c r="C2763" s="11"/>
      <c r="D2763" s="11"/>
    </row>
    <row r="2764" spans="3:4" x14ac:dyDescent="0.2">
      <c r="C2764" s="11"/>
      <c r="D2764" s="11"/>
    </row>
    <row r="2765" spans="3:4" x14ac:dyDescent="0.2">
      <c r="C2765" s="11"/>
      <c r="D2765" s="11"/>
    </row>
    <row r="2766" spans="3:4" x14ac:dyDescent="0.2">
      <c r="C2766" s="11"/>
      <c r="D2766" s="11"/>
    </row>
    <row r="2767" spans="3:4" x14ac:dyDescent="0.2">
      <c r="C2767" s="11"/>
      <c r="D2767" s="11"/>
    </row>
    <row r="2768" spans="3:4" x14ac:dyDescent="0.2">
      <c r="C2768" s="11"/>
      <c r="D2768" s="11"/>
    </row>
    <row r="2769" spans="3:4" x14ac:dyDescent="0.2">
      <c r="C2769" s="11"/>
      <c r="D2769" s="11"/>
    </row>
    <row r="2770" spans="3:4" x14ac:dyDescent="0.2">
      <c r="C2770" s="11"/>
      <c r="D2770" s="11"/>
    </row>
    <row r="2771" spans="3:4" x14ac:dyDescent="0.2">
      <c r="C2771" s="11"/>
      <c r="D2771" s="11"/>
    </row>
    <row r="2772" spans="3:4" x14ac:dyDescent="0.2">
      <c r="C2772" s="11"/>
      <c r="D2772" s="11"/>
    </row>
    <row r="2773" spans="3:4" x14ac:dyDescent="0.2">
      <c r="C2773" s="11"/>
      <c r="D2773" s="11"/>
    </row>
    <row r="2774" spans="3:4" x14ac:dyDescent="0.2">
      <c r="C2774" s="11"/>
      <c r="D2774" s="11"/>
    </row>
    <row r="2775" spans="3:4" x14ac:dyDescent="0.2">
      <c r="C2775" s="11"/>
      <c r="D2775" s="11"/>
    </row>
    <row r="2776" spans="3:4" x14ac:dyDescent="0.2">
      <c r="C2776" s="11"/>
      <c r="D2776" s="11"/>
    </row>
    <row r="2777" spans="3:4" x14ac:dyDescent="0.2">
      <c r="C2777" s="11"/>
      <c r="D2777" s="11"/>
    </row>
    <row r="2778" spans="3:4" x14ac:dyDescent="0.2">
      <c r="C2778" s="11"/>
      <c r="D2778" s="11"/>
    </row>
    <row r="2779" spans="3:4" x14ac:dyDescent="0.2">
      <c r="C2779" s="11"/>
      <c r="D2779" s="11"/>
    </row>
    <row r="2780" spans="3:4" x14ac:dyDescent="0.2">
      <c r="C2780" s="11"/>
      <c r="D2780" s="11"/>
    </row>
    <row r="2781" spans="3:4" x14ac:dyDescent="0.2">
      <c r="C2781" s="11"/>
      <c r="D2781" s="11"/>
    </row>
    <row r="2782" spans="3:4" x14ac:dyDescent="0.2">
      <c r="C2782" s="11"/>
      <c r="D2782" s="11"/>
    </row>
    <row r="2783" spans="3:4" x14ac:dyDescent="0.2">
      <c r="C2783" s="11"/>
      <c r="D2783" s="11"/>
    </row>
    <row r="2784" spans="3:4" x14ac:dyDescent="0.2">
      <c r="C2784" s="11"/>
      <c r="D2784" s="11"/>
    </row>
    <row r="2785" spans="3:4" x14ac:dyDescent="0.2">
      <c r="C2785" s="11"/>
      <c r="D2785" s="11"/>
    </row>
    <row r="2786" spans="3:4" x14ac:dyDescent="0.2">
      <c r="C2786" s="11"/>
      <c r="D2786" s="11"/>
    </row>
    <row r="2787" spans="3:4" x14ac:dyDescent="0.2">
      <c r="C2787" s="11"/>
      <c r="D2787" s="11"/>
    </row>
    <row r="2788" spans="3:4" x14ac:dyDescent="0.2">
      <c r="C2788" s="11"/>
      <c r="D2788" s="11"/>
    </row>
    <row r="2789" spans="3:4" x14ac:dyDescent="0.2">
      <c r="C2789" s="11"/>
      <c r="D2789" s="11"/>
    </row>
    <row r="2790" spans="3:4" x14ac:dyDescent="0.2">
      <c r="C2790" s="11"/>
      <c r="D2790" s="11"/>
    </row>
    <row r="2791" spans="3:4" x14ac:dyDescent="0.2">
      <c r="C2791" s="11"/>
      <c r="D2791" s="11"/>
    </row>
    <row r="2792" spans="3:4" x14ac:dyDescent="0.2">
      <c r="C2792" s="11"/>
      <c r="D2792" s="11"/>
    </row>
    <row r="2793" spans="3:4" x14ac:dyDescent="0.2">
      <c r="C2793" s="11"/>
      <c r="D2793" s="11"/>
    </row>
    <row r="2794" spans="3:4" x14ac:dyDescent="0.2">
      <c r="C2794" s="11"/>
      <c r="D2794" s="11"/>
    </row>
    <row r="2795" spans="3:4" x14ac:dyDescent="0.2">
      <c r="C2795" s="11"/>
      <c r="D2795" s="11"/>
    </row>
    <row r="2796" spans="3:4" x14ac:dyDescent="0.2">
      <c r="C2796" s="11"/>
      <c r="D2796" s="11"/>
    </row>
    <row r="2797" spans="3:4" x14ac:dyDescent="0.2">
      <c r="C2797" s="11"/>
      <c r="D2797" s="11"/>
    </row>
    <row r="2798" spans="3:4" x14ac:dyDescent="0.2">
      <c r="C2798" s="11"/>
      <c r="D2798" s="11"/>
    </row>
    <row r="2799" spans="3:4" x14ac:dyDescent="0.2">
      <c r="C2799" s="11"/>
      <c r="D2799" s="11"/>
    </row>
    <row r="2800" spans="3:4" x14ac:dyDescent="0.2">
      <c r="C2800" s="11"/>
      <c r="D2800" s="11"/>
    </row>
    <row r="2801" spans="3:4" x14ac:dyDescent="0.2">
      <c r="C2801" s="11"/>
      <c r="D2801" s="11"/>
    </row>
    <row r="2802" spans="3:4" x14ac:dyDescent="0.2">
      <c r="C2802" s="11"/>
      <c r="D2802" s="11"/>
    </row>
    <row r="2803" spans="3:4" x14ac:dyDescent="0.2">
      <c r="C2803" s="11"/>
      <c r="D2803" s="11"/>
    </row>
    <row r="2804" spans="3:4" x14ac:dyDescent="0.2">
      <c r="C2804" s="11"/>
      <c r="D2804" s="11"/>
    </row>
    <row r="2805" spans="3:4" x14ac:dyDescent="0.2">
      <c r="C2805" s="11"/>
      <c r="D2805" s="11"/>
    </row>
    <row r="2806" spans="3:4" x14ac:dyDescent="0.2">
      <c r="C2806" s="11"/>
      <c r="D2806" s="11"/>
    </row>
    <row r="2807" spans="3:4" x14ac:dyDescent="0.2">
      <c r="C2807" s="11"/>
      <c r="D2807" s="11"/>
    </row>
    <row r="2808" spans="3:4" x14ac:dyDescent="0.2">
      <c r="C2808" s="11"/>
      <c r="D2808" s="11"/>
    </row>
    <row r="2809" spans="3:4" x14ac:dyDescent="0.2">
      <c r="C2809" s="11"/>
      <c r="D2809" s="11"/>
    </row>
    <row r="2810" spans="3:4" x14ac:dyDescent="0.2">
      <c r="C2810" s="11"/>
      <c r="D2810" s="11"/>
    </row>
    <row r="2811" spans="3:4" x14ac:dyDescent="0.2">
      <c r="C2811" s="11"/>
      <c r="D2811" s="11"/>
    </row>
    <row r="2812" spans="3:4" x14ac:dyDescent="0.2">
      <c r="C2812" s="11"/>
      <c r="D2812" s="11"/>
    </row>
    <row r="2813" spans="3:4" x14ac:dyDescent="0.2">
      <c r="C2813" s="11"/>
      <c r="D2813" s="11"/>
    </row>
    <row r="2814" spans="3:4" x14ac:dyDescent="0.2">
      <c r="C2814" s="11"/>
      <c r="D2814" s="11"/>
    </row>
    <row r="2815" spans="3:4" x14ac:dyDescent="0.2">
      <c r="C2815" s="11"/>
      <c r="D2815" s="11"/>
    </row>
    <row r="2816" spans="3:4" x14ac:dyDescent="0.2">
      <c r="C2816" s="11"/>
      <c r="D2816" s="11"/>
    </row>
    <row r="2817" spans="3:4" x14ac:dyDescent="0.2">
      <c r="C2817" s="11"/>
      <c r="D2817" s="11"/>
    </row>
    <row r="2818" spans="3:4" x14ac:dyDescent="0.2">
      <c r="C2818" s="11"/>
      <c r="D2818" s="11"/>
    </row>
    <row r="2819" spans="3:4" x14ac:dyDescent="0.2">
      <c r="C2819" s="11"/>
      <c r="D2819" s="11"/>
    </row>
    <row r="2820" spans="3:4" x14ac:dyDescent="0.2">
      <c r="C2820" s="11"/>
      <c r="D2820" s="11"/>
    </row>
    <row r="2821" spans="3:4" x14ac:dyDescent="0.2">
      <c r="C2821" s="11"/>
      <c r="D2821" s="11"/>
    </row>
    <row r="2822" spans="3:4" x14ac:dyDescent="0.2">
      <c r="C2822" s="11"/>
      <c r="D2822" s="11"/>
    </row>
    <row r="2823" spans="3:4" x14ac:dyDescent="0.2">
      <c r="C2823" s="11"/>
      <c r="D2823" s="11"/>
    </row>
    <row r="2824" spans="3:4" x14ac:dyDescent="0.2">
      <c r="C2824" s="11"/>
      <c r="D2824" s="11"/>
    </row>
    <row r="2825" spans="3:4" x14ac:dyDescent="0.2">
      <c r="C2825" s="11"/>
      <c r="D2825" s="11"/>
    </row>
    <row r="2826" spans="3:4" x14ac:dyDescent="0.2">
      <c r="C2826" s="11"/>
      <c r="D2826" s="11"/>
    </row>
    <row r="2827" spans="3:4" x14ac:dyDescent="0.2">
      <c r="C2827" s="11"/>
      <c r="D2827" s="11"/>
    </row>
    <row r="2828" spans="3:4" x14ac:dyDescent="0.2">
      <c r="C2828" s="11"/>
      <c r="D2828" s="11"/>
    </row>
    <row r="2829" spans="3:4" x14ac:dyDescent="0.2">
      <c r="C2829" s="11"/>
      <c r="D2829" s="11"/>
    </row>
    <row r="2830" spans="3:4" x14ac:dyDescent="0.2">
      <c r="C2830" s="11"/>
      <c r="D2830" s="11"/>
    </row>
    <row r="2831" spans="3:4" x14ac:dyDescent="0.2">
      <c r="C2831" s="11"/>
      <c r="D2831" s="11"/>
    </row>
    <row r="2832" spans="3:4" x14ac:dyDescent="0.2">
      <c r="C2832" s="11"/>
      <c r="D2832" s="11"/>
    </row>
    <row r="2833" spans="3:4" x14ac:dyDescent="0.2">
      <c r="C2833" s="11"/>
      <c r="D2833" s="11"/>
    </row>
    <row r="2834" spans="3:4" x14ac:dyDescent="0.2">
      <c r="C2834" s="11"/>
      <c r="D2834" s="11"/>
    </row>
    <row r="2835" spans="3:4" x14ac:dyDescent="0.2">
      <c r="C2835" s="11"/>
      <c r="D2835" s="11"/>
    </row>
    <row r="2836" spans="3:4" x14ac:dyDescent="0.2">
      <c r="C2836" s="11"/>
      <c r="D2836" s="11"/>
    </row>
    <row r="2837" spans="3:4" x14ac:dyDescent="0.2">
      <c r="C2837" s="11"/>
      <c r="D2837" s="11"/>
    </row>
    <row r="2838" spans="3:4" x14ac:dyDescent="0.2">
      <c r="C2838" s="11"/>
      <c r="D2838" s="11"/>
    </row>
    <row r="2839" spans="3:4" x14ac:dyDescent="0.2">
      <c r="C2839" s="11"/>
      <c r="D2839" s="11"/>
    </row>
    <row r="2840" spans="3:4" x14ac:dyDescent="0.2">
      <c r="C2840" s="11"/>
      <c r="D2840" s="11"/>
    </row>
    <row r="2841" spans="3:4" x14ac:dyDescent="0.2">
      <c r="C2841" s="11"/>
      <c r="D2841" s="11"/>
    </row>
    <row r="2842" spans="3:4" x14ac:dyDescent="0.2">
      <c r="C2842" s="11"/>
      <c r="D2842" s="11"/>
    </row>
    <row r="2843" spans="3:4" x14ac:dyDescent="0.2">
      <c r="C2843" s="11"/>
      <c r="D2843" s="11"/>
    </row>
    <row r="2844" spans="3:4" x14ac:dyDescent="0.2">
      <c r="C2844" s="11"/>
      <c r="D2844" s="11"/>
    </row>
    <row r="2845" spans="3:4" x14ac:dyDescent="0.2">
      <c r="C2845" s="11"/>
      <c r="D2845" s="11"/>
    </row>
    <row r="2846" spans="3:4" x14ac:dyDescent="0.2">
      <c r="C2846" s="11"/>
      <c r="D2846" s="11"/>
    </row>
    <row r="2847" spans="3:4" x14ac:dyDescent="0.2">
      <c r="C2847" s="11"/>
      <c r="D2847" s="11"/>
    </row>
    <row r="2848" spans="3:4" x14ac:dyDescent="0.2">
      <c r="C2848" s="11"/>
      <c r="D2848" s="11"/>
    </row>
    <row r="2849" spans="3:4" x14ac:dyDescent="0.2">
      <c r="C2849" s="11"/>
      <c r="D2849" s="11"/>
    </row>
    <row r="2850" spans="3:4" x14ac:dyDescent="0.2">
      <c r="C2850" s="11"/>
      <c r="D2850" s="11"/>
    </row>
    <row r="2851" spans="3:4" x14ac:dyDescent="0.2">
      <c r="C2851" s="11"/>
      <c r="D2851" s="11"/>
    </row>
    <row r="2852" spans="3:4" x14ac:dyDescent="0.2">
      <c r="C2852" s="11"/>
      <c r="D2852" s="11"/>
    </row>
    <row r="2853" spans="3:4" x14ac:dyDescent="0.2">
      <c r="C2853" s="11"/>
      <c r="D2853" s="11"/>
    </row>
    <row r="2854" spans="3:4" x14ac:dyDescent="0.2">
      <c r="C2854" s="11"/>
      <c r="D2854" s="11"/>
    </row>
    <row r="2855" spans="3:4" x14ac:dyDescent="0.2">
      <c r="C2855" s="11"/>
      <c r="D2855" s="11"/>
    </row>
    <row r="2856" spans="3:4" x14ac:dyDescent="0.2">
      <c r="C2856" s="11"/>
      <c r="D2856" s="11"/>
    </row>
    <row r="2857" spans="3:4" x14ac:dyDescent="0.2">
      <c r="C2857" s="11"/>
      <c r="D2857" s="11"/>
    </row>
    <row r="2858" spans="3:4" x14ac:dyDescent="0.2">
      <c r="C2858" s="11"/>
      <c r="D2858" s="11"/>
    </row>
    <row r="2859" spans="3:4" x14ac:dyDescent="0.2">
      <c r="C2859" s="11"/>
      <c r="D2859" s="11"/>
    </row>
    <row r="2860" spans="3:4" x14ac:dyDescent="0.2">
      <c r="C2860" s="11"/>
      <c r="D2860" s="11"/>
    </row>
    <row r="2861" spans="3:4" x14ac:dyDescent="0.2">
      <c r="C2861" s="11"/>
      <c r="D2861" s="11"/>
    </row>
    <row r="2862" spans="3:4" x14ac:dyDescent="0.2">
      <c r="C2862" s="11"/>
      <c r="D2862" s="11"/>
    </row>
    <row r="2863" spans="3:4" x14ac:dyDescent="0.2">
      <c r="C2863" s="11"/>
      <c r="D2863" s="11"/>
    </row>
    <row r="2864" spans="3:4" x14ac:dyDescent="0.2">
      <c r="C2864" s="11"/>
      <c r="D2864" s="11"/>
    </row>
    <row r="2865" spans="3:4" x14ac:dyDescent="0.2">
      <c r="C2865" s="11"/>
      <c r="D2865" s="11"/>
    </row>
    <row r="2866" spans="3:4" x14ac:dyDescent="0.2">
      <c r="C2866" s="11"/>
      <c r="D2866" s="11"/>
    </row>
    <row r="2867" spans="3:4" x14ac:dyDescent="0.2">
      <c r="C2867" s="11"/>
      <c r="D2867" s="11"/>
    </row>
    <row r="2868" spans="3:4" x14ac:dyDescent="0.2">
      <c r="C2868" s="11"/>
      <c r="D2868" s="11"/>
    </row>
    <row r="2869" spans="3:4" x14ac:dyDescent="0.2">
      <c r="C2869" s="11"/>
      <c r="D2869" s="11"/>
    </row>
    <row r="2870" spans="3:4" x14ac:dyDescent="0.2">
      <c r="C2870" s="11"/>
      <c r="D2870" s="11"/>
    </row>
    <row r="2871" spans="3:4" x14ac:dyDescent="0.2">
      <c r="C2871" s="11"/>
      <c r="D2871" s="11"/>
    </row>
    <row r="2872" spans="3:4" x14ac:dyDescent="0.2">
      <c r="C2872" s="11"/>
      <c r="D2872" s="11"/>
    </row>
    <row r="2873" spans="3:4" x14ac:dyDescent="0.2">
      <c r="C2873" s="11"/>
      <c r="D2873" s="11"/>
    </row>
    <row r="2874" spans="3:4" x14ac:dyDescent="0.2">
      <c r="C2874" s="11"/>
      <c r="D2874" s="11"/>
    </row>
    <row r="2875" spans="3:4" x14ac:dyDescent="0.2">
      <c r="C2875" s="11"/>
      <c r="D2875" s="11"/>
    </row>
    <row r="2876" spans="3:4" x14ac:dyDescent="0.2">
      <c r="C2876" s="11"/>
      <c r="D2876" s="11"/>
    </row>
    <row r="2877" spans="3:4" x14ac:dyDescent="0.2">
      <c r="C2877" s="11"/>
      <c r="D2877" s="11"/>
    </row>
    <row r="2878" spans="3:4" x14ac:dyDescent="0.2">
      <c r="C2878" s="11"/>
      <c r="D2878" s="11"/>
    </row>
    <row r="2879" spans="3:4" x14ac:dyDescent="0.2">
      <c r="C2879" s="11"/>
      <c r="D2879" s="11"/>
    </row>
    <row r="2880" spans="3:4" x14ac:dyDescent="0.2">
      <c r="C2880" s="11"/>
      <c r="D2880" s="11"/>
    </row>
    <row r="2881" spans="3:4" x14ac:dyDescent="0.2">
      <c r="C2881" s="11"/>
      <c r="D2881" s="11"/>
    </row>
    <row r="2882" spans="3:4" x14ac:dyDescent="0.2">
      <c r="C2882" s="11"/>
      <c r="D2882" s="11"/>
    </row>
    <row r="2883" spans="3:4" x14ac:dyDescent="0.2">
      <c r="C2883" s="11"/>
      <c r="D2883" s="11"/>
    </row>
    <row r="2884" spans="3:4" x14ac:dyDescent="0.2">
      <c r="C2884" s="11"/>
      <c r="D2884" s="11"/>
    </row>
    <row r="2885" spans="3:4" x14ac:dyDescent="0.2">
      <c r="C2885" s="11"/>
      <c r="D2885" s="11"/>
    </row>
    <row r="2886" spans="3:4" x14ac:dyDescent="0.2">
      <c r="C2886" s="11"/>
      <c r="D2886" s="11"/>
    </row>
    <row r="2887" spans="3:4" x14ac:dyDescent="0.2">
      <c r="C2887" s="11"/>
      <c r="D2887" s="11"/>
    </row>
    <row r="2888" spans="3:4" x14ac:dyDescent="0.2">
      <c r="C2888" s="11"/>
      <c r="D2888" s="11"/>
    </row>
    <row r="2889" spans="3:4" x14ac:dyDescent="0.2">
      <c r="C2889" s="11"/>
      <c r="D2889" s="11"/>
    </row>
    <row r="2890" spans="3:4" x14ac:dyDescent="0.2">
      <c r="C2890" s="11"/>
      <c r="D2890" s="11"/>
    </row>
    <row r="2891" spans="3:4" x14ac:dyDescent="0.2">
      <c r="C2891" s="11"/>
      <c r="D2891" s="11"/>
    </row>
    <row r="2892" spans="3:4" x14ac:dyDescent="0.2">
      <c r="C2892" s="11"/>
      <c r="D2892" s="11"/>
    </row>
    <row r="2893" spans="3:4" x14ac:dyDescent="0.2">
      <c r="C2893" s="11"/>
      <c r="D2893" s="11"/>
    </row>
    <row r="2894" spans="3:4" x14ac:dyDescent="0.2">
      <c r="C2894" s="11"/>
      <c r="D2894" s="11"/>
    </row>
    <row r="2895" spans="3:4" x14ac:dyDescent="0.2">
      <c r="C2895" s="11"/>
      <c r="D2895" s="11"/>
    </row>
    <row r="2896" spans="3:4" x14ac:dyDescent="0.2">
      <c r="C2896" s="11"/>
      <c r="D2896" s="11"/>
    </row>
    <row r="2897" spans="3:4" x14ac:dyDescent="0.2">
      <c r="C2897" s="11"/>
      <c r="D2897" s="11"/>
    </row>
    <row r="2898" spans="3:4" x14ac:dyDescent="0.2">
      <c r="C2898" s="11"/>
      <c r="D2898" s="11"/>
    </row>
    <row r="2899" spans="3:4" x14ac:dyDescent="0.2">
      <c r="C2899" s="11"/>
      <c r="D2899" s="11"/>
    </row>
    <row r="2900" spans="3:4" x14ac:dyDescent="0.2">
      <c r="C2900" s="11"/>
      <c r="D2900" s="11"/>
    </row>
    <row r="2901" spans="3:4" x14ac:dyDescent="0.2">
      <c r="C2901" s="11"/>
      <c r="D2901" s="11"/>
    </row>
    <row r="2902" spans="3:4" x14ac:dyDescent="0.2">
      <c r="C2902" s="11"/>
      <c r="D2902" s="11"/>
    </row>
    <row r="2903" spans="3:4" x14ac:dyDescent="0.2">
      <c r="C2903" s="11"/>
      <c r="D2903" s="11"/>
    </row>
    <row r="2904" spans="3:4" x14ac:dyDescent="0.2">
      <c r="C2904" s="11"/>
      <c r="D2904" s="11"/>
    </row>
    <row r="2905" spans="3:4" x14ac:dyDescent="0.2">
      <c r="C2905" s="11"/>
      <c r="D2905" s="11"/>
    </row>
    <row r="2906" spans="3:4" x14ac:dyDescent="0.2">
      <c r="C2906" s="11"/>
      <c r="D2906" s="11"/>
    </row>
    <row r="2907" spans="3:4" x14ac:dyDescent="0.2">
      <c r="C2907" s="11"/>
      <c r="D2907" s="11"/>
    </row>
    <row r="2908" spans="3:4" x14ac:dyDescent="0.2">
      <c r="C2908" s="11"/>
      <c r="D2908" s="11"/>
    </row>
    <row r="2909" spans="3:4" x14ac:dyDescent="0.2">
      <c r="C2909" s="11"/>
      <c r="D2909" s="11"/>
    </row>
    <row r="2910" spans="3:4" x14ac:dyDescent="0.2">
      <c r="C2910" s="11"/>
      <c r="D2910" s="11"/>
    </row>
    <row r="2911" spans="3:4" x14ac:dyDescent="0.2">
      <c r="C2911" s="11"/>
      <c r="D2911" s="11"/>
    </row>
    <row r="2912" spans="3:4" x14ac:dyDescent="0.2">
      <c r="C2912" s="11"/>
      <c r="D2912" s="11"/>
    </row>
    <row r="2913" spans="3:4" x14ac:dyDescent="0.2">
      <c r="C2913" s="11"/>
      <c r="D2913" s="11"/>
    </row>
    <row r="2914" spans="3:4" x14ac:dyDescent="0.2">
      <c r="C2914" s="11"/>
      <c r="D2914" s="11"/>
    </row>
    <row r="2915" spans="3:4" x14ac:dyDescent="0.2">
      <c r="C2915" s="11"/>
      <c r="D2915" s="11"/>
    </row>
    <row r="2916" spans="3:4" x14ac:dyDescent="0.2">
      <c r="C2916" s="11"/>
      <c r="D2916" s="11"/>
    </row>
    <row r="2917" spans="3:4" x14ac:dyDescent="0.2">
      <c r="C2917" s="11"/>
      <c r="D2917" s="11"/>
    </row>
    <row r="2918" spans="3:4" x14ac:dyDescent="0.2">
      <c r="C2918" s="11"/>
      <c r="D2918" s="11"/>
    </row>
    <row r="2919" spans="3:4" x14ac:dyDescent="0.2">
      <c r="C2919" s="11"/>
      <c r="D2919" s="11"/>
    </row>
    <row r="2920" spans="3:4" x14ac:dyDescent="0.2">
      <c r="C2920" s="11"/>
      <c r="D2920" s="11"/>
    </row>
    <row r="2921" spans="3:4" x14ac:dyDescent="0.2">
      <c r="C2921" s="11"/>
      <c r="D2921" s="11"/>
    </row>
    <row r="2922" spans="3:4" x14ac:dyDescent="0.2">
      <c r="C2922" s="11"/>
      <c r="D2922" s="11"/>
    </row>
    <row r="2923" spans="3:4" x14ac:dyDescent="0.2">
      <c r="C2923" s="11"/>
      <c r="D2923" s="11"/>
    </row>
    <row r="2924" spans="3:4" x14ac:dyDescent="0.2">
      <c r="C2924" s="11"/>
      <c r="D2924" s="11"/>
    </row>
    <row r="2925" spans="3:4" x14ac:dyDescent="0.2">
      <c r="C2925" s="11"/>
      <c r="D2925" s="11"/>
    </row>
    <row r="2926" spans="3:4" x14ac:dyDescent="0.2">
      <c r="C2926" s="11"/>
      <c r="D2926" s="11"/>
    </row>
    <row r="2927" spans="3:4" x14ac:dyDescent="0.2">
      <c r="C2927" s="11"/>
      <c r="D2927" s="11"/>
    </row>
    <row r="2928" spans="3:4" x14ac:dyDescent="0.2">
      <c r="C2928" s="11"/>
      <c r="D2928" s="11"/>
    </row>
    <row r="2929" spans="3:4" x14ac:dyDescent="0.2">
      <c r="C2929" s="11"/>
      <c r="D2929" s="11"/>
    </row>
    <row r="2930" spans="3:4" x14ac:dyDescent="0.2">
      <c r="C2930" s="11"/>
      <c r="D2930" s="11"/>
    </row>
    <row r="2931" spans="3:4" x14ac:dyDescent="0.2">
      <c r="C2931" s="11"/>
      <c r="D2931" s="11"/>
    </row>
    <row r="2932" spans="3:4" x14ac:dyDescent="0.2">
      <c r="C2932" s="11"/>
      <c r="D2932" s="11"/>
    </row>
    <row r="2933" spans="3:4" x14ac:dyDescent="0.2">
      <c r="C2933" s="11"/>
      <c r="D2933" s="11"/>
    </row>
    <row r="2934" spans="3:4" x14ac:dyDescent="0.2">
      <c r="C2934" s="11"/>
      <c r="D2934" s="11"/>
    </row>
    <row r="2935" spans="3:4" x14ac:dyDescent="0.2">
      <c r="C2935" s="11"/>
      <c r="D2935" s="11"/>
    </row>
    <row r="2936" spans="3:4" x14ac:dyDescent="0.2">
      <c r="C2936" s="11"/>
      <c r="D2936" s="11"/>
    </row>
    <row r="2937" spans="3:4" x14ac:dyDescent="0.2">
      <c r="C2937" s="11"/>
      <c r="D2937" s="11"/>
    </row>
    <row r="2938" spans="3:4" x14ac:dyDescent="0.2">
      <c r="C2938" s="11"/>
      <c r="D2938" s="11"/>
    </row>
    <row r="2939" spans="3:4" x14ac:dyDescent="0.2">
      <c r="C2939" s="11"/>
      <c r="D2939" s="11"/>
    </row>
    <row r="2940" spans="3:4" x14ac:dyDescent="0.2">
      <c r="C2940" s="11"/>
      <c r="D2940" s="11"/>
    </row>
    <row r="2941" spans="3:4" x14ac:dyDescent="0.2">
      <c r="C2941" s="11"/>
      <c r="D2941" s="11"/>
    </row>
    <row r="2942" spans="3:4" x14ac:dyDescent="0.2">
      <c r="C2942" s="11"/>
      <c r="D2942" s="11"/>
    </row>
    <row r="2943" spans="3:4" x14ac:dyDescent="0.2">
      <c r="C2943" s="11"/>
      <c r="D2943" s="11"/>
    </row>
    <row r="2944" spans="3:4" x14ac:dyDescent="0.2">
      <c r="C2944" s="11"/>
      <c r="D2944" s="11"/>
    </row>
    <row r="2945" spans="3:4" x14ac:dyDescent="0.2">
      <c r="C2945" s="11"/>
      <c r="D2945" s="11"/>
    </row>
    <row r="2946" spans="3:4" x14ac:dyDescent="0.2">
      <c r="C2946" s="11"/>
      <c r="D2946" s="11"/>
    </row>
    <row r="2947" spans="3:4" x14ac:dyDescent="0.2">
      <c r="C2947" s="11"/>
      <c r="D2947" s="11"/>
    </row>
    <row r="2948" spans="3:4" x14ac:dyDescent="0.2">
      <c r="C2948" s="11"/>
      <c r="D2948" s="11"/>
    </row>
    <row r="2949" spans="3:4" x14ac:dyDescent="0.2">
      <c r="C2949" s="11"/>
      <c r="D2949" s="11"/>
    </row>
    <row r="2950" spans="3:4" x14ac:dyDescent="0.2">
      <c r="C2950" s="11"/>
      <c r="D2950" s="11"/>
    </row>
    <row r="2951" spans="3:4" x14ac:dyDescent="0.2">
      <c r="C2951" s="11"/>
      <c r="D2951" s="11"/>
    </row>
    <row r="2952" spans="3:4" x14ac:dyDescent="0.2">
      <c r="C2952" s="11"/>
      <c r="D2952" s="11"/>
    </row>
    <row r="2953" spans="3:4" x14ac:dyDescent="0.2">
      <c r="C2953" s="11"/>
      <c r="D2953" s="11"/>
    </row>
    <row r="2954" spans="3:4" x14ac:dyDescent="0.2">
      <c r="C2954" s="11"/>
      <c r="D2954" s="11"/>
    </row>
    <row r="2955" spans="3:4" x14ac:dyDescent="0.2">
      <c r="C2955" s="11"/>
      <c r="D2955" s="11"/>
    </row>
    <row r="2956" spans="3:4" x14ac:dyDescent="0.2">
      <c r="C2956" s="11"/>
      <c r="D2956" s="11"/>
    </row>
    <row r="2957" spans="3:4" x14ac:dyDescent="0.2">
      <c r="C2957" s="11"/>
      <c r="D2957" s="11"/>
    </row>
    <row r="2958" spans="3:4" x14ac:dyDescent="0.2">
      <c r="C2958" s="11"/>
      <c r="D2958" s="11"/>
    </row>
    <row r="2959" spans="3:4" x14ac:dyDescent="0.2">
      <c r="C2959" s="11"/>
      <c r="D2959" s="11"/>
    </row>
    <row r="2960" spans="3:4" x14ac:dyDescent="0.2">
      <c r="C2960" s="11"/>
      <c r="D2960" s="11"/>
    </row>
    <row r="2961" spans="3:4" x14ac:dyDescent="0.2">
      <c r="C2961" s="11"/>
      <c r="D2961" s="11"/>
    </row>
    <row r="2962" spans="3:4" x14ac:dyDescent="0.2">
      <c r="C2962" s="11"/>
      <c r="D2962" s="11"/>
    </row>
    <row r="2963" spans="3:4" x14ac:dyDescent="0.2">
      <c r="C2963" s="11"/>
      <c r="D2963" s="11"/>
    </row>
    <row r="2964" spans="3:4" x14ac:dyDescent="0.2">
      <c r="C2964" s="11"/>
      <c r="D2964" s="11"/>
    </row>
    <row r="2965" spans="3:4" x14ac:dyDescent="0.2">
      <c r="C2965" s="11"/>
      <c r="D2965" s="11"/>
    </row>
    <row r="2966" spans="3:4" x14ac:dyDescent="0.2">
      <c r="C2966" s="11"/>
      <c r="D2966" s="11"/>
    </row>
    <row r="2967" spans="3:4" x14ac:dyDescent="0.2">
      <c r="C2967" s="11"/>
      <c r="D2967" s="11"/>
    </row>
    <row r="2968" spans="3:4" x14ac:dyDescent="0.2">
      <c r="C2968" s="11"/>
      <c r="D2968" s="11"/>
    </row>
    <row r="2969" spans="3:4" x14ac:dyDescent="0.2">
      <c r="C2969" s="11"/>
      <c r="D2969" s="11"/>
    </row>
    <row r="2970" spans="3:4" x14ac:dyDescent="0.2">
      <c r="C2970" s="11"/>
      <c r="D2970" s="11"/>
    </row>
    <row r="2971" spans="3:4" x14ac:dyDescent="0.2">
      <c r="C2971" s="11"/>
      <c r="D2971" s="11"/>
    </row>
    <row r="2972" spans="3:4" x14ac:dyDescent="0.2">
      <c r="C2972" s="11"/>
      <c r="D2972" s="11"/>
    </row>
    <row r="2973" spans="3:4" x14ac:dyDescent="0.2">
      <c r="C2973" s="11"/>
      <c r="D2973" s="11"/>
    </row>
    <row r="2974" spans="3:4" x14ac:dyDescent="0.2">
      <c r="C2974" s="11"/>
      <c r="D2974" s="11"/>
    </row>
    <row r="2975" spans="3:4" x14ac:dyDescent="0.2">
      <c r="C2975" s="11"/>
      <c r="D2975" s="11"/>
    </row>
    <row r="2976" spans="3:4" x14ac:dyDescent="0.2">
      <c r="C2976" s="11"/>
      <c r="D2976" s="11"/>
    </row>
    <row r="2977" spans="3:4" x14ac:dyDescent="0.2">
      <c r="C2977" s="11"/>
      <c r="D2977" s="11"/>
    </row>
    <row r="2978" spans="3:4" x14ac:dyDescent="0.2">
      <c r="C2978" s="11"/>
      <c r="D2978" s="11"/>
    </row>
    <row r="2979" spans="3:4" x14ac:dyDescent="0.2">
      <c r="C2979" s="11"/>
      <c r="D2979" s="11"/>
    </row>
    <row r="2980" spans="3:4" x14ac:dyDescent="0.2">
      <c r="C2980" s="11"/>
      <c r="D2980" s="11"/>
    </row>
    <row r="2981" spans="3:4" x14ac:dyDescent="0.2">
      <c r="C2981" s="11"/>
      <c r="D2981" s="11"/>
    </row>
    <row r="2982" spans="3:4" x14ac:dyDescent="0.2">
      <c r="C2982" s="11"/>
      <c r="D2982" s="11"/>
    </row>
    <row r="2983" spans="3:4" x14ac:dyDescent="0.2">
      <c r="C2983" s="11"/>
      <c r="D2983" s="11"/>
    </row>
    <row r="2984" spans="3:4" x14ac:dyDescent="0.2">
      <c r="C2984" s="11"/>
      <c r="D2984" s="11"/>
    </row>
    <row r="2985" spans="3:4" x14ac:dyDescent="0.2">
      <c r="C2985" s="11"/>
      <c r="D2985" s="11"/>
    </row>
    <row r="2986" spans="3:4" x14ac:dyDescent="0.2">
      <c r="C2986" s="11"/>
      <c r="D2986" s="11"/>
    </row>
    <row r="2987" spans="3:4" x14ac:dyDescent="0.2">
      <c r="C2987" s="11"/>
      <c r="D2987" s="11"/>
    </row>
    <row r="2988" spans="3:4" x14ac:dyDescent="0.2">
      <c r="C2988" s="11"/>
      <c r="D2988" s="11"/>
    </row>
    <row r="2989" spans="3:4" x14ac:dyDescent="0.2">
      <c r="C2989" s="11"/>
      <c r="D2989" s="11"/>
    </row>
    <row r="2990" spans="3:4" x14ac:dyDescent="0.2">
      <c r="C2990" s="11"/>
      <c r="D2990" s="11"/>
    </row>
    <row r="2991" spans="3:4" x14ac:dyDescent="0.2">
      <c r="C2991" s="11"/>
      <c r="D2991" s="11"/>
    </row>
    <row r="2992" spans="3:4" x14ac:dyDescent="0.2">
      <c r="C2992" s="11"/>
      <c r="D2992" s="11"/>
    </row>
    <row r="2993" spans="3:4" x14ac:dyDescent="0.2">
      <c r="C2993" s="11"/>
      <c r="D2993" s="11"/>
    </row>
    <row r="2994" spans="3:4" x14ac:dyDescent="0.2">
      <c r="C2994" s="11"/>
      <c r="D2994" s="11"/>
    </row>
    <row r="2995" spans="3:4" x14ac:dyDescent="0.2">
      <c r="C2995" s="11"/>
      <c r="D2995" s="11"/>
    </row>
    <row r="2996" spans="3:4" x14ac:dyDescent="0.2">
      <c r="C2996" s="11"/>
      <c r="D2996" s="11"/>
    </row>
    <row r="2997" spans="3:4" x14ac:dyDescent="0.2">
      <c r="C2997" s="11"/>
      <c r="D2997" s="11"/>
    </row>
    <row r="2998" spans="3:4" x14ac:dyDescent="0.2">
      <c r="C2998" s="11"/>
      <c r="D2998" s="11"/>
    </row>
    <row r="2999" spans="3:4" x14ac:dyDescent="0.2">
      <c r="C2999" s="11"/>
      <c r="D2999" s="11"/>
    </row>
    <row r="3000" spans="3:4" x14ac:dyDescent="0.2">
      <c r="C3000" s="11"/>
      <c r="D3000" s="11"/>
    </row>
    <row r="3001" spans="3:4" x14ac:dyDescent="0.2">
      <c r="C3001" s="11"/>
      <c r="D3001" s="11"/>
    </row>
    <row r="3002" spans="3:4" x14ac:dyDescent="0.2">
      <c r="C3002" s="11"/>
      <c r="D3002" s="11"/>
    </row>
    <row r="3003" spans="3:4" x14ac:dyDescent="0.2">
      <c r="C3003" s="11"/>
      <c r="D3003" s="11"/>
    </row>
    <row r="3004" spans="3:4" x14ac:dyDescent="0.2">
      <c r="C3004" s="11"/>
      <c r="D3004" s="11"/>
    </row>
    <row r="3005" spans="3:4" x14ac:dyDescent="0.2">
      <c r="C3005" s="11"/>
      <c r="D3005" s="11"/>
    </row>
    <row r="3006" spans="3:4" x14ac:dyDescent="0.2">
      <c r="C3006" s="11"/>
      <c r="D3006" s="11"/>
    </row>
    <row r="3007" spans="3:4" x14ac:dyDescent="0.2">
      <c r="C3007" s="11"/>
      <c r="D3007" s="11"/>
    </row>
    <row r="3008" spans="3:4" x14ac:dyDescent="0.2">
      <c r="C3008" s="11"/>
      <c r="D3008" s="11"/>
    </row>
    <row r="3009" spans="3:4" x14ac:dyDescent="0.2">
      <c r="C3009" s="11"/>
      <c r="D3009" s="11"/>
    </row>
    <row r="3010" spans="3:4" x14ac:dyDescent="0.2">
      <c r="C3010" s="11"/>
      <c r="D3010" s="11"/>
    </row>
    <row r="3011" spans="3:4" x14ac:dyDescent="0.2">
      <c r="C3011" s="11"/>
      <c r="D3011" s="11"/>
    </row>
    <row r="3012" spans="3:4" x14ac:dyDescent="0.2">
      <c r="C3012" s="11"/>
      <c r="D3012" s="11"/>
    </row>
    <row r="3013" spans="3:4" x14ac:dyDescent="0.2">
      <c r="C3013" s="11"/>
      <c r="D3013" s="11"/>
    </row>
    <row r="3014" spans="3:4" x14ac:dyDescent="0.2">
      <c r="C3014" s="11"/>
      <c r="D3014" s="11"/>
    </row>
    <row r="3015" spans="3:4" x14ac:dyDescent="0.2">
      <c r="C3015" s="11"/>
      <c r="D3015" s="11"/>
    </row>
    <row r="3016" spans="3:4" x14ac:dyDescent="0.2">
      <c r="C3016" s="11"/>
      <c r="D3016" s="11"/>
    </row>
    <row r="3017" spans="3:4" x14ac:dyDescent="0.2">
      <c r="C3017" s="11"/>
      <c r="D3017" s="11"/>
    </row>
    <row r="3018" spans="3:4" x14ac:dyDescent="0.2">
      <c r="C3018" s="11"/>
      <c r="D3018" s="11"/>
    </row>
    <row r="3019" spans="3:4" x14ac:dyDescent="0.2">
      <c r="C3019" s="11"/>
      <c r="D3019" s="11"/>
    </row>
    <row r="3020" spans="3:4" x14ac:dyDescent="0.2">
      <c r="C3020" s="11"/>
      <c r="D3020" s="11"/>
    </row>
    <row r="3021" spans="3:4" x14ac:dyDescent="0.2">
      <c r="C3021" s="11"/>
      <c r="D3021" s="11"/>
    </row>
    <row r="3022" spans="3:4" x14ac:dyDescent="0.2">
      <c r="C3022" s="11"/>
      <c r="D3022" s="11"/>
    </row>
    <row r="3023" spans="3:4" x14ac:dyDescent="0.2">
      <c r="C3023" s="11"/>
      <c r="D3023" s="11"/>
    </row>
    <row r="3024" spans="3:4" x14ac:dyDescent="0.2">
      <c r="C3024" s="11"/>
      <c r="D3024" s="11"/>
    </row>
    <row r="3025" spans="3:4" x14ac:dyDescent="0.2">
      <c r="C3025" s="11"/>
      <c r="D3025" s="11"/>
    </row>
    <row r="3026" spans="3:4" x14ac:dyDescent="0.2">
      <c r="C3026" s="11"/>
      <c r="D3026" s="11"/>
    </row>
    <row r="3027" spans="3:4" x14ac:dyDescent="0.2">
      <c r="C3027" s="11"/>
      <c r="D3027" s="11"/>
    </row>
    <row r="3028" spans="3:4" x14ac:dyDescent="0.2">
      <c r="C3028" s="11"/>
      <c r="D3028" s="11"/>
    </row>
    <row r="3029" spans="3:4" x14ac:dyDescent="0.2">
      <c r="C3029" s="11"/>
      <c r="D3029" s="11"/>
    </row>
    <row r="3030" spans="3:4" x14ac:dyDescent="0.2">
      <c r="C3030" s="11"/>
      <c r="D3030" s="11"/>
    </row>
    <row r="3031" spans="3:4" x14ac:dyDescent="0.2">
      <c r="C3031" s="11"/>
      <c r="D3031" s="11"/>
    </row>
    <row r="3032" spans="3:4" x14ac:dyDescent="0.2">
      <c r="C3032" s="11"/>
      <c r="D3032" s="11"/>
    </row>
    <row r="3033" spans="3:4" x14ac:dyDescent="0.2">
      <c r="C3033" s="11"/>
      <c r="D3033" s="11"/>
    </row>
    <row r="3034" spans="3:4" x14ac:dyDescent="0.2">
      <c r="C3034" s="11"/>
      <c r="D3034" s="11"/>
    </row>
    <row r="3035" spans="3:4" x14ac:dyDescent="0.2">
      <c r="C3035" s="11"/>
      <c r="D3035" s="11"/>
    </row>
    <row r="3036" spans="3:4" x14ac:dyDescent="0.2">
      <c r="C3036" s="11"/>
      <c r="D3036" s="11"/>
    </row>
    <row r="3037" spans="3:4" x14ac:dyDescent="0.2">
      <c r="C3037" s="11"/>
      <c r="D3037" s="11"/>
    </row>
    <row r="3038" spans="3:4" x14ac:dyDescent="0.2">
      <c r="C3038" s="11"/>
      <c r="D3038" s="11"/>
    </row>
    <row r="3039" spans="3:4" x14ac:dyDescent="0.2">
      <c r="C3039" s="11"/>
      <c r="D3039" s="11"/>
    </row>
    <row r="3040" spans="3:4" x14ac:dyDescent="0.2">
      <c r="C3040" s="11"/>
      <c r="D3040" s="11"/>
    </row>
    <row r="3041" spans="3:4" x14ac:dyDescent="0.2">
      <c r="C3041" s="11"/>
      <c r="D3041" s="11"/>
    </row>
    <row r="3042" spans="3:4" x14ac:dyDescent="0.2">
      <c r="C3042" s="11"/>
      <c r="D3042" s="11"/>
    </row>
    <row r="3043" spans="3:4" x14ac:dyDescent="0.2">
      <c r="C3043" s="11"/>
      <c r="D3043" s="11"/>
    </row>
    <row r="3044" spans="3:4" x14ac:dyDescent="0.2">
      <c r="C3044" s="11"/>
      <c r="D3044" s="11"/>
    </row>
    <row r="3045" spans="3:4" x14ac:dyDescent="0.2">
      <c r="C3045" s="11"/>
      <c r="D3045" s="11"/>
    </row>
    <row r="3046" spans="3:4" x14ac:dyDescent="0.2">
      <c r="C3046" s="11"/>
      <c r="D3046" s="11"/>
    </row>
    <row r="3047" spans="3:4" x14ac:dyDescent="0.2">
      <c r="C3047" s="11"/>
      <c r="D3047" s="11"/>
    </row>
    <row r="3048" spans="3:4" x14ac:dyDescent="0.2">
      <c r="C3048" s="11"/>
      <c r="D3048" s="11"/>
    </row>
    <row r="3049" spans="3:4" x14ac:dyDescent="0.2">
      <c r="C3049" s="11"/>
      <c r="D3049" s="11"/>
    </row>
    <row r="3050" spans="3:4" x14ac:dyDescent="0.2">
      <c r="C3050" s="11"/>
      <c r="D3050" s="11"/>
    </row>
    <row r="3051" spans="3:4" x14ac:dyDescent="0.2">
      <c r="C3051" s="11"/>
      <c r="D3051" s="11"/>
    </row>
    <row r="3052" spans="3:4" x14ac:dyDescent="0.2">
      <c r="C3052" s="11"/>
      <c r="D3052" s="11"/>
    </row>
    <row r="3053" spans="3:4" x14ac:dyDescent="0.2">
      <c r="C3053" s="11"/>
      <c r="D3053" s="11"/>
    </row>
    <row r="3054" spans="3:4" x14ac:dyDescent="0.2">
      <c r="C3054" s="11"/>
      <c r="D3054" s="11"/>
    </row>
    <row r="3055" spans="3:4" x14ac:dyDescent="0.2">
      <c r="C3055" s="11"/>
      <c r="D3055" s="11"/>
    </row>
    <row r="3056" spans="3:4" x14ac:dyDescent="0.2">
      <c r="C3056" s="11"/>
      <c r="D3056" s="11"/>
    </row>
    <row r="3057" spans="3:4" x14ac:dyDescent="0.2">
      <c r="C3057" s="11"/>
      <c r="D3057" s="11"/>
    </row>
    <row r="3058" spans="3:4" x14ac:dyDescent="0.2">
      <c r="C3058" s="11"/>
      <c r="D3058" s="11"/>
    </row>
    <row r="3059" spans="3:4" x14ac:dyDescent="0.2">
      <c r="C3059" s="11"/>
      <c r="D3059" s="11"/>
    </row>
    <row r="3060" spans="3:4" x14ac:dyDescent="0.2">
      <c r="C3060" s="11"/>
      <c r="D3060" s="11"/>
    </row>
    <row r="3061" spans="3:4" x14ac:dyDescent="0.2">
      <c r="C3061" s="11"/>
      <c r="D3061" s="11"/>
    </row>
    <row r="3062" spans="3:4" x14ac:dyDescent="0.2">
      <c r="C3062" s="11"/>
      <c r="D3062" s="11"/>
    </row>
    <row r="3063" spans="3:4" x14ac:dyDescent="0.2">
      <c r="C3063" s="11"/>
      <c r="D3063" s="11"/>
    </row>
    <row r="3064" spans="3:4" x14ac:dyDescent="0.2">
      <c r="C3064" s="11"/>
      <c r="D3064" s="11"/>
    </row>
    <row r="3065" spans="3:4" x14ac:dyDescent="0.2">
      <c r="C3065" s="11"/>
      <c r="D3065" s="11"/>
    </row>
    <row r="3066" spans="3:4" x14ac:dyDescent="0.2">
      <c r="C3066" s="11"/>
      <c r="D3066" s="11"/>
    </row>
    <row r="3067" spans="3:4" x14ac:dyDescent="0.2">
      <c r="C3067" s="11"/>
      <c r="D3067" s="11"/>
    </row>
    <row r="3068" spans="3:4" x14ac:dyDescent="0.2">
      <c r="C3068" s="11"/>
      <c r="D3068" s="11"/>
    </row>
    <row r="3069" spans="3:4" x14ac:dyDescent="0.2">
      <c r="C3069" s="11"/>
      <c r="D3069" s="11"/>
    </row>
    <row r="3070" spans="3:4" x14ac:dyDescent="0.2">
      <c r="C3070" s="11"/>
      <c r="D3070" s="11"/>
    </row>
    <row r="3071" spans="3:4" x14ac:dyDescent="0.2">
      <c r="C3071" s="11"/>
      <c r="D3071" s="11"/>
    </row>
    <row r="3072" spans="3:4" x14ac:dyDescent="0.2">
      <c r="C3072" s="11"/>
      <c r="D3072" s="11"/>
    </row>
    <row r="3073" spans="3:4" x14ac:dyDescent="0.2">
      <c r="C3073" s="11"/>
      <c r="D3073" s="11"/>
    </row>
    <row r="3074" spans="3:4" x14ac:dyDescent="0.2">
      <c r="C3074" s="11"/>
      <c r="D3074" s="11"/>
    </row>
    <row r="3075" spans="3:4" x14ac:dyDescent="0.2">
      <c r="C3075" s="11"/>
      <c r="D3075" s="11"/>
    </row>
    <row r="3076" spans="3:4" x14ac:dyDescent="0.2">
      <c r="C3076" s="11"/>
      <c r="D3076" s="11"/>
    </row>
    <row r="3077" spans="3:4" x14ac:dyDescent="0.2">
      <c r="C3077" s="11"/>
      <c r="D3077" s="11"/>
    </row>
    <row r="3078" spans="3:4" x14ac:dyDescent="0.2">
      <c r="C3078" s="11"/>
      <c r="D3078" s="11"/>
    </row>
    <row r="3079" spans="3:4" x14ac:dyDescent="0.2">
      <c r="C3079" s="11"/>
      <c r="D3079" s="11"/>
    </row>
    <row r="3080" spans="3:4" x14ac:dyDescent="0.2">
      <c r="C3080" s="11"/>
      <c r="D3080" s="11"/>
    </row>
    <row r="3081" spans="3:4" x14ac:dyDescent="0.2">
      <c r="C3081" s="11"/>
      <c r="D3081" s="11"/>
    </row>
    <row r="3082" spans="3:4" x14ac:dyDescent="0.2">
      <c r="C3082" s="11"/>
      <c r="D3082" s="11"/>
    </row>
    <row r="3083" spans="3:4" x14ac:dyDescent="0.2">
      <c r="C3083" s="11"/>
      <c r="D3083" s="11"/>
    </row>
    <row r="3084" spans="3:4" x14ac:dyDescent="0.2">
      <c r="C3084" s="11"/>
      <c r="D3084" s="11"/>
    </row>
    <row r="3085" spans="3:4" x14ac:dyDescent="0.2">
      <c r="C3085" s="11"/>
      <c r="D3085" s="11"/>
    </row>
    <row r="3086" spans="3:4" x14ac:dyDescent="0.2">
      <c r="C3086" s="11"/>
      <c r="D3086" s="11"/>
    </row>
    <row r="3087" spans="3:4" x14ac:dyDescent="0.2">
      <c r="C3087" s="11"/>
      <c r="D3087" s="11"/>
    </row>
    <row r="3088" spans="3:4" x14ac:dyDescent="0.2">
      <c r="C3088" s="11"/>
      <c r="D3088" s="11"/>
    </row>
    <row r="3089" spans="3:4" x14ac:dyDescent="0.2">
      <c r="C3089" s="11"/>
      <c r="D3089" s="11"/>
    </row>
    <row r="3090" spans="3:4" x14ac:dyDescent="0.2">
      <c r="C3090" s="11"/>
      <c r="D3090" s="11"/>
    </row>
    <row r="3091" spans="3:4" x14ac:dyDescent="0.2">
      <c r="C3091" s="11"/>
      <c r="D3091" s="11"/>
    </row>
    <row r="3092" spans="3:4" x14ac:dyDescent="0.2">
      <c r="C3092" s="11"/>
      <c r="D3092" s="11"/>
    </row>
    <row r="3093" spans="3:4" x14ac:dyDescent="0.2">
      <c r="C3093" s="11"/>
      <c r="D3093" s="11"/>
    </row>
    <row r="3094" spans="3:4" x14ac:dyDescent="0.2">
      <c r="C3094" s="11"/>
      <c r="D3094" s="11"/>
    </row>
    <row r="3095" spans="3:4" x14ac:dyDescent="0.2">
      <c r="C3095" s="11"/>
      <c r="D3095" s="11"/>
    </row>
    <row r="3096" spans="3:4" x14ac:dyDescent="0.2">
      <c r="C3096" s="11"/>
      <c r="D3096" s="11"/>
    </row>
    <row r="3097" spans="3:4" x14ac:dyDescent="0.2">
      <c r="C3097" s="11"/>
      <c r="D3097" s="11"/>
    </row>
    <row r="3098" spans="3:4" x14ac:dyDescent="0.2">
      <c r="C3098" s="11"/>
      <c r="D3098" s="11"/>
    </row>
    <row r="3099" spans="3:4" x14ac:dyDescent="0.2">
      <c r="C3099" s="11"/>
      <c r="D3099" s="11"/>
    </row>
    <row r="3100" spans="3:4" x14ac:dyDescent="0.2">
      <c r="C3100" s="11"/>
      <c r="D3100" s="11"/>
    </row>
    <row r="3101" spans="3:4" x14ac:dyDescent="0.2">
      <c r="C3101" s="11"/>
      <c r="D3101" s="11"/>
    </row>
    <row r="3102" spans="3:4" x14ac:dyDescent="0.2">
      <c r="C3102" s="11"/>
      <c r="D3102" s="11"/>
    </row>
    <row r="3103" spans="3:4" x14ac:dyDescent="0.2">
      <c r="C3103" s="11"/>
      <c r="D3103" s="11"/>
    </row>
    <row r="3104" spans="3:4" x14ac:dyDescent="0.2">
      <c r="C3104" s="11"/>
      <c r="D3104" s="11"/>
    </row>
    <row r="3105" spans="3:4" x14ac:dyDescent="0.2">
      <c r="C3105" s="11"/>
      <c r="D3105" s="11"/>
    </row>
    <row r="3106" spans="3:4" x14ac:dyDescent="0.2">
      <c r="C3106" s="11"/>
      <c r="D3106" s="11"/>
    </row>
    <row r="3107" spans="3:4" x14ac:dyDescent="0.2">
      <c r="C3107" s="11"/>
      <c r="D3107" s="11"/>
    </row>
    <row r="3108" spans="3:4" x14ac:dyDescent="0.2">
      <c r="C3108" s="11"/>
      <c r="D3108" s="11"/>
    </row>
    <row r="3109" spans="3:4" x14ac:dyDescent="0.2">
      <c r="C3109" s="11"/>
      <c r="D3109" s="11"/>
    </row>
    <row r="3110" spans="3:4" x14ac:dyDescent="0.2">
      <c r="C3110" s="11"/>
      <c r="D3110" s="11"/>
    </row>
    <row r="3111" spans="3:4" x14ac:dyDescent="0.2">
      <c r="C3111" s="11"/>
      <c r="D3111" s="11"/>
    </row>
    <row r="3112" spans="3:4" x14ac:dyDescent="0.2">
      <c r="C3112" s="11"/>
      <c r="D3112" s="11"/>
    </row>
    <row r="3113" spans="3:4" x14ac:dyDescent="0.2">
      <c r="C3113" s="11"/>
      <c r="D3113" s="11"/>
    </row>
    <row r="3114" spans="3:4" x14ac:dyDescent="0.2">
      <c r="C3114" s="11"/>
      <c r="D3114" s="11"/>
    </row>
    <row r="3115" spans="3:4" x14ac:dyDescent="0.2">
      <c r="C3115" s="11"/>
      <c r="D3115" s="11"/>
    </row>
    <row r="3116" spans="3:4" x14ac:dyDescent="0.2">
      <c r="C3116" s="11"/>
      <c r="D3116" s="11"/>
    </row>
    <row r="3117" spans="3:4" x14ac:dyDescent="0.2">
      <c r="C3117" s="11"/>
      <c r="D3117" s="11"/>
    </row>
    <row r="3118" spans="3:4" x14ac:dyDescent="0.2">
      <c r="C3118" s="11"/>
      <c r="D3118" s="11"/>
    </row>
    <row r="3119" spans="3:4" x14ac:dyDescent="0.2">
      <c r="C3119" s="11"/>
      <c r="D3119" s="11"/>
    </row>
    <row r="3120" spans="3:4" x14ac:dyDescent="0.2">
      <c r="C3120" s="11"/>
      <c r="D3120" s="11"/>
    </row>
    <row r="3121" spans="3:4" x14ac:dyDescent="0.2">
      <c r="C3121" s="11"/>
      <c r="D3121" s="11"/>
    </row>
    <row r="3122" spans="3:4" x14ac:dyDescent="0.2">
      <c r="C3122" s="11"/>
      <c r="D3122" s="11"/>
    </row>
    <row r="3123" spans="3:4" x14ac:dyDescent="0.2">
      <c r="C3123" s="11"/>
      <c r="D3123" s="11"/>
    </row>
    <row r="3124" spans="3:4" x14ac:dyDescent="0.2">
      <c r="C3124" s="11"/>
      <c r="D3124" s="11"/>
    </row>
    <row r="3125" spans="3:4" x14ac:dyDescent="0.2">
      <c r="C3125" s="11"/>
      <c r="D3125" s="11"/>
    </row>
    <row r="3126" spans="3:4" x14ac:dyDescent="0.2">
      <c r="C3126" s="11"/>
      <c r="D3126" s="11"/>
    </row>
    <row r="3127" spans="3:4" x14ac:dyDescent="0.2">
      <c r="C3127" s="11"/>
      <c r="D3127" s="11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topLeftCell="A196" workbookViewId="0">
      <selection activeCell="A66" sqref="A66:C240"/>
    </sheetView>
  </sheetViews>
  <sheetFormatPr defaultRowHeight="12.75" x14ac:dyDescent="0.2"/>
  <cols>
    <col min="1" max="1" width="19.7109375" style="11" customWidth="1"/>
    <col min="2" max="2" width="4.42578125" style="14" customWidth="1"/>
    <col min="3" max="3" width="12.7109375" style="11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1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7" t="s">
        <v>69</v>
      </c>
      <c r="I1" s="48" t="s">
        <v>70</v>
      </c>
      <c r="J1" s="49" t="s">
        <v>71</v>
      </c>
    </row>
    <row r="2" spans="1:16" x14ac:dyDescent="0.2">
      <c r="I2" s="50" t="s">
        <v>72</v>
      </c>
      <c r="J2" s="51" t="s">
        <v>55</v>
      </c>
    </row>
    <row r="3" spans="1:16" x14ac:dyDescent="0.2">
      <c r="A3" s="52" t="s">
        <v>73</v>
      </c>
      <c r="I3" s="50" t="s">
        <v>74</v>
      </c>
      <c r="J3" s="51" t="s">
        <v>75</v>
      </c>
    </row>
    <row r="4" spans="1:16" x14ac:dyDescent="0.2">
      <c r="I4" s="50" t="s">
        <v>76</v>
      </c>
      <c r="J4" s="51" t="s">
        <v>75</v>
      </c>
    </row>
    <row r="5" spans="1:16" ht="13.5" thickBot="1" x14ac:dyDescent="0.25">
      <c r="I5" s="53" t="s">
        <v>77</v>
      </c>
      <c r="J5" s="54" t="s">
        <v>78</v>
      </c>
    </row>
    <row r="10" spans="1:16" ht="13.5" thickBot="1" x14ac:dyDescent="0.25"/>
    <row r="11" spans="1:16" ht="12.75" customHeight="1" thickBot="1" x14ac:dyDescent="0.25">
      <c r="A11" s="11" t="str">
        <f t="shared" ref="A11:A74" si="0">P11</f>
        <v> BBS 19 </v>
      </c>
      <c r="B11" s="17" t="str">
        <f t="shared" ref="B11:B74" si="1">IF(H11=INT(H11),"I","II")</f>
        <v>I</v>
      </c>
      <c r="C11" s="11">
        <f t="shared" ref="C11:C74" si="2">1*G11</f>
        <v>42402.332000000002</v>
      </c>
      <c r="D11" s="14" t="str">
        <f t="shared" ref="D11:D74" si="3">VLOOKUP(F11,I$1:J$5,2,FALSE)</f>
        <v>vis</v>
      </c>
      <c r="E11" s="55">
        <f>VLOOKUP(C11,Active!C$21:E$966,3,FALSE)</f>
        <v>-487.00381257236</v>
      </c>
      <c r="F11" s="17" t="s">
        <v>77</v>
      </c>
      <c r="G11" s="14" t="str">
        <f t="shared" ref="G11:G74" si="4">MID(I11,3,LEN(I11)-3)</f>
        <v>42402.332</v>
      </c>
      <c r="H11" s="11">
        <f t="shared" ref="H11:H74" si="5">1*K11</f>
        <v>-487</v>
      </c>
      <c r="I11" s="56" t="s">
        <v>551</v>
      </c>
      <c r="J11" s="57" t="s">
        <v>552</v>
      </c>
      <c r="K11" s="56">
        <v>-487</v>
      </c>
      <c r="L11" s="56" t="s">
        <v>553</v>
      </c>
      <c r="M11" s="57" t="s">
        <v>198</v>
      </c>
      <c r="N11" s="57"/>
      <c r="O11" s="58" t="s">
        <v>554</v>
      </c>
      <c r="P11" s="58" t="s">
        <v>555</v>
      </c>
    </row>
    <row r="12" spans="1:16" ht="12.75" customHeight="1" thickBot="1" x14ac:dyDescent="0.25">
      <c r="A12" s="11" t="str">
        <f t="shared" si="0"/>
        <v>IBVS 1924 </v>
      </c>
      <c r="B12" s="17" t="str">
        <f t="shared" si="1"/>
        <v>I</v>
      </c>
      <c r="C12" s="11">
        <f t="shared" si="2"/>
        <v>43772.316099999996</v>
      </c>
      <c r="D12" s="14" t="str">
        <f t="shared" si="3"/>
        <v>vis</v>
      </c>
      <c r="E12" s="55">
        <f>VLOOKUP(C12,Active!C$21:E$966,3,FALSE)</f>
        <v>-217.00032258893677</v>
      </c>
      <c r="F12" s="17" t="s">
        <v>77</v>
      </c>
      <c r="G12" s="14" t="str">
        <f t="shared" si="4"/>
        <v>43772.3161</v>
      </c>
      <c r="H12" s="11">
        <f t="shared" si="5"/>
        <v>-217</v>
      </c>
      <c r="I12" s="56" t="s">
        <v>556</v>
      </c>
      <c r="J12" s="57" t="s">
        <v>557</v>
      </c>
      <c r="K12" s="56">
        <v>-217</v>
      </c>
      <c r="L12" s="56" t="s">
        <v>558</v>
      </c>
      <c r="M12" s="57" t="s">
        <v>505</v>
      </c>
      <c r="N12" s="57" t="s">
        <v>506</v>
      </c>
      <c r="O12" s="58" t="s">
        <v>559</v>
      </c>
      <c r="P12" s="59" t="s">
        <v>560</v>
      </c>
    </row>
    <row r="13" spans="1:16" ht="12.75" customHeight="1" thickBot="1" x14ac:dyDescent="0.25">
      <c r="A13" s="11" t="str">
        <f t="shared" si="0"/>
        <v>IBVS 1924 </v>
      </c>
      <c r="B13" s="17" t="str">
        <f t="shared" si="1"/>
        <v>I</v>
      </c>
      <c r="C13" s="11">
        <f t="shared" si="2"/>
        <v>43782.464699999997</v>
      </c>
      <c r="D13" s="14" t="str">
        <f t="shared" si="3"/>
        <v>vis</v>
      </c>
      <c r="E13" s="55">
        <f>VLOOKUP(C13,Active!C$21:E$966,3,FALSE)</f>
        <v>-215.00018447167986</v>
      </c>
      <c r="F13" s="17" t="s">
        <v>77</v>
      </c>
      <c r="G13" s="14" t="str">
        <f t="shared" si="4"/>
        <v>43782.4647</v>
      </c>
      <c r="H13" s="11">
        <f t="shared" si="5"/>
        <v>-215</v>
      </c>
      <c r="I13" s="56" t="s">
        <v>561</v>
      </c>
      <c r="J13" s="57" t="s">
        <v>562</v>
      </c>
      <c r="K13" s="56">
        <v>-215</v>
      </c>
      <c r="L13" s="56" t="s">
        <v>563</v>
      </c>
      <c r="M13" s="57" t="s">
        <v>505</v>
      </c>
      <c r="N13" s="57" t="s">
        <v>506</v>
      </c>
      <c r="O13" s="58" t="s">
        <v>559</v>
      </c>
      <c r="P13" s="59" t="s">
        <v>560</v>
      </c>
    </row>
    <row r="14" spans="1:16" ht="12.75" customHeight="1" thickBot="1" x14ac:dyDescent="0.25">
      <c r="A14" s="11" t="str">
        <f t="shared" si="0"/>
        <v>IBVS 2189 </v>
      </c>
      <c r="B14" s="17" t="str">
        <f t="shared" si="1"/>
        <v>I</v>
      </c>
      <c r="C14" s="11">
        <f t="shared" si="2"/>
        <v>44472.523999999998</v>
      </c>
      <c r="D14" s="14" t="str">
        <f t="shared" si="3"/>
        <v>vis</v>
      </c>
      <c r="E14" s="55">
        <f>VLOOKUP(C14,Active!C$21:E$966,3,FALSE)</f>
        <v>-78.999759871482652</v>
      </c>
      <c r="F14" s="17" t="s">
        <v>77</v>
      </c>
      <c r="G14" s="14" t="str">
        <f t="shared" si="4"/>
        <v>44472.5240</v>
      </c>
      <c r="H14" s="11">
        <f t="shared" si="5"/>
        <v>-79</v>
      </c>
      <c r="I14" s="56" t="s">
        <v>570</v>
      </c>
      <c r="J14" s="57" t="s">
        <v>571</v>
      </c>
      <c r="K14" s="56">
        <v>-79</v>
      </c>
      <c r="L14" s="56" t="s">
        <v>572</v>
      </c>
      <c r="M14" s="57" t="s">
        <v>505</v>
      </c>
      <c r="N14" s="57" t="s">
        <v>567</v>
      </c>
      <c r="O14" s="58" t="s">
        <v>573</v>
      </c>
      <c r="P14" s="59" t="s">
        <v>574</v>
      </c>
    </row>
    <row r="15" spans="1:16" ht="12.75" customHeight="1" thickBot="1" x14ac:dyDescent="0.25">
      <c r="A15" s="11" t="str">
        <f t="shared" si="0"/>
        <v>IBVS 2189 </v>
      </c>
      <c r="B15" s="17" t="str">
        <f t="shared" si="1"/>
        <v>I</v>
      </c>
      <c r="C15" s="11">
        <f t="shared" si="2"/>
        <v>44472.526100000003</v>
      </c>
      <c r="D15" s="14" t="str">
        <f t="shared" si="3"/>
        <v>vis</v>
      </c>
      <c r="E15" s="55">
        <f>VLOOKUP(C15,Active!C$21:E$966,3,FALSE)</f>
        <v>-78.999345992715476</v>
      </c>
      <c r="F15" s="17" t="s">
        <v>77</v>
      </c>
      <c r="G15" s="14" t="str">
        <f t="shared" si="4"/>
        <v>44472.5261</v>
      </c>
      <c r="H15" s="11">
        <f t="shared" si="5"/>
        <v>-79</v>
      </c>
      <c r="I15" s="56" t="s">
        <v>575</v>
      </c>
      <c r="J15" s="57" t="s">
        <v>576</v>
      </c>
      <c r="K15" s="56">
        <v>-79</v>
      </c>
      <c r="L15" s="56" t="s">
        <v>566</v>
      </c>
      <c r="M15" s="57" t="s">
        <v>505</v>
      </c>
      <c r="N15" s="57" t="s">
        <v>29</v>
      </c>
      <c r="O15" s="58" t="s">
        <v>573</v>
      </c>
      <c r="P15" s="59" t="s">
        <v>574</v>
      </c>
    </row>
    <row r="16" spans="1:16" ht="12.75" customHeight="1" thickBot="1" x14ac:dyDescent="0.25">
      <c r="A16" s="11" t="str">
        <f t="shared" si="0"/>
        <v>IBVS 2189 </v>
      </c>
      <c r="B16" s="17" t="str">
        <f t="shared" si="1"/>
        <v>II</v>
      </c>
      <c r="C16" s="11">
        <f t="shared" si="2"/>
        <v>44500.428699999997</v>
      </c>
      <c r="D16" s="14" t="str">
        <f t="shared" si="3"/>
        <v>vis</v>
      </c>
      <c r="E16" s="55">
        <f>VLOOKUP(C16,Active!C$21:E$966,3,FALSE)</f>
        <v>-73.500158535277194</v>
      </c>
      <c r="F16" s="17" t="s">
        <v>77</v>
      </c>
      <c r="G16" s="14" t="str">
        <f t="shared" si="4"/>
        <v>44500.4287</v>
      </c>
      <c r="H16" s="11">
        <f t="shared" si="5"/>
        <v>-73.5</v>
      </c>
      <c r="I16" s="56" t="s">
        <v>581</v>
      </c>
      <c r="J16" s="57" t="s">
        <v>582</v>
      </c>
      <c r="K16" s="56">
        <v>-73.5</v>
      </c>
      <c r="L16" s="56" t="s">
        <v>583</v>
      </c>
      <c r="M16" s="57" t="s">
        <v>505</v>
      </c>
      <c r="N16" s="57" t="s">
        <v>567</v>
      </c>
      <c r="O16" s="58" t="s">
        <v>580</v>
      </c>
      <c r="P16" s="59" t="s">
        <v>574</v>
      </c>
    </row>
    <row r="17" spans="1:16" ht="12.75" customHeight="1" thickBot="1" x14ac:dyDescent="0.25">
      <c r="A17" s="11" t="str">
        <f t="shared" si="0"/>
        <v>IBVS 2189 </v>
      </c>
      <c r="B17" s="17" t="str">
        <f t="shared" si="1"/>
        <v>II</v>
      </c>
      <c r="C17" s="11">
        <f t="shared" si="2"/>
        <v>44845.4617</v>
      </c>
      <c r="D17" s="14" t="str">
        <f t="shared" si="3"/>
        <v>vis</v>
      </c>
      <c r="E17" s="55">
        <f>VLOOKUP(C17,Active!C$21:E$966,3,FALSE)</f>
        <v>-5.4992860000034645</v>
      </c>
      <c r="F17" s="17" t="s">
        <v>77</v>
      </c>
      <c r="G17" s="14" t="str">
        <f t="shared" si="4"/>
        <v>44845.4617</v>
      </c>
      <c r="H17" s="11">
        <f t="shared" si="5"/>
        <v>-5.5</v>
      </c>
      <c r="I17" s="56" t="s">
        <v>584</v>
      </c>
      <c r="J17" s="57" t="s">
        <v>585</v>
      </c>
      <c r="K17" s="56">
        <v>-5.5</v>
      </c>
      <c r="L17" s="56" t="s">
        <v>586</v>
      </c>
      <c r="M17" s="57" t="s">
        <v>505</v>
      </c>
      <c r="N17" s="57" t="s">
        <v>506</v>
      </c>
      <c r="O17" s="58" t="s">
        <v>559</v>
      </c>
      <c r="P17" s="59" t="s">
        <v>574</v>
      </c>
    </row>
    <row r="18" spans="1:16" ht="12.75" customHeight="1" thickBot="1" x14ac:dyDescent="0.25">
      <c r="A18" s="11" t="str">
        <f t="shared" si="0"/>
        <v>IBVS 2189 </v>
      </c>
      <c r="B18" s="17" t="str">
        <f t="shared" si="1"/>
        <v>II</v>
      </c>
      <c r="C18" s="11">
        <f t="shared" si="2"/>
        <v>44850.534800000001</v>
      </c>
      <c r="D18" s="14" t="str">
        <f t="shared" si="3"/>
        <v>vis</v>
      </c>
      <c r="E18" s="55">
        <f>VLOOKUP(C18,Active!C$21:E$966,3,FALSE)</f>
        <v>-4.4994534435268623</v>
      </c>
      <c r="F18" s="17" t="s">
        <v>77</v>
      </c>
      <c r="G18" s="14" t="str">
        <f t="shared" si="4"/>
        <v>44850.5348</v>
      </c>
      <c r="H18" s="11">
        <f t="shared" si="5"/>
        <v>-4.5</v>
      </c>
      <c r="I18" s="56" t="s">
        <v>587</v>
      </c>
      <c r="J18" s="57" t="s">
        <v>588</v>
      </c>
      <c r="K18" s="56">
        <v>-4.5</v>
      </c>
      <c r="L18" s="56" t="s">
        <v>589</v>
      </c>
      <c r="M18" s="57" t="s">
        <v>505</v>
      </c>
      <c r="N18" s="57" t="s">
        <v>567</v>
      </c>
      <c r="O18" s="58" t="s">
        <v>559</v>
      </c>
      <c r="P18" s="59" t="s">
        <v>574</v>
      </c>
    </row>
    <row r="19" spans="1:16" ht="12.75" customHeight="1" thickBot="1" x14ac:dyDescent="0.25">
      <c r="A19" s="11" t="str">
        <f t="shared" si="0"/>
        <v>IBVS 2189 </v>
      </c>
      <c r="B19" s="17" t="str">
        <f t="shared" si="1"/>
        <v>II</v>
      </c>
      <c r="C19" s="11">
        <f t="shared" si="2"/>
        <v>44850.536800000002</v>
      </c>
      <c r="D19" s="14" t="str">
        <f t="shared" si="3"/>
        <v>vis</v>
      </c>
      <c r="E19" s="55">
        <f>VLOOKUP(C19,Active!C$21:E$966,3,FALSE)</f>
        <v>-4.4990592732732981</v>
      </c>
      <c r="F19" s="17" t="s">
        <v>77</v>
      </c>
      <c r="G19" s="14" t="str">
        <f t="shared" si="4"/>
        <v>44850.5368</v>
      </c>
      <c r="H19" s="11">
        <f t="shared" si="5"/>
        <v>-4.5</v>
      </c>
      <c r="I19" s="56" t="s">
        <v>590</v>
      </c>
      <c r="J19" s="57" t="s">
        <v>591</v>
      </c>
      <c r="K19" s="56">
        <v>-4.5</v>
      </c>
      <c r="L19" s="56" t="s">
        <v>592</v>
      </c>
      <c r="M19" s="57" t="s">
        <v>505</v>
      </c>
      <c r="N19" s="57" t="s">
        <v>29</v>
      </c>
      <c r="O19" s="58" t="s">
        <v>559</v>
      </c>
      <c r="P19" s="59" t="s">
        <v>574</v>
      </c>
    </row>
    <row r="20" spans="1:16" ht="12.75" customHeight="1" thickBot="1" x14ac:dyDescent="0.25">
      <c r="A20" s="11" t="str">
        <f t="shared" si="0"/>
        <v> BBS 57 </v>
      </c>
      <c r="B20" s="17" t="str">
        <f t="shared" si="1"/>
        <v>II</v>
      </c>
      <c r="C20" s="11">
        <f t="shared" si="2"/>
        <v>44911.392999999996</v>
      </c>
      <c r="D20" s="14" t="str">
        <f t="shared" si="3"/>
        <v>vis</v>
      </c>
      <c r="E20" s="55">
        <f>VLOOKUP(C20,Active!C$21:E$966,3,FALSE)</f>
        <v>7.4947926167799102</v>
      </c>
      <c r="F20" s="17" t="s">
        <v>77</v>
      </c>
      <c r="G20" s="14" t="str">
        <f t="shared" si="4"/>
        <v>44911.393</v>
      </c>
      <c r="H20" s="11">
        <f t="shared" si="5"/>
        <v>7.5</v>
      </c>
      <c r="I20" s="56" t="s">
        <v>597</v>
      </c>
      <c r="J20" s="57" t="s">
        <v>598</v>
      </c>
      <c r="K20" s="56">
        <v>7.5</v>
      </c>
      <c r="L20" s="56" t="s">
        <v>599</v>
      </c>
      <c r="M20" s="57" t="s">
        <v>505</v>
      </c>
      <c r="N20" s="57" t="s">
        <v>506</v>
      </c>
      <c r="O20" s="58" t="s">
        <v>554</v>
      </c>
      <c r="P20" s="58" t="s">
        <v>600</v>
      </c>
    </row>
    <row r="21" spans="1:16" ht="12.75" customHeight="1" thickBot="1" x14ac:dyDescent="0.25">
      <c r="A21" s="11" t="str">
        <f t="shared" si="0"/>
        <v>IBVS 2385 </v>
      </c>
      <c r="B21" s="17" t="str">
        <f t="shared" si="1"/>
        <v>I</v>
      </c>
      <c r="C21" s="11">
        <f t="shared" si="2"/>
        <v>45223.465400000001</v>
      </c>
      <c r="D21" s="14" t="str">
        <f t="shared" si="3"/>
        <v>vis</v>
      </c>
      <c r="E21" s="55">
        <f>VLOOKUP(C21,Active!C$21:E$966,3,FALSE)</f>
        <v>68.999621123551947</v>
      </c>
      <c r="F21" s="17" t="s">
        <v>77</v>
      </c>
      <c r="G21" s="14" t="str">
        <f t="shared" si="4"/>
        <v>45223.4654</v>
      </c>
      <c r="H21" s="11">
        <f t="shared" si="5"/>
        <v>69</v>
      </c>
      <c r="I21" s="56" t="s">
        <v>604</v>
      </c>
      <c r="J21" s="57" t="s">
        <v>605</v>
      </c>
      <c r="K21" s="56">
        <v>69</v>
      </c>
      <c r="L21" s="56" t="s">
        <v>606</v>
      </c>
      <c r="M21" s="57" t="s">
        <v>505</v>
      </c>
      <c r="N21" s="57" t="s">
        <v>567</v>
      </c>
      <c r="O21" s="58" t="s">
        <v>607</v>
      </c>
      <c r="P21" s="59" t="s">
        <v>608</v>
      </c>
    </row>
    <row r="22" spans="1:16" ht="12.75" customHeight="1" thickBot="1" x14ac:dyDescent="0.25">
      <c r="A22" s="11" t="str">
        <f t="shared" si="0"/>
        <v>IBVS 2385 </v>
      </c>
      <c r="B22" s="17" t="str">
        <f t="shared" si="1"/>
        <v>I</v>
      </c>
      <c r="C22" s="11">
        <f t="shared" si="2"/>
        <v>45223.466099999998</v>
      </c>
      <c r="D22" s="14" t="str">
        <f t="shared" si="3"/>
        <v>vis</v>
      </c>
      <c r="E22" s="55">
        <f>VLOOKUP(C22,Active!C$21:E$966,3,FALSE)</f>
        <v>68.999759083140049</v>
      </c>
      <c r="F22" s="17" t="s">
        <v>77</v>
      </c>
      <c r="G22" s="14" t="str">
        <f t="shared" si="4"/>
        <v>45223.4661</v>
      </c>
      <c r="H22" s="11">
        <f t="shared" si="5"/>
        <v>69</v>
      </c>
      <c r="I22" s="56" t="s">
        <v>609</v>
      </c>
      <c r="J22" s="57" t="s">
        <v>610</v>
      </c>
      <c r="K22" s="56">
        <v>69</v>
      </c>
      <c r="L22" s="56" t="s">
        <v>611</v>
      </c>
      <c r="M22" s="57" t="s">
        <v>505</v>
      </c>
      <c r="N22" s="57" t="s">
        <v>29</v>
      </c>
      <c r="O22" s="58" t="s">
        <v>607</v>
      </c>
      <c r="P22" s="59" t="s">
        <v>608</v>
      </c>
    </row>
    <row r="23" spans="1:16" ht="12.75" customHeight="1" thickBot="1" x14ac:dyDescent="0.25">
      <c r="A23" s="11" t="str">
        <f t="shared" si="0"/>
        <v>IBVS 2385 </v>
      </c>
      <c r="B23" s="17" t="str">
        <f t="shared" si="1"/>
        <v>I</v>
      </c>
      <c r="C23" s="11">
        <f t="shared" si="2"/>
        <v>45228.538399999998</v>
      </c>
      <c r="D23" s="14" t="str">
        <f t="shared" si="3"/>
        <v>vis</v>
      </c>
      <c r="E23" s="55">
        <f>VLOOKUP(C23,Active!C$21:E$966,3,FALSE)</f>
        <v>69.999433971514947</v>
      </c>
      <c r="F23" s="17" t="s">
        <v>77</v>
      </c>
      <c r="G23" s="14" t="str">
        <f t="shared" si="4"/>
        <v>45228.5384</v>
      </c>
      <c r="H23" s="11">
        <f t="shared" si="5"/>
        <v>70</v>
      </c>
      <c r="I23" s="56" t="s">
        <v>612</v>
      </c>
      <c r="J23" s="57" t="s">
        <v>613</v>
      </c>
      <c r="K23" s="56">
        <v>70</v>
      </c>
      <c r="L23" s="56" t="s">
        <v>603</v>
      </c>
      <c r="M23" s="57" t="s">
        <v>505</v>
      </c>
      <c r="N23" s="57" t="s">
        <v>567</v>
      </c>
      <c r="O23" s="58" t="s">
        <v>607</v>
      </c>
      <c r="P23" s="59" t="s">
        <v>608</v>
      </c>
    </row>
    <row r="24" spans="1:16" ht="12.75" customHeight="1" thickBot="1" x14ac:dyDescent="0.25">
      <c r="A24" s="11" t="str">
        <f t="shared" si="0"/>
        <v>IBVS 2385 </v>
      </c>
      <c r="B24" s="17" t="str">
        <f t="shared" si="1"/>
        <v>I</v>
      </c>
      <c r="C24" s="11">
        <f t="shared" si="2"/>
        <v>45284.352899999998</v>
      </c>
      <c r="D24" s="14" t="str">
        <f t="shared" si="3"/>
        <v>vis</v>
      </c>
      <c r="E24" s="55">
        <f>VLOOKUP(C24,Active!C$21:E$966,3,FALSE)</f>
        <v>80.999641778072657</v>
      </c>
      <c r="F24" s="17" t="s">
        <v>77</v>
      </c>
      <c r="G24" s="14" t="str">
        <f t="shared" si="4"/>
        <v>45284.3529</v>
      </c>
      <c r="H24" s="11">
        <f t="shared" si="5"/>
        <v>81</v>
      </c>
      <c r="I24" s="56" t="s">
        <v>616</v>
      </c>
      <c r="J24" s="57" t="s">
        <v>617</v>
      </c>
      <c r="K24" s="56">
        <v>81</v>
      </c>
      <c r="L24" s="56" t="s">
        <v>618</v>
      </c>
      <c r="M24" s="57" t="s">
        <v>505</v>
      </c>
      <c r="N24" s="57" t="s">
        <v>567</v>
      </c>
      <c r="O24" s="58" t="s">
        <v>619</v>
      </c>
      <c r="P24" s="59" t="s">
        <v>608</v>
      </c>
    </row>
    <row r="25" spans="1:16" ht="12.75" customHeight="1" thickBot="1" x14ac:dyDescent="0.25">
      <c r="A25" s="11" t="str">
        <f t="shared" si="0"/>
        <v>IBVS 2385 </v>
      </c>
      <c r="B25" s="17" t="str">
        <f t="shared" si="1"/>
        <v>I</v>
      </c>
      <c r="C25" s="11">
        <f t="shared" si="2"/>
        <v>45284.353199999998</v>
      </c>
      <c r="D25" s="14" t="str">
        <f t="shared" si="3"/>
        <v>vis</v>
      </c>
      <c r="E25" s="55">
        <f>VLOOKUP(C25,Active!C$21:E$966,3,FALSE)</f>
        <v>80.999700903610616</v>
      </c>
      <c r="F25" s="17" t="s">
        <v>77</v>
      </c>
      <c r="G25" s="14" t="str">
        <f t="shared" si="4"/>
        <v>45284.3532</v>
      </c>
      <c r="H25" s="11">
        <f t="shared" si="5"/>
        <v>81</v>
      </c>
      <c r="I25" s="56" t="s">
        <v>620</v>
      </c>
      <c r="J25" s="57" t="s">
        <v>617</v>
      </c>
      <c r="K25" s="56">
        <v>81</v>
      </c>
      <c r="L25" s="56" t="s">
        <v>621</v>
      </c>
      <c r="M25" s="57" t="s">
        <v>505</v>
      </c>
      <c r="N25" s="57" t="s">
        <v>29</v>
      </c>
      <c r="O25" s="58" t="s">
        <v>619</v>
      </c>
      <c r="P25" s="59" t="s">
        <v>608</v>
      </c>
    </row>
    <row r="26" spans="1:16" ht="13.5" thickBot="1" x14ac:dyDescent="0.25">
      <c r="A26" s="11" t="str">
        <f t="shared" si="0"/>
        <v>IBVS 2385 </v>
      </c>
      <c r="B26" s="17" t="str">
        <f t="shared" si="1"/>
        <v>II</v>
      </c>
      <c r="C26" s="11">
        <f t="shared" si="2"/>
        <v>45312.2595</v>
      </c>
      <c r="D26" s="14" t="str">
        <f t="shared" si="3"/>
        <v>vis</v>
      </c>
      <c r="E26" s="55">
        <f>VLOOKUP(C26,Active!C$21:E$966,3,FALSE)</f>
        <v>86.499617576019503</v>
      </c>
      <c r="F26" s="17" t="s">
        <v>77</v>
      </c>
      <c r="G26" s="14" t="str">
        <f t="shared" si="4"/>
        <v>45312.2595</v>
      </c>
      <c r="H26" s="11">
        <f t="shared" si="5"/>
        <v>86.5</v>
      </c>
      <c r="I26" s="56" t="s">
        <v>622</v>
      </c>
      <c r="J26" s="57" t="s">
        <v>623</v>
      </c>
      <c r="K26" s="56">
        <v>86.5</v>
      </c>
      <c r="L26" s="56" t="s">
        <v>606</v>
      </c>
      <c r="M26" s="57" t="s">
        <v>505</v>
      </c>
      <c r="N26" s="57" t="s">
        <v>29</v>
      </c>
      <c r="O26" s="58" t="s">
        <v>624</v>
      </c>
      <c r="P26" s="59" t="s">
        <v>608</v>
      </c>
    </row>
    <row r="27" spans="1:16" ht="13.5" thickBot="1" x14ac:dyDescent="0.25">
      <c r="A27" s="11" t="str">
        <f t="shared" si="0"/>
        <v>IBVS 2385 </v>
      </c>
      <c r="B27" s="17" t="str">
        <f t="shared" si="1"/>
        <v>II</v>
      </c>
      <c r="C27" s="11">
        <f t="shared" si="2"/>
        <v>45312.260999999999</v>
      </c>
      <c r="D27" s="14" t="str">
        <f t="shared" si="3"/>
        <v>vis</v>
      </c>
      <c r="E27" s="55">
        <f>VLOOKUP(C27,Active!C$21:E$966,3,FALSE)</f>
        <v>86.499913203709312</v>
      </c>
      <c r="F27" s="17" t="s">
        <v>77</v>
      </c>
      <c r="G27" s="14" t="str">
        <f t="shared" si="4"/>
        <v>45312.2610</v>
      </c>
      <c r="H27" s="11">
        <f t="shared" si="5"/>
        <v>86.5</v>
      </c>
      <c r="I27" s="56" t="s">
        <v>625</v>
      </c>
      <c r="J27" s="57" t="s">
        <v>626</v>
      </c>
      <c r="K27" s="56">
        <v>86.5</v>
      </c>
      <c r="L27" s="56" t="s">
        <v>627</v>
      </c>
      <c r="M27" s="57" t="s">
        <v>505</v>
      </c>
      <c r="N27" s="57" t="s">
        <v>567</v>
      </c>
      <c r="O27" s="58" t="s">
        <v>624</v>
      </c>
      <c r="P27" s="59" t="s">
        <v>608</v>
      </c>
    </row>
    <row r="28" spans="1:16" ht="13.5" thickBot="1" x14ac:dyDescent="0.25">
      <c r="A28" s="11" t="str">
        <f t="shared" si="0"/>
        <v>IBVS 2793 </v>
      </c>
      <c r="B28" s="17" t="str">
        <f t="shared" si="1"/>
        <v>I</v>
      </c>
      <c r="C28" s="11">
        <f t="shared" si="2"/>
        <v>45629.384299999998</v>
      </c>
      <c r="D28" s="14" t="str">
        <f t="shared" si="3"/>
        <v>vis</v>
      </c>
      <c r="E28" s="55">
        <f>VLOOKUP(C28,Active!C$21:E$966,3,FALSE)</f>
        <v>149.00019897714296</v>
      </c>
      <c r="F28" s="17" t="s">
        <v>77</v>
      </c>
      <c r="G28" s="14" t="str">
        <f t="shared" si="4"/>
        <v>45629.3843</v>
      </c>
      <c r="H28" s="11">
        <f t="shared" si="5"/>
        <v>149</v>
      </c>
      <c r="I28" s="56" t="s">
        <v>628</v>
      </c>
      <c r="J28" s="57" t="s">
        <v>629</v>
      </c>
      <c r="K28" s="56">
        <v>149</v>
      </c>
      <c r="L28" s="56" t="s">
        <v>630</v>
      </c>
      <c r="M28" s="57" t="s">
        <v>505</v>
      </c>
      <c r="N28" s="57" t="s">
        <v>29</v>
      </c>
      <c r="O28" s="58" t="s">
        <v>631</v>
      </c>
      <c r="P28" s="59" t="s">
        <v>632</v>
      </c>
    </row>
    <row r="29" spans="1:16" ht="13.5" thickBot="1" x14ac:dyDescent="0.25">
      <c r="A29" s="11" t="str">
        <f t="shared" si="0"/>
        <v>IBVS 2793 </v>
      </c>
      <c r="B29" s="17" t="str">
        <f t="shared" si="1"/>
        <v>I</v>
      </c>
      <c r="C29" s="11">
        <f t="shared" si="2"/>
        <v>45629.385000000002</v>
      </c>
      <c r="D29" s="14" t="str">
        <f t="shared" si="3"/>
        <v>vis</v>
      </c>
      <c r="E29" s="55">
        <f>VLOOKUP(C29,Active!C$21:E$966,3,FALSE)</f>
        <v>149.00033693673248</v>
      </c>
      <c r="F29" s="17" t="s">
        <v>77</v>
      </c>
      <c r="G29" s="14" t="str">
        <f t="shared" si="4"/>
        <v>45629.3850</v>
      </c>
      <c r="H29" s="11">
        <f t="shared" si="5"/>
        <v>149</v>
      </c>
      <c r="I29" s="56" t="s">
        <v>633</v>
      </c>
      <c r="J29" s="57" t="s">
        <v>634</v>
      </c>
      <c r="K29" s="56">
        <v>149</v>
      </c>
      <c r="L29" s="56" t="s">
        <v>635</v>
      </c>
      <c r="M29" s="57" t="s">
        <v>505</v>
      </c>
      <c r="N29" s="57" t="s">
        <v>567</v>
      </c>
      <c r="O29" s="58" t="s">
        <v>631</v>
      </c>
      <c r="P29" s="59" t="s">
        <v>632</v>
      </c>
    </row>
    <row r="30" spans="1:16" ht="13.5" thickBot="1" x14ac:dyDescent="0.25">
      <c r="A30" s="11" t="str">
        <f t="shared" si="0"/>
        <v>IBVS 2793 </v>
      </c>
      <c r="B30" s="17" t="str">
        <f t="shared" si="1"/>
        <v>I</v>
      </c>
      <c r="C30" s="11">
        <f t="shared" si="2"/>
        <v>45903.367400000003</v>
      </c>
      <c r="D30" s="14" t="str">
        <f t="shared" si="3"/>
        <v>vis</v>
      </c>
      <c r="E30" s="55">
        <f>VLOOKUP(C30,Active!C$21:E$966,3,FALSE)</f>
        <v>202.9981929658899</v>
      </c>
      <c r="F30" s="17" t="s">
        <v>77</v>
      </c>
      <c r="G30" s="14" t="str">
        <f t="shared" si="4"/>
        <v>45903.3674</v>
      </c>
      <c r="H30" s="11">
        <f t="shared" si="5"/>
        <v>203</v>
      </c>
      <c r="I30" s="56" t="s">
        <v>636</v>
      </c>
      <c r="J30" s="57" t="s">
        <v>637</v>
      </c>
      <c r="K30" s="56">
        <v>203</v>
      </c>
      <c r="L30" s="56" t="s">
        <v>638</v>
      </c>
      <c r="M30" s="57" t="s">
        <v>505</v>
      </c>
      <c r="N30" s="57" t="s">
        <v>29</v>
      </c>
      <c r="O30" s="58" t="s">
        <v>631</v>
      </c>
      <c r="P30" s="59" t="s">
        <v>632</v>
      </c>
    </row>
    <row r="31" spans="1:16" ht="13.5" thickBot="1" x14ac:dyDescent="0.25">
      <c r="A31" s="11" t="str">
        <f t="shared" si="0"/>
        <v>IBVS 2793 </v>
      </c>
      <c r="B31" s="17" t="str">
        <f t="shared" si="1"/>
        <v>I</v>
      </c>
      <c r="C31" s="11">
        <f t="shared" si="2"/>
        <v>45903.368799999997</v>
      </c>
      <c r="D31" s="14" t="str">
        <f t="shared" si="3"/>
        <v>vis</v>
      </c>
      <c r="E31" s="55">
        <f>VLOOKUP(C31,Active!C$21:E$966,3,FALSE)</f>
        <v>202.9984688850661</v>
      </c>
      <c r="F31" s="17" t="s">
        <v>77</v>
      </c>
      <c r="G31" s="14" t="str">
        <f t="shared" si="4"/>
        <v>45903.3688</v>
      </c>
      <c r="H31" s="11">
        <f t="shared" si="5"/>
        <v>203</v>
      </c>
      <c r="I31" s="56" t="s">
        <v>639</v>
      </c>
      <c r="J31" s="57" t="s">
        <v>640</v>
      </c>
      <c r="K31" s="56">
        <v>203</v>
      </c>
      <c r="L31" s="56" t="s">
        <v>641</v>
      </c>
      <c r="M31" s="57" t="s">
        <v>505</v>
      </c>
      <c r="N31" s="57" t="s">
        <v>567</v>
      </c>
      <c r="O31" s="58" t="s">
        <v>631</v>
      </c>
      <c r="P31" s="59" t="s">
        <v>632</v>
      </c>
    </row>
    <row r="32" spans="1:16" ht="13.5" thickBot="1" x14ac:dyDescent="0.25">
      <c r="A32" s="11" t="str">
        <f t="shared" si="0"/>
        <v>IBVS 2793 </v>
      </c>
      <c r="B32" s="17" t="str">
        <f t="shared" si="1"/>
        <v>I</v>
      </c>
      <c r="C32" s="11">
        <f t="shared" si="2"/>
        <v>45908.442199999998</v>
      </c>
      <c r="D32" s="14" t="str">
        <f t="shared" si="3"/>
        <v>vis</v>
      </c>
      <c r="E32" s="55">
        <f>VLOOKUP(C32,Active!C$21:E$966,3,FALSE)</f>
        <v>203.99836056708068</v>
      </c>
      <c r="F32" s="17" t="s">
        <v>77</v>
      </c>
      <c r="G32" s="14" t="str">
        <f t="shared" si="4"/>
        <v>45908.4422</v>
      </c>
      <c r="H32" s="11">
        <f t="shared" si="5"/>
        <v>204</v>
      </c>
      <c r="I32" s="56" t="s">
        <v>642</v>
      </c>
      <c r="J32" s="57" t="s">
        <v>643</v>
      </c>
      <c r="K32" s="56">
        <v>204</v>
      </c>
      <c r="L32" s="56" t="s">
        <v>644</v>
      </c>
      <c r="M32" s="57" t="s">
        <v>505</v>
      </c>
      <c r="N32" s="57" t="s">
        <v>29</v>
      </c>
      <c r="O32" s="58" t="s">
        <v>645</v>
      </c>
      <c r="P32" s="59" t="s">
        <v>632</v>
      </c>
    </row>
    <row r="33" spans="1:16" ht="13.5" thickBot="1" x14ac:dyDescent="0.25">
      <c r="A33" s="11" t="str">
        <f t="shared" si="0"/>
        <v>IBVS 2793 </v>
      </c>
      <c r="B33" s="17" t="str">
        <f t="shared" si="1"/>
        <v>I</v>
      </c>
      <c r="C33" s="11">
        <f t="shared" si="2"/>
        <v>45908.443800000001</v>
      </c>
      <c r="D33" s="14" t="str">
        <f t="shared" si="3"/>
        <v>vis</v>
      </c>
      <c r="E33" s="55">
        <f>VLOOKUP(C33,Active!C$21:E$966,3,FALSE)</f>
        <v>203.9986759032841</v>
      </c>
      <c r="F33" s="17" t="s">
        <v>77</v>
      </c>
      <c r="G33" s="14" t="str">
        <f t="shared" si="4"/>
        <v>45908.4438</v>
      </c>
      <c r="H33" s="11">
        <f t="shared" si="5"/>
        <v>204</v>
      </c>
      <c r="I33" s="56" t="s">
        <v>646</v>
      </c>
      <c r="J33" s="57" t="s">
        <v>647</v>
      </c>
      <c r="K33" s="56">
        <v>204</v>
      </c>
      <c r="L33" s="56" t="s">
        <v>648</v>
      </c>
      <c r="M33" s="57" t="s">
        <v>505</v>
      </c>
      <c r="N33" s="57" t="s">
        <v>567</v>
      </c>
      <c r="O33" s="58" t="s">
        <v>645</v>
      </c>
      <c r="P33" s="59" t="s">
        <v>632</v>
      </c>
    </row>
    <row r="34" spans="1:16" ht="13.5" thickBot="1" x14ac:dyDescent="0.25">
      <c r="A34" s="11" t="str">
        <f t="shared" si="0"/>
        <v>IBVS 2793 </v>
      </c>
      <c r="B34" s="17" t="str">
        <f t="shared" si="1"/>
        <v>I</v>
      </c>
      <c r="C34" s="11">
        <f t="shared" si="2"/>
        <v>45969.326500000003</v>
      </c>
      <c r="D34" s="14" t="str">
        <f t="shared" si="3"/>
        <v>vis</v>
      </c>
      <c r="E34" s="55">
        <f>VLOOKUP(C34,Active!C$21:E$966,3,FALSE)</f>
        <v>215.99775054919741</v>
      </c>
      <c r="F34" s="17" t="s">
        <v>77</v>
      </c>
      <c r="G34" s="14" t="str">
        <f t="shared" si="4"/>
        <v>45969.3265</v>
      </c>
      <c r="H34" s="11">
        <f t="shared" si="5"/>
        <v>216</v>
      </c>
      <c r="I34" s="56" t="s">
        <v>649</v>
      </c>
      <c r="J34" s="57" t="s">
        <v>650</v>
      </c>
      <c r="K34" s="56">
        <v>216</v>
      </c>
      <c r="L34" s="56" t="s">
        <v>651</v>
      </c>
      <c r="M34" s="57" t="s">
        <v>505</v>
      </c>
      <c r="N34" s="57" t="s">
        <v>29</v>
      </c>
      <c r="O34" s="58" t="s">
        <v>573</v>
      </c>
      <c r="P34" s="59" t="s">
        <v>632</v>
      </c>
    </row>
    <row r="35" spans="1:16" ht="13.5" thickBot="1" x14ac:dyDescent="0.25">
      <c r="A35" s="11" t="str">
        <f t="shared" si="0"/>
        <v>IBVS 2793 </v>
      </c>
      <c r="B35" s="17" t="str">
        <f t="shared" si="1"/>
        <v>I</v>
      </c>
      <c r="C35" s="11">
        <f t="shared" si="2"/>
        <v>45969.328600000001</v>
      </c>
      <c r="D35" s="14" t="str">
        <f t="shared" si="3"/>
        <v>vis</v>
      </c>
      <c r="E35" s="55">
        <f>VLOOKUP(C35,Active!C$21:E$966,3,FALSE)</f>
        <v>215.99816442796313</v>
      </c>
      <c r="F35" s="17" t="s">
        <v>77</v>
      </c>
      <c r="G35" s="14" t="str">
        <f t="shared" si="4"/>
        <v>45969.3286</v>
      </c>
      <c r="H35" s="11">
        <f t="shared" si="5"/>
        <v>216</v>
      </c>
      <c r="I35" s="56" t="s">
        <v>652</v>
      </c>
      <c r="J35" s="57" t="s">
        <v>653</v>
      </c>
      <c r="K35" s="56">
        <v>216</v>
      </c>
      <c r="L35" s="56" t="s">
        <v>654</v>
      </c>
      <c r="M35" s="57" t="s">
        <v>505</v>
      </c>
      <c r="N35" s="57" t="s">
        <v>567</v>
      </c>
      <c r="O35" s="58" t="s">
        <v>573</v>
      </c>
      <c r="P35" s="59" t="s">
        <v>632</v>
      </c>
    </row>
    <row r="36" spans="1:16" ht="13.5" thickBot="1" x14ac:dyDescent="0.25">
      <c r="A36" s="11" t="str">
        <f t="shared" si="0"/>
        <v>IBVS 3078 </v>
      </c>
      <c r="B36" s="17" t="str">
        <f t="shared" si="1"/>
        <v>I</v>
      </c>
      <c r="C36" s="11">
        <f t="shared" si="2"/>
        <v>46253.465100000001</v>
      </c>
      <c r="D36" s="14" t="str">
        <f t="shared" si="3"/>
        <v>vis</v>
      </c>
      <c r="E36" s="55">
        <f>VLOOKUP(C36,Active!C$21:E$966,3,FALSE)</f>
        <v>271.99724254257438</v>
      </c>
      <c r="F36" s="17" t="s">
        <v>77</v>
      </c>
      <c r="G36" s="14" t="str">
        <f t="shared" si="4"/>
        <v>46253.4651</v>
      </c>
      <c r="H36" s="11">
        <f t="shared" si="5"/>
        <v>272</v>
      </c>
      <c r="I36" s="56" t="s">
        <v>655</v>
      </c>
      <c r="J36" s="57" t="s">
        <v>656</v>
      </c>
      <c r="K36" s="56">
        <v>272</v>
      </c>
      <c r="L36" s="56" t="s">
        <v>657</v>
      </c>
      <c r="M36" s="57" t="s">
        <v>505</v>
      </c>
      <c r="N36" s="57" t="s">
        <v>29</v>
      </c>
      <c r="O36" s="58" t="s">
        <v>645</v>
      </c>
      <c r="P36" s="59" t="s">
        <v>658</v>
      </c>
    </row>
    <row r="37" spans="1:16" ht="13.5" thickBot="1" x14ac:dyDescent="0.25">
      <c r="A37" s="11" t="str">
        <f t="shared" si="0"/>
        <v>IBVS 3078 </v>
      </c>
      <c r="B37" s="17" t="str">
        <f t="shared" si="1"/>
        <v>I</v>
      </c>
      <c r="C37" s="11">
        <f t="shared" si="2"/>
        <v>46253.466500000002</v>
      </c>
      <c r="D37" s="14" t="str">
        <f t="shared" si="3"/>
        <v>vis</v>
      </c>
      <c r="E37" s="55">
        <f>VLOOKUP(C37,Active!C$21:E$966,3,FALSE)</f>
        <v>271.99751846175201</v>
      </c>
      <c r="F37" s="17" t="s">
        <v>77</v>
      </c>
      <c r="G37" s="14" t="str">
        <f t="shared" si="4"/>
        <v>46253.4665</v>
      </c>
      <c r="H37" s="11">
        <f t="shared" si="5"/>
        <v>272</v>
      </c>
      <c r="I37" s="56" t="s">
        <v>659</v>
      </c>
      <c r="J37" s="57" t="s">
        <v>660</v>
      </c>
      <c r="K37" s="56">
        <v>272</v>
      </c>
      <c r="L37" s="56" t="s">
        <v>661</v>
      </c>
      <c r="M37" s="57" t="s">
        <v>505</v>
      </c>
      <c r="N37" s="57" t="s">
        <v>567</v>
      </c>
      <c r="O37" s="58" t="s">
        <v>645</v>
      </c>
      <c r="P37" s="59" t="s">
        <v>658</v>
      </c>
    </row>
    <row r="38" spans="1:16" ht="13.5" thickBot="1" x14ac:dyDescent="0.25">
      <c r="A38" s="11" t="str">
        <f t="shared" si="0"/>
        <v>IBVS 3078 </v>
      </c>
      <c r="B38" s="17" t="str">
        <f t="shared" si="1"/>
        <v>II</v>
      </c>
      <c r="C38" s="11">
        <f t="shared" si="2"/>
        <v>46281.382799999999</v>
      </c>
      <c r="D38" s="14" t="str">
        <f t="shared" si="3"/>
        <v>vis</v>
      </c>
      <c r="E38" s="55">
        <f>VLOOKUP(C38,Active!C$21:E$966,3,FALSE)</f>
        <v>277.4994059854273</v>
      </c>
      <c r="F38" s="17" t="s">
        <v>77</v>
      </c>
      <c r="G38" s="14" t="str">
        <f t="shared" si="4"/>
        <v>46281.3828</v>
      </c>
      <c r="H38" s="11">
        <f t="shared" si="5"/>
        <v>277.5</v>
      </c>
      <c r="I38" s="56" t="s">
        <v>662</v>
      </c>
      <c r="J38" s="57" t="s">
        <v>663</v>
      </c>
      <c r="K38" s="56">
        <v>277.5</v>
      </c>
      <c r="L38" s="56" t="s">
        <v>664</v>
      </c>
      <c r="M38" s="57" t="s">
        <v>505</v>
      </c>
      <c r="N38" s="57" t="s">
        <v>506</v>
      </c>
      <c r="O38" s="58" t="s">
        <v>665</v>
      </c>
      <c r="P38" s="59" t="s">
        <v>658</v>
      </c>
    </row>
    <row r="39" spans="1:16" ht="13.5" thickBot="1" x14ac:dyDescent="0.25">
      <c r="A39" s="11" t="str">
        <f t="shared" si="0"/>
        <v>IBVS 3078 </v>
      </c>
      <c r="B39" s="17" t="str">
        <f t="shared" si="1"/>
        <v>II</v>
      </c>
      <c r="C39" s="11">
        <f t="shared" si="2"/>
        <v>46286.442199999998</v>
      </c>
      <c r="D39" s="14" t="str">
        <f t="shared" si="3"/>
        <v>vis</v>
      </c>
      <c r="E39" s="55">
        <f>VLOOKUP(C39,Active!C$21:E$966,3,FALSE)</f>
        <v>278.49653847566691</v>
      </c>
      <c r="F39" s="17" t="s">
        <v>77</v>
      </c>
      <c r="G39" s="14" t="str">
        <f t="shared" si="4"/>
        <v>46286.4422</v>
      </c>
      <c r="H39" s="11">
        <f t="shared" si="5"/>
        <v>278.5</v>
      </c>
      <c r="I39" s="56" t="s">
        <v>666</v>
      </c>
      <c r="J39" s="57" t="s">
        <v>667</v>
      </c>
      <c r="K39" s="56">
        <v>278.5</v>
      </c>
      <c r="L39" s="56" t="s">
        <v>668</v>
      </c>
      <c r="M39" s="57" t="s">
        <v>505</v>
      </c>
      <c r="N39" s="57" t="s">
        <v>29</v>
      </c>
      <c r="O39" s="58" t="s">
        <v>669</v>
      </c>
      <c r="P39" s="59" t="s">
        <v>658</v>
      </c>
    </row>
    <row r="40" spans="1:16" ht="13.5" thickBot="1" x14ac:dyDescent="0.25">
      <c r="A40" s="11" t="str">
        <f t="shared" si="0"/>
        <v>IBVS 3078 </v>
      </c>
      <c r="B40" s="17" t="str">
        <f t="shared" si="1"/>
        <v>II</v>
      </c>
      <c r="C40" s="11">
        <f t="shared" si="2"/>
        <v>46286.442900000002</v>
      </c>
      <c r="D40" s="14" t="str">
        <f t="shared" si="3"/>
        <v>vis</v>
      </c>
      <c r="E40" s="55">
        <f>VLOOKUP(C40,Active!C$21:E$966,3,FALSE)</f>
        <v>278.49667643525646</v>
      </c>
      <c r="F40" s="17" t="s">
        <v>77</v>
      </c>
      <c r="G40" s="14" t="str">
        <f t="shared" si="4"/>
        <v>46286.4429</v>
      </c>
      <c r="H40" s="11">
        <f t="shared" si="5"/>
        <v>278.5</v>
      </c>
      <c r="I40" s="56" t="s">
        <v>670</v>
      </c>
      <c r="J40" s="57" t="s">
        <v>671</v>
      </c>
      <c r="K40" s="56">
        <v>278.5</v>
      </c>
      <c r="L40" s="56" t="s">
        <v>672</v>
      </c>
      <c r="M40" s="57" t="s">
        <v>505</v>
      </c>
      <c r="N40" s="57" t="s">
        <v>567</v>
      </c>
      <c r="O40" s="58" t="s">
        <v>669</v>
      </c>
      <c r="P40" s="59" t="s">
        <v>658</v>
      </c>
    </row>
    <row r="41" spans="1:16" ht="13.5" thickBot="1" x14ac:dyDescent="0.25">
      <c r="A41" s="11" t="str">
        <f t="shared" si="0"/>
        <v>IBVS 3078 </v>
      </c>
      <c r="B41" s="17" t="str">
        <f t="shared" si="1"/>
        <v>I</v>
      </c>
      <c r="C41" s="11">
        <f t="shared" si="2"/>
        <v>46664.448400000001</v>
      </c>
      <c r="D41" s="14" t="str">
        <f t="shared" si="3"/>
        <v>vis</v>
      </c>
      <c r="E41" s="55">
        <f>VLOOKUP(C41,Active!C$21:E$966,3,FALSE)</f>
        <v>352.99593831203964</v>
      </c>
      <c r="F41" s="17" t="s">
        <v>77</v>
      </c>
      <c r="G41" s="14" t="str">
        <f t="shared" si="4"/>
        <v>46664.4484</v>
      </c>
      <c r="H41" s="11">
        <f t="shared" si="5"/>
        <v>353</v>
      </c>
      <c r="I41" s="56" t="s">
        <v>673</v>
      </c>
      <c r="J41" s="57" t="s">
        <v>674</v>
      </c>
      <c r="K41" s="56">
        <v>353</v>
      </c>
      <c r="L41" s="56" t="s">
        <v>675</v>
      </c>
      <c r="M41" s="57" t="s">
        <v>505</v>
      </c>
      <c r="N41" s="57" t="s">
        <v>567</v>
      </c>
      <c r="O41" s="58" t="s">
        <v>631</v>
      </c>
      <c r="P41" s="59" t="s">
        <v>658</v>
      </c>
    </row>
    <row r="42" spans="1:16" ht="13.5" thickBot="1" x14ac:dyDescent="0.25">
      <c r="A42" s="11" t="str">
        <f t="shared" si="0"/>
        <v>IBVS 3078 </v>
      </c>
      <c r="B42" s="17" t="str">
        <f t="shared" si="1"/>
        <v>I</v>
      </c>
      <c r="C42" s="11">
        <f t="shared" si="2"/>
        <v>46664.450499999999</v>
      </c>
      <c r="D42" s="14" t="str">
        <f t="shared" si="3"/>
        <v>vis</v>
      </c>
      <c r="E42" s="55">
        <f>VLOOKUP(C42,Active!C$21:E$966,3,FALSE)</f>
        <v>352.9963521908054</v>
      </c>
      <c r="F42" s="17" t="s">
        <v>77</v>
      </c>
      <c r="G42" s="14" t="str">
        <f t="shared" si="4"/>
        <v>46664.4505</v>
      </c>
      <c r="H42" s="11">
        <f t="shared" si="5"/>
        <v>353</v>
      </c>
      <c r="I42" s="56" t="s">
        <v>676</v>
      </c>
      <c r="J42" s="57" t="s">
        <v>677</v>
      </c>
      <c r="K42" s="56">
        <v>353</v>
      </c>
      <c r="L42" s="56" t="s">
        <v>678</v>
      </c>
      <c r="M42" s="57" t="s">
        <v>505</v>
      </c>
      <c r="N42" s="57" t="s">
        <v>29</v>
      </c>
      <c r="O42" s="58" t="s">
        <v>631</v>
      </c>
      <c r="P42" s="59" t="s">
        <v>658</v>
      </c>
    </row>
    <row r="43" spans="1:16" ht="13.5" thickBot="1" x14ac:dyDescent="0.25">
      <c r="A43" s="11" t="str">
        <f t="shared" si="0"/>
        <v>IBVS 3355 </v>
      </c>
      <c r="B43" s="17" t="str">
        <f t="shared" si="1"/>
        <v>I</v>
      </c>
      <c r="C43" s="11">
        <f t="shared" si="2"/>
        <v>47004.381300000001</v>
      </c>
      <c r="D43" s="14" t="str">
        <f t="shared" si="3"/>
        <v>vis</v>
      </c>
      <c r="E43" s="55">
        <f>VLOOKUP(C43,Active!C$21:E$966,3,FALSE)</f>
        <v>419.99165699241433</v>
      </c>
      <c r="F43" s="17" t="s">
        <v>77</v>
      </c>
      <c r="G43" s="14" t="str">
        <f t="shared" si="4"/>
        <v>47004.3813</v>
      </c>
      <c r="H43" s="11">
        <f t="shared" si="5"/>
        <v>420</v>
      </c>
      <c r="I43" s="56" t="s">
        <v>679</v>
      </c>
      <c r="J43" s="57" t="s">
        <v>680</v>
      </c>
      <c r="K43" s="56">
        <v>420</v>
      </c>
      <c r="L43" s="56" t="s">
        <v>681</v>
      </c>
      <c r="M43" s="57" t="s">
        <v>505</v>
      </c>
      <c r="N43" s="57" t="s">
        <v>29</v>
      </c>
      <c r="O43" s="58" t="s">
        <v>682</v>
      </c>
      <c r="P43" s="59" t="s">
        <v>683</v>
      </c>
    </row>
    <row r="44" spans="1:16" ht="13.5" thickBot="1" x14ac:dyDescent="0.25">
      <c r="A44" s="11" t="str">
        <f t="shared" si="0"/>
        <v>IBVS 3355 </v>
      </c>
      <c r="B44" s="17" t="str">
        <f t="shared" si="1"/>
        <v>I</v>
      </c>
      <c r="C44" s="11">
        <f t="shared" si="2"/>
        <v>47004.402600000001</v>
      </c>
      <c r="D44" s="14" t="str">
        <f t="shared" si="3"/>
        <v>vis</v>
      </c>
      <c r="E44" s="55">
        <f>VLOOKUP(C44,Active!C$21:E$966,3,FALSE)</f>
        <v>419.99585490561401</v>
      </c>
      <c r="F44" s="17" t="s">
        <v>77</v>
      </c>
      <c r="G44" s="14" t="str">
        <f t="shared" si="4"/>
        <v>47004.4026</v>
      </c>
      <c r="H44" s="11">
        <f t="shared" si="5"/>
        <v>420</v>
      </c>
      <c r="I44" s="56" t="s">
        <v>684</v>
      </c>
      <c r="J44" s="57" t="s">
        <v>685</v>
      </c>
      <c r="K44" s="56">
        <v>420</v>
      </c>
      <c r="L44" s="56" t="s">
        <v>686</v>
      </c>
      <c r="M44" s="57" t="s">
        <v>505</v>
      </c>
      <c r="N44" s="57" t="s">
        <v>567</v>
      </c>
      <c r="O44" s="58" t="s">
        <v>682</v>
      </c>
      <c r="P44" s="59" t="s">
        <v>683</v>
      </c>
    </row>
    <row r="45" spans="1:16" ht="13.5" thickBot="1" x14ac:dyDescent="0.25">
      <c r="A45" s="11" t="str">
        <f t="shared" si="0"/>
        <v>IBVS 3355 </v>
      </c>
      <c r="B45" s="17" t="str">
        <f t="shared" si="1"/>
        <v>I</v>
      </c>
      <c r="C45" s="11">
        <f t="shared" si="2"/>
        <v>47065.291100000002</v>
      </c>
      <c r="D45" s="14" t="str">
        <f t="shared" si="3"/>
        <v>vis</v>
      </c>
      <c r="E45" s="55">
        <f>VLOOKUP(C45,Active!C$21:E$966,3,FALSE)</f>
        <v>431.99607264526225</v>
      </c>
      <c r="F45" s="17" t="s">
        <v>77</v>
      </c>
      <c r="G45" s="14" t="str">
        <f t="shared" si="4"/>
        <v>47065.2911</v>
      </c>
      <c r="H45" s="11">
        <f t="shared" si="5"/>
        <v>432</v>
      </c>
      <c r="I45" s="56" t="s">
        <v>687</v>
      </c>
      <c r="J45" s="57" t="s">
        <v>688</v>
      </c>
      <c r="K45" s="56">
        <v>432</v>
      </c>
      <c r="L45" s="56" t="s">
        <v>689</v>
      </c>
      <c r="M45" s="57" t="s">
        <v>505</v>
      </c>
      <c r="N45" s="57" t="s">
        <v>567</v>
      </c>
      <c r="O45" s="58" t="s">
        <v>645</v>
      </c>
      <c r="P45" s="59" t="s">
        <v>683</v>
      </c>
    </row>
    <row r="46" spans="1:16" ht="13.5" thickBot="1" x14ac:dyDescent="0.25">
      <c r="A46" s="11" t="str">
        <f t="shared" si="0"/>
        <v>IBVS 3355 </v>
      </c>
      <c r="B46" s="17" t="str">
        <f t="shared" si="1"/>
        <v>I</v>
      </c>
      <c r="C46" s="11">
        <f t="shared" si="2"/>
        <v>47065.295299999998</v>
      </c>
      <c r="D46" s="14" t="str">
        <f t="shared" si="3"/>
        <v>vis</v>
      </c>
      <c r="E46" s="55">
        <f>VLOOKUP(C46,Active!C$21:E$966,3,FALSE)</f>
        <v>431.9969004027937</v>
      </c>
      <c r="F46" s="17" t="s">
        <v>77</v>
      </c>
      <c r="G46" s="14" t="str">
        <f t="shared" si="4"/>
        <v>47065.2953</v>
      </c>
      <c r="H46" s="11">
        <f t="shared" si="5"/>
        <v>432</v>
      </c>
      <c r="I46" s="56" t="s">
        <v>690</v>
      </c>
      <c r="J46" s="57" t="s">
        <v>691</v>
      </c>
      <c r="K46" s="56">
        <v>432</v>
      </c>
      <c r="L46" s="56" t="s">
        <v>692</v>
      </c>
      <c r="M46" s="57" t="s">
        <v>505</v>
      </c>
      <c r="N46" s="57" t="s">
        <v>29</v>
      </c>
      <c r="O46" s="58" t="s">
        <v>645</v>
      </c>
      <c r="P46" s="59" t="s">
        <v>683</v>
      </c>
    </row>
    <row r="47" spans="1:16" ht="13.5" thickBot="1" x14ac:dyDescent="0.25">
      <c r="A47" s="11" t="str">
        <f t="shared" si="0"/>
        <v> BBS 89 </v>
      </c>
      <c r="B47" s="17" t="str">
        <f t="shared" si="1"/>
        <v>II</v>
      </c>
      <c r="C47" s="11">
        <f t="shared" si="2"/>
        <v>47377.370999999999</v>
      </c>
      <c r="D47" s="14" t="str">
        <f t="shared" si="3"/>
        <v>vis</v>
      </c>
      <c r="E47" s="55">
        <f>VLOOKUP(C47,Active!C$21:E$966,3,FALSE)</f>
        <v>493.50237929048336</v>
      </c>
      <c r="F47" s="17" t="s">
        <v>77</v>
      </c>
      <c r="G47" s="14" t="str">
        <f t="shared" si="4"/>
        <v>47377.371</v>
      </c>
      <c r="H47" s="11">
        <f t="shared" si="5"/>
        <v>493.5</v>
      </c>
      <c r="I47" s="56" t="s">
        <v>697</v>
      </c>
      <c r="J47" s="57" t="s">
        <v>698</v>
      </c>
      <c r="K47" s="56">
        <v>493.5</v>
      </c>
      <c r="L47" s="56" t="s">
        <v>699</v>
      </c>
      <c r="M47" s="57" t="s">
        <v>198</v>
      </c>
      <c r="N47" s="57"/>
      <c r="O47" s="58" t="s">
        <v>700</v>
      </c>
      <c r="P47" s="58" t="s">
        <v>701</v>
      </c>
    </row>
    <row r="48" spans="1:16" ht="13.5" thickBot="1" x14ac:dyDescent="0.25">
      <c r="A48" s="11" t="str">
        <f t="shared" si="0"/>
        <v>IBVS 3760 </v>
      </c>
      <c r="B48" s="17" t="str">
        <f t="shared" si="1"/>
        <v>II</v>
      </c>
      <c r="C48" s="11">
        <f t="shared" si="2"/>
        <v>48072.445299999999</v>
      </c>
      <c r="D48" s="14" t="str">
        <f t="shared" si="3"/>
        <v>vis</v>
      </c>
      <c r="E48" s="55">
        <f>VLOOKUP(C48,Active!C$21:E$966,3,FALSE)</f>
        <v>630.491185801293</v>
      </c>
      <c r="F48" s="17" t="s">
        <v>77</v>
      </c>
      <c r="G48" s="14" t="str">
        <f t="shared" si="4"/>
        <v>48072.4453</v>
      </c>
      <c r="H48" s="11">
        <f t="shared" si="5"/>
        <v>630.5</v>
      </c>
      <c r="I48" s="56" t="s">
        <v>709</v>
      </c>
      <c r="J48" s="57" t="s">
        <v>710</v>
      </c>
      <c r="K48" s="56">
        <v>630.5</v>
      </c>
      <c r="L48" s="56" t="s">
        <v>711</v>
      </c>
      <c r="M48" s="57" t="s">
        <v>505</v>
      </c>
      <c r="N48" s="57" t="s">
        <v>29</v>
      </c>
      <c r="O48" s="58" t="s">
        <v>712</v>
      </c>
      <c r="P48" s="59" t="s">
        <v>713</v>
      </c>
    </row>
    <row r="49" spans="1:16" ht="13.5" thickBot="1" x14ac:dyDescent="0.25">
      <c r="A49" s="11" t="str">
        <f t="shared" si="0"/>
        <v>IBVS 3760 </v>
      </c>
      <c r="B49" s="17" t="str">
        <f t="shared" si="1"/>
        <v>II</v>
      </c>
      <c r="C49" s="11">
        <f t="shared" si="2"/>
        <v>48072.447</v>
      </c>
      <c r="D49" s="14" t="str">
        <f t="shared" si="3"/>
        <v>vis</v>
      </c>
      <c r="E49" s="55">
        <f>VLOOKUP(C49,Active!C$21:E$966,3,FALSE)</f>
        <v>630.4915208460086</v>
      </c>
      <c r="F49" s="17" t="s">
        <v>77</v>
      </c>
      <c r="G49" s="14" t="str">
        <f t="shared" si="4"/>
        <v>48072.4470</v>
      </c>
      <c r="H49" s="11">
        <f t="shared" si="5"/>
        <v>630.5</v>
      </c>
      <c r="I49" s="56" t="s">
        <v>714</v>
      </c>
      <c r="J49" s="57" t="s">
        <v>715</v>
      </c>
      <c r="K49" s="56">
        <v>630.5</v>
      </c>
      <c r="L49" s="56" t="s">
        <v>716</v>
      </c>
      <c r="M49" s="57" t="s">
        <v>505</v>
      </c>
      <c r="N49" s="57" t="s">
        <v>567</v>
      </c>
      <c r="O49" s="58" t="s">
        <v>712</v>
      </c>
      <c r="P49" s="59" t="s">
        <v>713</v>
      </c>
    </row>
    <row r="50" spans="1:16" ht="13.5" thickBot="1" x14ac:dyDescent="0.25">
      <c r="A50" s="11" t="str">
        <f t="shared" si="0"/>
        <v>IBVS 3760 </v>
      </c>
      <c r="B50" s="17" t="str">
        <f t="shared" si="1"/>
        <v>I</v>
      </c>
      <c r="C50" s="11">
        <f t="shared" si="2"/>
        <v>48105.432099999998</v>
      </c>
      <c r="D50" s="14" t="str">
        <f t="shared" si="3"/>
        <v>vis</v>
      </c>
      <c r="E50" s="55">
        <f>VLOOKUP(C50,Active!C$21:E$966,3,FALSE)</f>
        <v>636.99239346011541</v>
      </c>
      <c r="F50" s="17" t="s">
        <v>77</v>
      </c>
      <c r="G50" s="14" t="str">
        <f t="shared" si="4"/>
        <v>48105.4321</v>
      </c>
      <c r="H50" s="11">
        <f t="shared" si="5"/>
        <v>637</v>
      </c>
      <c r="I50" s="56" t="s">
        <v>717</v>
      </c>
      <c r="J50" s="57" t="s">
        <v>718</v>
      </c>
      <c r="K50" s="56">
        <v>637</v>
      </c>
      <c r="L50" s="56" t="s">
        <v>719</v>
      </c>
      <c r="M50" s="57" t="s">
        <v>505</v>
      </c>
      <c r="N50" s="57" t="s">
        <v>567</v>
      </c>
      <c r="O50" s="58" t="s">
        <v>682</v>
      </c>
      <c r="P50" s="59" t="s">
        <v>713</v>
      </c>
    </row>
    <row r="51" spans="1:16" ht="13.5" thickBot="1" x14ac:dyDescent="0.25">
      <c r="A51" s="11" t="str">
        <f t="shared" si="0"/>
        <v>IBVS 3760 </v>
      </c>
      <c r="B51" s="17" t="str">
        <f t="shared" si="1"/>
        <v>I</v>
      </c>
      <c r="C51" s="11">
        <f t="shared" si="2"/>
        <v>48105.432200000003</v>
      </c>
      <c r="D51" s="14" t="str">
        <f t="shared" si="3"/>
        <v>vis</v>
      </c>
      <c r="E51" s="55">
        <f>VLOOKUP(C51,Active!C$21:E$966,3,FALSE)</f>
        <v>636.99241316862901</v>
      </c>
      <c r="F51" s="17" t="s">
        <v>77</v>
      </c>
      <c r="G51" s="14" t="str">
        <f t="shared" si="4"/>
        <v>48105.4322</v>
      </c>
      <c r="H51" s="11">
        <f t="shared" si="5"/>
        <v>637</v>
      </c>
      <c r="I51" s="56" t="s">
        <v>720</v>
      </c>
      <c r="J51" s="57" t="s">
        <v>718</v>
      </c>
      <c r="K51" s="56">
        <v>637</v>
      </c>
      <c r="L51" s="56" t="s">
        <v>721</v>
      </c>
      <c r="M51" s="57" t="s">
        <v>505</v>
      </c>
      <c r="N51" s="57" t="s">
        <v>29</v>
      </c>
      <c r="O51" s="58" t="s">
        <v>682</v>
      </c>
      <c r="P51" s="59" t="s">
        <v>713</v>
      </c>
    </row>
    <row r="52" spans="1:16" ht="13.5" thickBot="1" x14ac:dyDescent="0.25">
      <c r="A52" s="11" t="str">
        <f t="shared" si="0"/>
        <v>IBVS 3760 </v>
      </c>
      <c r="B52" s="17" t="str">
        <f t="shared" si="1"/>
        <v>I</v>
      </c>
      <c r="C52" s="11">
        <f t="shared" si="2"/>
        <v>48110.507599999997</v>
      </c>
      <c r="D52" s="14" t="str">
        <f t="shared" si="3"/>
        <v>vis</v>
      </c>
      <c r="E52" s="55">
        <f>VLOOKUP(C52,Active!C$21:E$966,3,FALSE)</f>
        <v>637.99269902089577</v>
      </c>
      <c r="F52" s="17" t="s">
        <v>77</v>
      </c>
      <c r="G52" s="14" t="str">
        <f t="shared" si="4"/>
        <v>48110.5076</v>
      </c>
      <c r="H52" s="11">
        <f t="shared" si="5"/>
        <v>638</v>
      </c>
      <c r="I52" s="56" t="s">
        <v>726</v>
      </c>
      <c r="J52" s="57" t="s">
        <v>727</v>
      </c>
      <c r="K52" s="56">
        <v>638</v>
      </c>
      <c r="L52" s="56" t="s">
        <v>728</v>
      </c>
      <c r="M52" s="57" t="s">
        <v>505</v>
      </c>
      <c r="N52" s="57" t="s">
        <v>29</v>
      </c>
      <c r="O52" s="58" t="s">
        <v>725</v>
      </c>
      <c r="P52" s="59" t="s">
        <v>713</v>
      </c>
    </row>
    <row r="53" spans="1:16" ht="13.5" thickBot="1" x14ac:dyDescent="0.25">
      <c r="A53" s="11" t="str">
        <f t="shared" si="0"/>
        <v>IBVS 3760 </v>
      </c>
      <c r="B53" s="17" t="str">
        <f t="shared" si="1"/>
        <v>I</v>
      </c>
      <c r="C53" s="11">
        <f t="shared" si="2"/>
        <v>48166.314700000003</v>
      </c>
      <c r="D53" s="14" t="str">
        <f t="shared" si="3"/>
        <v>vis</v>
      </c>
      <c r="E53" s="55">
        <f>VLOOKUP(C53,Active!C$21:E$966,3,FALSE)</f>
        <v>648.99144839751659</v>
      </c>
      <c r="F53" s="17" t="s">
        <v>77</v>
      </c>
      <c r="G53" s="14" t="str">
        <f t="shared" si="4"/>
        <v>48166.3147</v>
      </c>
      <c r="H53" s="11">
        <f t="shared" si="5"/>
        <v>649</v>
      </c>
      <c r="I53" s="56" t="s">
        <v>729</v>
      </c>
      <c r="J53" s="57" t="s">
        <v>730</v>
      </c>
      <c r="K53" s="56">
        <v>649</v>
      </c>
      <c r="L53" s="56" t="s">
        <v>731</v>
      </c>
      <c r="M53" s="57" t="s">
        <v>505</v>
      </c>
      <c r="N53" s="57" t="s">
        <v>29</v>
      </c>
      <c r="O53" s="58" t="s">
        <v>732</v>
      </c>
      <c r="P53" s="59" t="s">
        <v>713</v>
      </c>
    </row>
    <row r="54" spans="1:16" ht="13.5" thickBot="1" x14ac:dyDescent="0.25">
      <c r="A54" s="11" t="str">
        <f t="shared" si="0"/>
        <v>IBVS 3760 </v>
      </c>
      <c r="B54" s="17" t="str">
        <f t="shared" si="1"/>
        <v>I</v>
      </c>
      <c r="C54" s="11">
        <f t="shared" si="2"/>
        <v>48166.318500000001</v>
      </c>
      <c r="D54" s="14" t="str">
        <f t="shared" si="3"/>
        <v>vis</v>
      </c>
      <c r="E54" s="55">
        <f>VLOOKUP(C54,Active!C$21:E$966,3,FALSE)</f>
        <v>648.99219732099789</v>
      </c>
      <c r="F54" s="17" t="s">
        <v>77</v>
      </c>
      <c r="G54" s="14" t="str">
        <f t="shared" si="4"/>
        <v>48166.3185</v>
      </c>
      <c r="H54" s="11">
        <f t="shared" si="5"/>
        <v>649</v>
      </c>
      <c r="I54" s="56" t="s">
        <v>733</v>
      </c>
      <c r="J54" s="57" t="s">
        <v>734</v>
      </c>
      <c r="K54" s="56">
        <v>649</v>
      </c>
      <c r="L54" s="56" t="s">
        <v>735</v>
      </c>
      <c r="M54" s="57" t="s">
        <v>505</v>
      </c>
      <c r="N54" s="57" t="s">
        <v>567</v>
      </c>
      <c r="O54" s="58" t="s">
        <v>732</v>
      </c>
      <c r="P54" s="59" t="s">
        <v>713</v>
      </c>
    </row>
    <row r="55" spans="1:16" ht="13.5" thickBot="1" x14ac:dyDescent="0.25">
      <c r="A55" s="11" t="str">
        <f t="shared" si="0"/>
        <v>IBVS 3760 </v>
      </c>
      <c r="B55" s="17" t="str">
        <f t="shared" si="1"/>
        <v>I</v>
      </c>
      <c r="C55" s="11">
        <f t="shared" si="2"/>
        <v>48171.391600000003</v>
      </c>
      <c r="D55" s="14" t="str">
        <f t="shared" si="3"/>
        <v>vis</v>
      </c>
      <c r="E55" s="55">
        <f>VLOOKUP(C55,Active!C$21:E$966,3,FALSE)</f>
        <v>649.99202987747447</v>
      </c>
      <c r="F55" s="17" t="s">
        <v>77</v>
      </c>
      <c r="G55" s="14" t="str">
        <f t="shared" si="4"/>
        <v>48171.3916</v>
      </c>
      <c r="H55" s="11">
        <f t="shared" si="5"/>
        <v>650</v>
      </c>
      <c r="I55" s="56" t="s">
        <v>736</v>
      </c>
      <c r="J55" s="57" t="s">
        <v>737</v>
      </c>
      <c r="K55" s="56">
        <v>650</v>
      </c>
      <c r="L55" s="56" t="s">
        <v>738</v>
      </c>
      <c r="M55" s="57" t="s">
        <v>505</v>
      </c>
      <c r="N55" s="57" t="s">
        <v>29</v>
      </c>
      <c r="O55" s="58" t="s">
        <v>739</v>
      </c>
      <c r="P55" s="59" t="s">
        <v>713</v>
      </c>
    </row>
    <row r="56" spans="1:16" ht="13.5" thickBot="1" x14ac:dyDescent="0.25">
      <c r="A56" s="11" t="str">
        <f t="shared" si="0"/>
        <v>IBVS 3760 </v>
      </c>
      <c r="B56" s="17" t="str">
        <f t="shared" si="1"/>
        <v>I</v>
      </c>
      <c r="C56" s="11">
        <f t="shared" si="2"/>
        <v>48171.397400000002</v>
      </c>
      <c r="D56" s="14" t="str">
        <f t="shared" si="3"/>
        <v>vis</v>
      </c>
      <c r="E56" s="55">
        <f>VLOOKUP(C56,Active!C$21:E$966,3,FALSE)</f>
        <v>649.99317297120945</v>
      </c>
      <c r="F56" s="17" t="s">
        <v>77</v>
      </c>
      <c r="G56" s="14" t="str">
        <f t="shared" si="4"/>
        <v>48171.3974</v>
      </c>
      <c r="H56" s="11">
        <f t="shared" si="5"/>
        <v>650</v>
      </c>
      <c r="I56" s="56" t="s">
        <v>740</v>
      </c>
      <c r="J56" s="57" t="s">
        <v>741</v>
      </c>
      <c r="K56" s="56">
        <v>650</v>
      </c>
      <c r="L56" s="56" t="s">
        <v>742</v>
      </c>
      <c r="M56" s="57" t="s">
        <v>505</v>
      </c>
      <c r="N56" s="57" t="s">
        <v>567</v>
      </c>
      <c r="O56" s="58" t="s">
        <v>739</v>
      </c>
      <c r="P56" s="59" t="s">
        <v>713</v>
      </c>
    </row>
    <row r="57" spans="1:16" ht="13.5" thickBot="1" x14ac:dyDescent="0.25">
      <c r="A57" s="11" t="str">
        <f t="shared" si="0"/>
        <v>IBVS 3760 </v>
      </c>
      <c r="B57" s="17" t="str">
        <f t="shared" si="1"/>
        <v>I</v>
      </c>
      <c r="C57" s="11">
        <f t="shared" si="2"/>
        <v>48450.455199999997</v>
      </c>
      <c r="D57" s="14" t="str">
        <f t="shared" si="3"/>
        <v>vis</v>
      </c>
      <c r="E57" s="55">
        <f>VLOOKUP(C57,Active!C$21:E$966,3,FALSE)</f>
        <v>704.99131485263354</v>
      </c>
      <c r="F57" s="17" t="s">
        <v>77</v>
      </c>
      <c r="G57" s="14" t="str">
        <f t="shared" si="4"/>
        <v>48450.4552</v>
      </c>
      <c r="H57" s="11">
        <f t="shared" si="5"/>
        <v>705</v>
      </c>
      <c r="I57" s="56" t="s">
        <v>747</v>
      </c>
      <c r="J57" s="57" t="s">
        <v>748</v>
      </c>
      <c r="K57" s="56">
        <v>705</v>
      </c>
      <c r="L57" s="56" t="s">
        <v>749</v>
      </c>
      <c r="M57" s="57" t="s">
        <v>505</v>
      </c>
      <c r="N57" s="57" t="s">
        <v>567</v>
      </c>
      <c r="O57" s="58" t="s">
        <v>746</v>
      </c>
      <c r="P57" s="59" t="s">
        <v>713</v>
      </c>
    </row>
    <row r="58" spans="1:16" ht="13.5" thickBot="1" x14ac:dyDescent="0.25">
      <c r="A58" s="11" t="str">
        <f t="shared" si="0"/>
        <v>IBVS 3760 </v>
      </c>
      <c r="B58" s="17" t="str">
        <f t="shared" si="1"/>
        <v>II</v>
      </c>
      <c r="C58" s="11">
        <f t="shared" si="2"/>
        <v>48483.423900000002</v>
      </c>
      <c r="D58" s="14" t="str">
        <f t="shared" si="3"/>
        <v>vis</v>
      </c>
      <c r="E58" s="55">
        <f>VLOOKUP(C58,Active!C$21:E$966,3,FALSE)</f>
        <v>711.48895527066304</v>
      </c>
      <c r="F58" s="17" t="s">
        <v>77</v>
      </c>
      <c r="G58" s="14" t="str">
        <f t="shared" si="4"/>
        <v>48483.4239</v>
      </c>
      <c r="H58" s="11">
        <f t="shared" si="5"/>
        <v>711.5</v>
      </c>
      <c r="I58" s="56" t="s">
        <v>750</v>
      </c>
      <c r="J58" s="57" t="s">
        <v>751</v>
      </c>
      <c r="K58" s="56">
        <v>711.5</v>
      </c>
      <c r="L58" s="56" t="s">
        <v>752</v>
      </c>
      <c r="M58" s="57" t="s">
        <v>505</v>
      </c>
      <c r="N58" s="57" t="s">
        <v>506</v>
      </c>
      <c r="O58" s="58" t="s">
        <v>712</v>
      </c>
      <c r="P58" s="59" t="s">
        <v>713</v>
      </c>
    </row>
    <row r="59" spans="1:16" ht="13.5" thickBot="1" x14ac:dyDescent="0.25">
      <c r="A59" s="11" t="str">
        <f t="shared" si="0"/>
        <v>IBVS 3760 </v>
      </c>
      <c r="B59" s="17" t="str">
        <f t="shared" si="1"/>
        <v>II</v>
      </c>
      <c r="C59" s="11">
        <f t="shared" si="2"/>
        <v>48544.316500000001</v>
      </c>
      <c r="D59" s="14" t="str">
        <f t="shared" si="3"/>
        <v>vis</v>
      </c>
      <c r="E59" s="55">
        <f>VLOOKUP(C59,Active!C$21:E$966,3,FALSE)</f>
        <v>723.4899810593306</v>
      </c>
      <c r="F59" s="17" t="s">
        <v>77</v>
      </c>
      <c r="G59" s="14" t="str">
        <f t="shared" si="4"/>
        <v>48544.3165</v>
      </c>
      <c r="H59" s="11">
        <f t="shared" si="5"/>
        <v>723.5</v>
      </c>
      <c r="I59" s="56" t="s">
        <v>753</v>
      </c>
      <c r="J59" s="57" t="s">
        <v>754</v>
      </c>
      <c r="K59" s="56">
        <v>723.5</v>
      </c>
      <c r="L59" s="56" t="s">
        <v>755</v>
      </c>
      <c r="M59" s="57" t="s">
        <v>505</v>
      </c>
      <c r="N59" s="57" t="s">
        <v>29</v>
      </c>
      <c r="O59" s="58" t="s">
        <v>756</v>
      </c>
      <c r="P59" s="59" t="s">
        <v>713</v>
      </c>
    </row>
    <row r="60" spans="1:16" ht="13.5" thickBot="1" x14ac:dyDescent="0.25">
      <c r="A60" s="11" t="str">
        <f t="shared" si="0"/>
        <v>IBVS 3760 </v>
      </c>
      <c r="B60" s="17" t="str">
        <f t="shared" si="1"/>
        <v>II</v>
      </c>
      <c r="C60" s="11">
        <f t="shared" si="2"/>
        <v>48544.318599999999</v>
      </c>
      <c r="D60" s="14" t="str">
        <f t="shared" si="3"/>
        <v>vis</v>
      </c>
      <c r="E60" s="55">
        <f>VLOOKUP(C60,Active!C$21:E$966,3,FALSE)</f>
        <v>723.4903949380963</v>
      </c>
      <c r="F60" s="17" t="s">
        <v>77</v>
      </c>
      <c r="G60" s="14" t="str">
        <f t="shared" si="4"/>
        <v>48544.3186</v>
      </c>
      <c r="H60" s="11">
        <f t="shared" si="5"/>
        <v>723.5</v>
      </c>
      <c r="I60" s="56" t="s">
        <v>757</v>
      </c>
      <c r="J60" s="57" t="s">
        <v>758</v>
      </c>
      <c r="K60" s="56">
        <v>723.5</v>
      </c>
      <c r="L60" s="56" t="s">
        <v>759</v>
      </c>
      <c r="M60" s="57" t="s">
        <v>505</v>
      </c>
      <c r="N60" s="57" t="s">
        <v>567</v>
      </c>
      <c r="O60" s="58" t="s">
        <v>756</v>
      </c>
      <c r="P60" s="59" t="s">
        <v>713</v>
      </c>
    </row>
    <row r="61" spans="1:16" ht="13.5" thickBot="1" x14ac:dyDescent="0.25">
      <c r="A61" s="11" t="str">
        <f t="shared" si="0"/>
        <v> JAAVSO 41;122 </v>
      </c>
      <c r="B61" s="17" t="str">
        <f t="shared" si="1"/>
        <v>I</v>
      </c>
      <c r="C61" s="11">
        <f t="shared" si="2"/>
        <v>50348.078000000001</v>
      </c>
      <c r="D61" s="14" t="str">
        <f t="shared" si="3"/>
        <v>vis</v>
      </c>
      <c r="E61" s="55">
        <f>VLOOKUP(C61,Active!C$21:E$966,3,FALSE)</f>
        <v>1078.9845448996969</v>
      </c>
      <c r="F61" s="17" t="s">
        <v>77</v>
      </c>
      <c r="G61" s="14" t="str">
        <f t="shared" si="4"/>
        <v>50348.078</v>
      </c>
      <c r="H61" s="11">
        <f t="shared" si="5"/>
        <v>1079</v>
      </c>
      <c r="I61" s="56" t="s">
        <v>760</v>
      </c>
      <c r="J61" s="57" t="s">
        <v>761</v>
      </c>
      <c r="K61" s="56">
        <v>1079</v>
      </c>
      <c r="L61" s="56" t="s">
        <v>762</v>
      </c>
      <c r="M61" s="57" t="s">
        <v>198</v>
      </c>
      <c r="N61" s="57"/>
      <c r="O61" s="58" t="s">
        <v>763</v>
      </c>
      <c r="P61" s="58" t="s">
        <v>764</v>
      </c>
    </row>
    <row r="62" spans="1:16" ht="13.5" thickBot="1" x14ac:dyDescent="0.25">
      <c r="A62" s="11" t="str">
        <f t="shared" si="0"/>
        <v>BAVM 215 </v>
      </c>
      <c r="B62" s="17" t="str">
        <f t="shared" si="1"/>
        <v>I</v>
      </c>
      <c r="C62" s="11">
        <f t="shared" si="2"/>
        <v>55391.428599999999</v>
      </c>
      <c r="D62" s="14" t="str">
        <f t="shared" si="3"/>
        <v>vis</v>
      </c>
      <c r="E62" s="55">
        <f>VLOOKUP(C62,Active!C$21:E$966,3,FALSE)</f>
        <v>2072.9539371065089</v>
      </c>
      <c r="F62" s="17" t="s">
        <v>77</v>
      </c>
      <c r="G62" s="14" t="str">
        <f t="shared" si="4"/>
        <v>55391.4286</v>
      </c>
      <c r="H62" s="11">
        <f t="shared" si="5"/>
        <v>2073</v>
      </c>
      <c r="I62" s="56" t="s">
        <v>791</v>
      </c>
      <c r="J62" s="57" t="s">
        <v>792</v>
      </c>
      <c r="K62" s="56" t="s">
        <v>793</v>
      </c>
      <c r="L62" s="56" t="s">
        <v>794</v>
      </c>
      <c r="M62" s="57" t="s">
        <v>787</v>
      </c>
      <c r="N62" s="57" t="s">
        <v>77</v>
      </c>
      <c r="O62" s="58" t="s">
        <v>789</v>
      </c>
      <c r="P62" s="59" t="s">
        <v>795</v>
      </c>
    </row>
    <row r="63" spans="1:16" ht="13.5" thickBot="1" x14ac:dyDescent="0.25">
      <c r="A63" s="11" t="str">
        <f t="shared" si="0"/>
        <v>IBVS 6007 </v>
      </c>
      <c r="B63" s="17" t="str">
        <f t="shared" si="1"/>
        <v>I</v>
      </c>
      <c r="C63" s="11">
        <f t="shared" si="2"/>
        <v>55802.394330000003</v>
      </c>
      <c r="D63" s="14" t="str">
        <f t="shared" si="3"/>
        <v>vis</v>
      </c>
      <c r="E63" s="55">
        <f>VLOOKUP(C63,Active!C$21:E$966,3,FALSE)</f>
        <v>2153.9491700902981</v>
      </c>
      <c r="F63" s="17" t="s">
        <v>77</v>
      </c>
      <c r="G63" s="14" t="str">
        <f t="shared" si="4"/>
        <v>55802.39433</v>
      </c>
      <c r="H63" s="11">
        <f t="shared" si="5"/>
        <v>2154</v>
      </c>
      <c r="I63" s="56" t="s">
        <v>796</v>
      </c>
      <c r="J63" s="57" t="s">
        <v>797</v>
      </c>
      <c r="K63" s="56" t="s">
        <v>798</v>
      </c>
      <c r="L63" s="56" t="s">
        <v>799</v>
      </c>
      <c r="M63" s="57" t="s">
        <v>787</v>
      </c>
      <c r="N63" s="57" t="s">
        <v>70</v>
      </c>
      <c r="O63" s="58" t="s">
        <v>800</v>
      </c>
      <c r="P63" s="59" t="s">
        <v>801</v>
      </c>
    </row>
    <row r="64" spans="1:16" ht="13.5" thickBot="1" x14ac:dyDescent="0.25">
      <c r="A64" s="11" t="str">
        <f t="shared" si="0"/>
        <v>BAVM 234 </v>
      </c>
      <c r="B64" s="17" t="str">
        <f t="shared" si="1"/>
        <v>II</v>
      </c>
      <c r="C64" s="11">
        <f t="shared" si="2"/>
        <v>56596.424800000001</v>
      </c>
      <c r="D64" s="14" t="str">
        <f t="shared" si="3"/>
        <v>vis</v>
      </c>
      <c r="E64" s="55">
        <f>VLOOKUP(C64,Active!C$21:E$966,3,FALSE)</f>
        <v>2310.4407659074891</v>
      </c>
      <c r="F64" s="17" t="s">
        <v>77</v>
      </c>
      <c r="G64" s="14" t="str">
        <f t="shared" si="4"/>
        <v>56596.4248</v>
      </c>
      <c r="H64" s="11">
        <f t="shared" si="5"/>
        <v>2310.5</v>
      </c>
      <c r="I64" s="56" t="s">
        <v>802</v>
      </c>
      <c r="J64" s="57" t="s">
        <v>803</v>
      </c>
      <c r="K64" s="56" t="s">
        <v>804</v>
      </c>
      <c r="L64" s="56" t="s">
        <v>805</v>
      </c>
      <c r="M64" s="57" t="s">
        <v>787</v>
      </c>
      <c r="N64" s="57" t="s">
        <v>788</v>
      </c>
      <c r="O64" s="58" t="s">
        <v>789</v>
      </c>
      <c r="P64" s="59" t="s">
        <v>806</v>
      </c>
    </row>
    <row r="65" spans="1:16" ht="13.5" thickBot="1" x14ac:dyDescent="0.25">
      <c r="A65" s="11" t="str">
        <f t="shared" si="0"/>
        <v>BAVM 238 </v>
      </c>
      <c r="B65" s="17" t="str">
        <f t="shared" si="1"/>
        <v>I</v>
      </c>
      <c r="C65" s="11">
        <f t="shared" si="2"/>
        <v>56842.505599999997</v>
      </c>
      <c r="D65" s="14" t="str">
        <f t="shared" si="3"/>
        <v>vis</v>
      </c>
      <c r="E65" s="55">
        <f>VLOOKUP(C65,Active!C$21:E$966,3,FALSE)</f>
        <v>2358.939631564333</v>
      </c>
      <c r="F65" s="17" t="s">
        <v>77</v>
      </c>
      <c r="G65" s="14" t="str">
        <f t="shared" si="4"/>
        <v>56842.5056</v>
      </c>
      <c r="H65" s="11">
        <f t="shared" si="5"/>
        <v>2359</v>
      </c>
      <c r="I65" s="56" t="s">
        <v>807</v>
      </c>
      <c r="J65" s="57" t="s">
        <v>808</v>
      </c>
      <c r="K65" s="56" t="s">
        <v>809</v>
      </c>
      <c r="L65" s="56" t="s">
        <v>810</v>
      </c>
      <c r="M65" s="57" t="s">
        <v>787</v>
      </c>
      <c r="N65" s="57" t="s">
        <v>788</v>
      </c>
      <c r="O65" s="58" t="s">
        <v>789</v>
      </c>
      <c r="P65" s="59" t="s">
        <v>811</v>
      </c>
    </row>
    <row r="66" spans="1:16" ht="12.75" customHeight="1" thickBot="1" x14ac:dyDescent="0.25">
      <c r="A66" s="11" t="str">
        <f t="shared" si="0"/>
        <v> AA 30.414 </v>
      </c>
      <c r="B66" s="17" t="str">
        <f t="shared" si="1"/>
        <v>I</v>
      </c>
      <c r="C66" s="11">
        <f t="shared" si="2"/>
        <v>11674.294</v>
      </c>
      <c r="D66" s="14" t="str">
        <f t="shared" si="3"/>
        <v>vis</v>
      </c>
      <c r="E66" s="55">
        <f>VLOOKUP(C66,Active!C$21:E$966,3,FALSE)</f>
        <v>-6543.0430763443146</v>
      </c>
      <c r="F66" s="17" t="s">
        <v>77</v>
      </c>
      <c r="G66" s="14" t="str">
        <f t="shared" si="4"/>
        <v>11674.294</v>
      </c>
      <c r="H66" s="11">
        <f t="shared" si="5"/>
        <v>-6543</v>
      </c>
      <c r="I66" s="56" t="s">
        <v>81</v>
      </c>
      <c r="J66" s="57" t="s">
        <v>82</v>
      </c>
      <c r="K66" s="56">
        <v>-6543</v>
      </c>
      <c r="L66" s="56" t="s">
        <v>83</v>
      </c>
      <c r="M66" s="57" t="s">
        <v>80</v>
      </c>
      <c r="N66" s="57"/>
      <c r="O66" s="58" t="s">
        <v>84</v>
      </c>
      <c r="P66" s="58" t="s">
        <v>85</v>
      </c>
    </row>
    <row r="67" spans="1:16" ht="12.75" customHeight="1" thickBot="1" x14ac:dyDescent="0.25">
      <c r="A67" s="11" t="str">
        <f t="shared" si="0"/>
        <v> AA 30.414 </v>
      </c>
      <c r="B67" s="17" t="str">
        <f t="shared" si="1"/>
        <v>II</v>
      </c>
      <c r="C67" s="11">
        <f t="shared" si="2"/>
        <v>11803.647000000001</v>
      </c>
      <c r="D67" s="14" t="str">
        <f t="shared" si="3"/>
        <v>vis</v>
      </c>
      <c r="E67" s="55">
        <f>VLOOKUP(C67,Active!C$21:E$966,3,FALSE)</f>
        <v>-6517.5495239448182</v>
      </c>
      <c r="F67" s="17" t="s">
        <v>77</v>
      </c>
      <c r="G67" s="14" t="str">
        <f t="shared" si="4"/>
        <v>11803.647</v>
      </c>
      <c r="H67" s="11">
        <f t="shared" si="5"/>
        <v>-6517.5</v>
      </c>
      <c r="I67" s="56" t="s">
        <v>86</v>
      </c>
      <c r="J67" s="57" t="s">
        <v>87</v>
      </c>
      <c r="K67" s="56">
        <v>-6517.5</v>
      </c>
      <c r="L67" s="56" t="s">
        <v>88</v>
      </c>
      <c r="M67" s="57" t="s">
        <v>80</v>
      </c>
      <c r="N67" s="57"/>
      <c r="O67" s="58" t="s">
        <v>84</v>
      </c>
      <c r="P67" s="58" t="s">
        <v>85</v>
      </c>
    </row>
    <row r="68" spans="1:16" ht="12.75" customHeight="1" thickBot="1" x14ac:dyDescent="0.25">
      <c r="A68" s="11" t="str">
        <f t="shared" si="0"/>
        <v> AA 30.414 </v>
      </c>
      <c r="B68" s="17" t="str">
        <f t="shared" si="1"/>
        <v>I</v>
      </c>
      <c r="C68" s="11">
        <f t="shared" si="2"/>
        <v>11922.92</v>
      </c>
      <c r="D68" s="14" t="str">
        <f t="shared" si="3"/>
        <v>vis</v>
      </c>
      <c r="E68" s="55">
        <f>VLOOKUP(C68,Active!C$21:E$966,3,FALSE)</f>
        <v>-6494.0425896228862</v>
      </c>
      <c r="F68" s="17" t="s">
        <v>77</v>
      </c>
      <c r="G68" s="14" t="str">
        <f t="shared" si="4"/>
        <v>11922.920</v>
      </c>
      <c r="H68" s="11">
        <f t="shared" si="5"/>
        <v>-6494</v>
      </c>
      <c r="I68" s="56" t="s">
        <v>89</v>
      </c>
      <c r="J68" s="57" t="s">
        <v>90</v>
      </c>
      <c r="K68" s="56">
        <v>-6494</v>
      </c>
      <c r="L68" s="56" t="s">
        <v>91</v>
      </c>
      <c r="M68" s="57" t="s">
        <v>80</v>
      </c>
      <c r="N68" s="57"/>
      <c r="O68" s="58" t="s">
        <v>84</v>
      </c>
      <c r="P68" s="58" t="s">
        <v>85</v>
      </c>
    </row>
    <row r="69" spans="1:16" ht="12.75" customHeight="1" thickBot="1" x14ac:dyDescent="0.25">
      <c r="A69" s="11" t="str">
        <f t="shared" si="0"/>
        <v> AA 30.414 </v>
      </c>
      <c r="B69" s="17" t="str">
        <f t="shared" si="1"/>
        <v>I</v>
      </c>
      <c r="C69" s="11">
        <f t="shared" si="2"/>
        <v>13648.084000000001</v>
      </c>
      <c r="D69" s="14" t="str">
        <f t="shared" si="3"/>
        <v>vis</v>
      </c>
      <c r="E69" s="55">
        <f>VLOOKUP(C69,Active!C$21:E$966,3,FALSE)</f>
        <v>-6154.0384240316462</v>
      </c>
      <c r="F69" s="17" t="s">
        <v>77</v>
      </c>
      <c r="G69" s="14" t="str">
        <f t="shared" si="4"/>
        <v>13648.084</v>
      </c>
      <c r="H69" s="11">
        <f t="shared" si="5"/>
        <v>-6154</v>
      </c>
      <c r="I69" s="56" t="s">
        <v>92</v>
      </c>
      <c r="J69" s="57" t="s">
        <v>93</v>
      </c>
      <c r="K69" s="56">
        <v>-6154</v>
      </c>
      <c r="L69" s="56" t="s">
        <v>94</v>
      </c>
      <c r="M69" s="57" t="s">
        <v>80</v>
      </c>
      <c r="N69" s="57"/>
      <c r="O69" s="58" t="s">
        <v>84</v>
      </c>
      <c r="P69" s="58" t="s">
        <v>85</v>
      </c>
    </row>
    <row r="70" spans="1:16" ht="12.75" customHeight="1" thickBot="1" x14ac:dyDescent="0.25">
      <c r="A70" s="11" t="str">
        <f t="shared" si="0"/>
        <v> AA 30.414 </v>
      </c>
      <c r="B70" s="17" t="str">
        <f t="shared" si="1"/>
        <v>II</v>
      </c>
      <c r="C70" s="11">
        <f t="shared" si="2"/>
        <v>13650.620999999999</v>
      </c>
      <c r="D70" s="14" t="str">
        <f t="shared" si="3"/>
        <v>vis</v>
      </c>
      <c r="E70" s="55">
        <f>VLOOKUP(C70,Active!C$21:E$966,3,FALSE)</f>
        <v>-6153.5384190651021</v>
      </c>
      <c r="F70" s="17" t="s">
        <v>77</v>
      </c>
      <c r="G70" s="14" t="str">
        <f t="shared" si="4"/>
        <v>13650.621</v>
      </c>
      <c r="H70" s="11">
        <f t="shared" si="5"/>
        <v>-6153.5</v>
      </c>
      <c r="I70" s="56" t="s">
        <v>95</v>
      </c>
      <c r="J70" s="57" t="s">
        <v>96</v>
      </c>
      <c r="K70" s="56">
        <v>-6153.5</v>
      </c>
      <c r="L70" s="56" t="s">
        <v>94</v>
      </c>
      <c r="M70" s="57" t="s">
        <v>80</v>
      </c>
      <c r="N70" s="57"/>
      <c r="O70" s="58" t="s">
        <v>84</v>
      </c>
      <c r="P70" s="58" t="s">
        <v>85</v>
      </c>
    </row>
    <row r="71" spans="1:16" ht="12.75" customHeight="1" thickBot="1" x14ac:dyDescent="0.25">
      <c r="A71" s="11" t="str">
        <f t="shared" si="0"/>
        <v> AA 30.414 </v>
      </c>
      <c r="B71" s="17" t="str">
        <f t="shared" si="1"/>
        <v>I</v>
      </c>
      <c r="C71" s="11">
        <f t="shared" si="2"/>
        <v>13906.839</v>
      </c>
      <c r="D71" s="14" t="str">
        <f t="shared" si="3"/>
        <v>vis</v>
      </c>
      <c r="E71" s="55">
        <f>VLOOKUP(C71,Active!C$21:E$966,3,FALSE)</f>
        <v>-6103.0416620614451</v>
      </c>
      <c r="F71" s="17" t="s">
        <v>77</v>
      </c>
      <c r="G71" s="14" t="str">
        <f t="shared" si="4"/>
        <v>13906.839</v>
      </c>
      <c r="H71" s="11">
        <f t="shared" si="5"/>
        <v>-6103</v>
      </c>
      <c r="I71" s="56" t="s">
        <v>97</v>
      </c>
      <c r="J71" s="57" t="s">
        <v>98</v>
      </c>
      <c r="K71" s="56">
        <v>-6103</v>
      </c>
      <c r="L71" s="56" t="s">
        <v>99</v>
      </c>
      <c r="M71" s="57" t="s">
        <v>80</v>
      </c>
      <c r="N71" s="57"/>
      <c r="O71" s="58" t="s">
        <v>84</v>
      </c>
      <c r="P71" s="58" t="s">
        <v>85</v>
      </c>
    </row>
    <row r="72" spans="1:16" ht="12.75" customHeight="1" thickBot="1" x14ac:dyDescent="0.25">
      <c r="A72" s="11" t="str">
        <f t="shared" si="0"/>
        <v> AA 30.414 </v>
      </c>
      <c r="B72" s="17" t="str">
        <f t="shared" si="1"/>
        <v>II</v>
      </c>
      <c r="C72" s="11">
        <f t="shared" si="2"/>
        <v>13944.825999999999</v>
      </c>
      <c r="D72" s="14" t="str">
        <f t="shared" si="3"/>
        <v>vis</v>
      </c>
      <c r="E72" s="55">
        <f>VLOOKUP(C72,Active!C$21:E$966,3,FALSE)</f>
        <v>-6095.5549893518855</v>
      </c>
      <c r="F72" s="17" t="s">
        <v>77</v>
      </c>
      <c r="G72" s="14" t="str">
        <f t="shared" si="4"/>
        <v>13944.826</v>
      </c>
      <c r="H72" s="11">
        <f t="shared" si="5"/>
        <v>-6095.5</v>
      </c>
      <c r="I72" s="56" t="s">
        <v>100</v>
      </c>
      <c r="J72" s="57" t="s">
        <v>101</v>
      </c>
      <c r="K72" s="56">
        <v>-6095.5</v>
      </c>
      <c r="L72" s="56" t="s">
        <v>102</v>
      </c>
      <c r="M72" s="57" t="s">
        <v>80</v>
      </c>
      <c r="N72" s="57"/>
      <c r="O72" s="58" t="s">
        <v>84</v>
      </c>
      <c r="P72" s="58" t="s">
        <v>85</v>
      </c>
    </row>
    <row r="73" spans="1:16" ht="12.75" customHeight="1" thickBot="1" x14ac:dyDescent="0.25">
      <c r="A73" s="11" t="str">
        <f t="shared" si="0"/>
        <v> AA 30.414 </v>
      </c>
      <c r="B73" s="17" t="str">
        <f t="shared" si="1"/>
        <v>I</v>
      </c>
      <c r="C73" s="11">
        <f t="shared" si="2"/>
        <v>14155.41</v>
      </c>
      <c r="D73" s="14" t="str">
        <f t="shared" si="3"/>
        <v>vis</v>
      </c>
      <c r="E73" s="55">
        <f>VLOOKUP(C73,Active!C$21:E$966,3,FALSE)</f>
        <v>-6054.0520150219872</v>
      </c>
      <c r="F73" s="17" t="s">
        <v>77</v>
      </c>
      <c r="G73" s="14" t="str">
        <f t="shared" si="4"/>
        <v>14155.410</v>
      </c>
      <c r="H73" s="11">
        <f t="shared" si="5"/>
        <v>-6054</v>
      </c>
      <c r="I73" s="56" t="s">
        <v>103</v>
      </c>
      <c r="J73" s="57" t="s">
        <v>104</v>
      </c>
      <c r="K73" s="56">
        <v>-6054</v>
      </c>
      <c r="L73" s="56" t="s">
        <v>105</v>
      </c>
      <c r="M73" s="57" t="s">
        <v>80</v>
      </c>
      <c r="N73" s="57"/>
      <c r="O73" s="58" t="s">
        <v>84</v>
      </c>
      <c r="P73" s="58" t="s">
        <v>85</v>
      </c>
    </row>
    <row r="74" spans="1:16" ht="12.75" customHeight="1" thickBot="1" x14ac:dyDescent="0.25">
      <c r="A74" s="11" t="str">
        <f t="shared" si="0"/>
        <v> AA 30.414 </v>
      </c>
      <c r="B74" s="17" t="str">
        <f t="shared" si="1"/>
        <v>II</v>
      </c>
      <c r="C74" s="11">
        <f t="shared" si="2"/>
        <v>14157.993</v>
      </c>
      <c r="D74" s="14" t="str">
        <f t="shared" si="3"/>
        <v>vis</v>
      </c>
      <c r="E74" s="55">
        <f>VLOOKUP(C74,Active!C$21:E$966,3,FALSE)</f>
        <v>-6053.5429441396109</v>
      </c>
      <c r="F74" s="17" t="s">
        <v>77</v>
      </c>
      <c r="G74" s="14" t="str">
        <f t="shared" si="4"/>
        <v>14157.993</v>
      </c>
      <c r="H74" s="11">
        <f t="shared" si="5"/>
        <v>-6053.5</v>
      </c>
      <c r="I74" s="56" t="s">
        <v>106</v>
      </c>
      <c r="J74" s="57" t="s">
        <v>107</v>
      </c>
      <c r="K74" s="56">
        <v>-6053.5</v>
      </c>
      <c r="L74" s="56" t="s">
        <v>108</v>
      </c>
      <c r="M74" s="57" t="s">
        <v>80</v>
      </c>
      <c r="N74" s="57"/>
      <c r="O74" s="58" t="s">
        <v>84</v>
      </c>
      <c r="P74" s="58" t="s">
        <v>85</v>
      </c>
    </row>
    <row r="75" spans="1:16" ht="12.75" customHeight="1" thickBot="1" x14ac:dyDescent="0.25">
      <c r="A75" s="11" t="str">
        <f t="shared" ref="A75:A138" si="6">P75</f>
        <v> AA 30.414 </v>
      </c>
      <c r="B75" s="17" t="str">
        <f t="shared" ref="B75:B138" si="7">IF(H75=INT(H75),"I","II")</f>
        <v>I</v>
      </c>
      <c r="C75" s="11">
        <f t="shared" ref="C75:C138" si="8">1*G75</f>
        <v>14429.414000000001</v>
      </c>
      <c r="D75" s="14" t="str">
        <f t="shared" ref="D75:D138" si="9">VLOOKUP(F75,I$1:J$5,2,FALSE)</f>
        <v>vis</v>
      </c>
      <c r="E75" s="55">
        <f>VLOOKUP(C75,Active!C$21:E$966,3,FALSE)</f>
        <v>-6000.0499019540921</v>
      </c>
      <c r="F75" s="17" t="s">
        <v>77</v>
      </c>
      <c r="G75" s="14" t="str">
        <f t="shared" ref="G75:G138" si="10">MID(I75,3,LEN(I75)-3)</f>
        <v>14429.414</v>
      </c>
      <c r="H75" s="11">
        <f t="shared" ref="H75:H138" si="11">1*K75</f>
        <v>-6000</v>
      </c>
      <c r="I75" s="56" t="s">
        <v>109</v>
      </c>
      <c r="J75" s="57" t="s">
        <v>110</v>
      </c>
      <c r="K75" s="56">
        <v>-6000</v>
      </c>
      <c r="L75" s="56" t="s">
        <v>111</v>
      </c>
      <c r="M75" s="57" t="s">
        <v>80</v>
      </c>
      <c r="N75" s="57"/>
      <c r="O75" s="58" t="s">
        <v>84</v>
      </c>
      <c r="P75" s="58" t="s">
        <v>85</v>
      </c>
    </row>
    <row r="76" spans="1:16" ht="12.75" customHeight="1" thickBot="1" x14ac:dyDescent="0.25">
      <c r="A76" s="11" t="str">
        <f t="shared" si="6"/>
        <v> AA 30.414 </v>
      </c>
      <c r="B76" s="17" t="str">
        <f t="shared" si="7"/>
        <v>II</v>
      </c>
      <c r="C76" s="11">
        <f t="shared" si="8"/>
        <v>14508.093000000001</v>
      </c>
      <c r="D76" s="14" t="str">
        <f t="shared" si="9"/>
        <v>vis</v>
      </c>
      <c r="E76" s="55">
        <f>VLOOKUP(C76,Active!C$21:E$966,3,FALSE)</f>
        <v>-5984.5434412671348</v>
      </c>
      <c r="F76" s="17" t="s">
        <v>77</v>
      </c>
      <c r="G76" s="14" t="str">
        <f t="shared" si="10"/>
        <v>14508.093</v>
      </c>
      <c r="H76" s="11">
        <f t="shared" si="11"/>
        <v>-5984.5</v>
      </c>
      <c r="I76" s="56" t="s">
        <v>112</v>
      </c>
      <c r="J76" s="57" t="s">
        <v>113</v>
      </c>
      <c r="K76" s="56">
        <v>-5984.5</v>
      </c>
      <c r="L76" s="56" t="s">
        <v>114</v>
      </c>
      <c r="M76" s="57" t="s">
        <v>80</v>
      </c>
      <c r="N76" s="57"/>
      <c r="O76" s="58" t="s">
        <v>84</v>
      </c>
      <c r="P76" s="58" t="s">
        <v>85</v>
      </c>
    </row>
    <row r="77" spans="1:16" ht="12.75" customHeight="1" thickBot="1" x14ac:dyDescent="0.25">
      <c r="A77" s="11" t="str">
        <f t="shared" si="6"/>
        <v> AA 30.414 </v>
      </c>
      <c r="B77" s="17" t="str">
        <f t="shared" si="7"/>
        <v>I</v>
      </c>
      <c r="C77" s="11">
        <f t="shared" si="8"/>
        <v>14520.77</v>
      </c>
      <c r="D77" s="14" t="str">
        <f t="shared" si="9"/>
        <v>vis</v>
      </c>
      <c r="E77" s="55">
        <f>VLOOKUP(C77,Active!C$21:E$966,3,FALSE)</f>
        <v>-5982.0449931154235</v>
      </c>
      <c r="F77" s="17" t="s">
        <v>77</v>
      </c>
      <c r="G77" s="14" t="str">
        <f t="shared" si="10"/>
        <v>14520.770</v>
      </c>
      <c r="H77" s="11">
        <f t="shared" si="11"/>
        <v>-5982</v>
      </c>
      <c r="I77" s="56" t="s">
        <v>115</v>
      </c>
      <c r="J77" s="57" t="s">
        <v>116</v>
      </c>
      <c r="K77" s="56">
        <v>-5982</v>
      </c>
      <c r="L77" s="56" t="s">
        <v>117</v>
      </c>
      <c r="M77" s="57" t="s">
        <v>80</v>
      </c>
      <c r="N77" s="57"/>
      <c r="O77" s="58" t="s">
        <v>84</v>
      </c>
      <c r="P77" s="58" t="s">
        <v>85</v>
      </c>
    </row>
    <row r="78" spans="1:16" ht="12.75" customHeight="1" thickBot="1" x14ac:dyDescent="0.25">
      <c r="A78" s="11" t="str">
        <f t="shared" si="6"/>
        <v> AA 30.414 </v>
      </c>
      <c r="B78" s="17" t="str">
        <f t="shared" si="7"/>
        <v>II</v>
      </c>
      <c r="C78" s="11">
        <f t="shared" si="8"/>
        <v>14523.352999999999</v>
      </c>
      <c r="D78" s="14" t="str">
        <f t="shared" si="9"/>
        <v>vis</v>
      </c>
      <c r="E78" s="55">
        <f>VLOOKUP(C78,Active!C$21:E$966,3,FALSE)</f>
        <v>-5981.535922233048</v>
      </c>
      <c r="F78" s="17" t="s">
        <v>77</v>
      </c>
      <c r="G78" s="14" t="str">
        <f t="shared" si="10"/>
        <v>14523.353</v>
      </c>
      <c r="H78" s="11">
        <f t="shared" si="11"/>
        <v>-5981.5</v>
      </c>
      <c r="I78" s="56" t="s">
        <v>118</v>
      </c>
      <c r="J78" s="57" t="s">
        <v>119</v>
      </c>
      <c r="K78" s="56">
        <v>-5981.5</v>
      </c>
      <c r="L78" s="56" t="s">
        <v>120</v>
      </c>
      <c r="M78" s="57" t="s">
        <v>80</v>
      </c>
      <c r="N78" s="57"/>
      <c r="O78" s="58" t="s">
        <v>84</v>
      </c>
      <c r="P78" s="58" t="s">
        <v>85</v>
      </c>
    </row>
    <row r="79" spans="1:16" ht="12.75" customHeight="1" thickBot="1" x14ac:dyDescent="0.25">
      <c r="A79" s="11" t="str">
        <f t="shared" si="6"/>
        <v> AA 30.414 </v>
      </c>
      <c r="B79" s="17" t="str">
        <f t="shared" si="7"/>
        <v>I</v>
      </c>
      <c r="C79" s="11">
        <f t="shared" si="8"/>
        <v>14986.093999999999</v>
      </c>
      <c r="D79" s="14" t="str">
        <f t="shared" si="9"/>
        <v>vis</v>
      </c>
      <c r="E79" s="55">
        <f>VLOOKUP(C79,Active!C$21:E$966,3,FALSE)</f>
        <v>-5890.3365535991934</v>
      </c>
      <c r="F79" s="17" t="s">
        <v>77</v>
      </c>
      <c r="G79" s="14" t="str">
        <f t="shared" si="10"/>
        <v>14986.094</v>
      </c>
      <c r="H79" s="11">
        <f t="shared" si="11"/>
        <v>-5890</v>
      </c>
      <c r="I79" s="56" t="s">
        <v>121</v>
      </c>
      <c r="J79" s="57" t="s">
        <v>122</v>
      </c>
      <c r="K79" s="56">
        <v>-5890</v>
      </c>
      <c r="L79" s="56" t="s">
        <v>123</v>
      </c>
      <c r="M79" s="57" t="s">
        <v>80</v>
      </c>
      <c r="N79" s="57"/>
      <c r="O79" s="58" t="s">
        <v>84</v>
      </c>
      <c r="P79" s="58" t="s">
        <v>85</v>
      </c>
    </row>
    <row r="80" spans="1:16" ht="12.75" customHeight="1" thickBot="1" x14ac:dyDescent="0.25">
      <c r="A80" s="11" t="str">
        <f t="shared" si="6"/>
        <v> AA 30.414 </v>
      </c>
      <c r="B80" s="17" t="str">
        <f t="shared" si="7"/>
        <v>II</v>
      </c>
      <c r="C80" s="11">
        <f t="shared" si="8"/>
        <v>15096.62</v>
      </c>
      <c r="D80" s="14" t="str">
        <f t="shared" si="9"/>
        <v>vis</v>
      </c>
      <c r="E80" s="55">
        <f>VLOOKUP(C80,Active!C$21:E$966,3,FALSE)</f>
        <v>-5868.553522880874</v>
      </c>
      <c r="F80" s="17" t="s">
        <v>77</v>
      </c>
      <c r="G80" s="14" t="str">
        <f t="shared" si="10"/>
        <v>15096.620</v>
      </c>
      <c r="H80" s="11">
        <f t="shared" si="11"/>
        <v>-5868.5</v>
      </c>
      <c r="I80" s="56" t="s">
        <v>124</v>
      </c>
      <c r="J80" s="57" t="s">
        <v>125</v>
      </c>
      <c r="K80" s="56">
        <v>-5868.5</v>
      </c>
      <c r="L80" s="56" t="s">
        <v>126</v>
      </c>
      <c r="M80" s="57" t="s">
        <v>80</v>
      </c>
      <c r="N80" s="57"/>
      <c r="O80" s="58" t="s">
        <v>84</v>
      </c>
      <c r="P80" s="58" t="s">
        <v>85</v>
      </c>
    </row>
    <row r="81" spans="1:16" ht="12.75" customHeight="1" thickBot="1" x14ac:dyDescent="0.25">
      <c r="A81" s="11" t="str">
        <f t="shared" si="6"/>
        <v> AA 30.414 </v>
      </c>
      <c r="B81" s="17" t="str">
        <f t="shared" si="7"/>
        <v>I</v>
      </c>
      <c r="C81" s="11">
        <f t="shared" si="8"/>
        <v>15134.671</v>
      </c>
      <c r="D81" s="14" t="str">
        <f t="shared" si="9"/>
        <v>vis</v>
      </c>
      <c r="E81" s="55">
        <f>VLOOKUP(C81,Active!C$21:E$966,3,FALSE)</f>
        <v>-5861.0542367232028</v>
      </c>
      <c r="F81" s="17" t="s">
        <v>77</v>
      </c>
      <c r="G81" s="14" t="str">
        <f t="shared" si="10"/>
        <v>15134.671</v>
      </c>
      <c r="H81" s="11">
        <f t="shared" si="11"/>
        <v>-5861</v>
      </c>
      <c r="I81" s="56" t="s">
        <v>127</v>
      </c>
      <c r="J81" s="57" t="s">
        <v>128</v>
      </c>
      <c r="K81" s="56">
        <v>-5861</v>
      </c>
      <c r="L81" s="56" t="s">
        <v>129</v>
      </c>
      <c r="M81" s="57" t="s">
        <v>80</v>
      </c>
      <c r="N81" s="57"/>
      <c r="O81" s="58" t="s">
        <v>84</v>
      </c>
      <c r="P81" s="58" t="s">
        <v>85</v>
      </c>
    </row>
    <row r="82" spans="1:16" ht="12.75" customHeight="1" thickBot="1" x14ac:dyDescent="0.25">
      <c r="A82" s="11" t="str">
        <f t="shared" si="6"/>
        <v> AA 30.414 </v>
      </c>
      <c r="B82" s="17" t="str">
        <f t="shared" si="7"/>
        <v>II</v>
      </c>
      <c r="C82" s="11">
        <f t="shared" si="8"/>
        <v>15324.735000000001</v>
      </c>
      <c r="D82" s="14" t="str">
        <f t="shared" si="9"/>
        <v>vis</v>
      </c>
      <c r="E82" s="55">
        <f>VLOOKUP(C82,Active!C$21:E$966,3,FALSE)</f>
        <v>-5823.5954491940565</v>
      </c>
      <c r="F82" s="17" t="s">
        <v>77</v>
      </c>
      <c r="G82" s="14" t="str">
        <f t="shared" si="10"/>
        <v>15324.735</v>
      </c>
      <c r="H82" s="11">
        <f t="shared" si="11"/>
        <v>-5823.5</v>
      </c>
      <c r="I82" s="56" t="s">
        <v>130</v>
      </c>
      <c r="J82" s="57" t="s">
        <v>131</v>
      </c>
      <c r="K82" s="56">
        <v>-5823.5</v>
      </c>
      <c r="L82" s="56" t="s">
        <v>132</v>
      </c>
      <c r="M82" s="57" t="s">
        <v>80</v>
      </c>
      <c r="N82" s="57"/>
      <c r="O82" s="58" t="s">
        <v>84</v>
      </c>
      <c r="P82" s="58" t="s">
        <v>85</v>
      </c>
    </row>
    <row r="83" spans="1:16" ht="12.75" customHeight="1" thickBot="1" x14ac:dyDescent="0.25">
      <c r="A83" s="11" t="str">
        <f t="shared" si="6"/>
        <v> AA 30.414 </v>
      </c>
      <c r="B83" s="17" t="str">
        <f t="shared" si="7"/>
        <v>II</v>
      </c>
      <c r="C83" s="11">
        <f t="shared" si="8"/>
        <v>15345.242</v>
      </c>
      <c r="D83" s="14" t="str">
        <f t="shared" si="9"/>
        <v>vis</v>
      </c>
      <c r="E83" s="55">
        <f>VLOOKUP(C83,Active!C$21:E$966,3,FALSE)</f>
        <v>-5819.5538244999525</v>
      </c>
      <c r="F83" s="17" t="s">
        <v>77</v>
      </c>
      <c r="G83" s="14" t="str">
        <f t="shared" si="10"/>
        <v>15345.242</v>
      </c>
      <c r="H83" s="11">
        <f t="shared" si="11"/>
        <v>-5819.5</v>
      </c>
      <c r="I83" s="56" t="s">
        <v>133</v>
      </c>
      <c r="J83" s="57" t="s">
        <v>134</v>
      </c>
      <c r="K83" s="56">
        <v>-5819.5</v>
      </c>
      <c r="L83" s="56" t="s">
        <v>135</v>
      </c>
      <c r="M83" s="57" t="s">
        <v>80</v>
      </c>
      <c r="N83" s="57"/>
      <c r="O83" s="58" t="s">
        <v>84</v>
      </c>
      <c r="P83" s="58" t="s">
        <v>85</v>
      </c>
    </row>
    <row r="84" spans="1:16" ht="12.75" customHeight="1" thickBot="1" x14ac:dyDescent="0.25">
      <c r="A84" s="11" t="str">
        <f t="shared" si="6"/>
        <v> AA 30.414 </v>
      </c>
      <c r="B84" s="17" t="str">
        <f t="shared" si="7"/>
        <v>I</v>
      </c>
      <c r="C84" s="11">
        <f t="shared" si="8"/>
        <v>15434.084999999999</v>
      </c>
      <c r="D84" s="14" t="str">
        <f t="shared" si="9"/>
        <v>vis</v>
      </c>
      <c r="E84" s="55">
        <f>VLOOKUP(C84,Active!C$21:E$966,3,FALSE)</f>
        <v>-5802.0441905847874</v>
      </c>
      <c r="F84" s="17" t="s">
        <v>77</v>
      </c>
      <c r="G84" s="14" t="str">
        <f t="shared" si="10"/>
        <v>15434.085</v>
      </c>
      <c r="H84" s="11">
        <f t="shared" si="11"/>
        <v>-5802</v>
      </c>
      <c r="I84" s="56" t="s">
        <v>136</v>
      </c>
      <c r="J84" s="57" t="s">
        <v>137</v>
      </c>
      <c r="K84" s="56">
        <v>-5802</v>
      </c>
      <c r="L84" s="56" t="s">
        <v>138</v>
      </c>
      <c r="M84" s="57" t="s">
        <v>80</v>
      </c>
      <c r="N84" s="57"/>
      <c r="O84" s="58" t="s">
        <v>84</v>
      </c>
      <c r="P84" s="58" t="s">
        <v>85</v>
      </c>
    </row>
    <row r="85" spans="1:16" ht="12.75" customHeight="1" thickBot="1" x14ac:dyDescent="0.25">
      <c r="A85" s="11" t="str">
        <f t="shared" si="6"/>
        <v> AA 30.414 </v>
      </c>
      <c r="B85" s="17" t="str">
        <f t="shared" si="7"/>
        <v>I</v>
      </c>
      <c r="C85" s="11">
        <f t="shared" si="8"/>
        <v>15713.137000000001</v>
      </c>
      <c r="D85" s="14" t="str">
        <f t="shared" si="9"/>
        <v>vis</v>
      </c>
      <c r="E85" s="55">
        <f>VLOOKUP(C85,Active!C$21:E$966,3,FALSE)</f>
        <v>-5747.0471917970963</v>
      </c>
      <c r="F85" s="17" t="s">
        <v>77</v>
      </c>
      <c r="G85" s="14" t="str">
        <f t="shared" si="10"/>
        <v>15713.137</v>
      </c>
      <c r="H85" s="11">
        <f t="shared" si="11"/>
        <v>-5747</v>
      </c>
      <c r="I85" s="56" t="s">
        <v>139</v>
      </c>
      <c r="J85" s="57" t="s">
        <v>140</v>
      </c>
      <c r="K85" s="56">
        <v>-5747</v>
      </c>
      <c r="L85" s="56" t="s">
        <v>141</v>
      </c>
      <c r="M85" s="57" t="s">
        <v>80</v>
      </c>
      <c r="N85" s="57"/>
      <c r="O85" s="58" t="s">
        <v>84</v>
      </c>
      <c r="P85" s="58" t="s">
        <v>85</v>
      </c>
    </row>
    <row r="86" spans="1:16" ht="12.75" customHeight="1" thickBot="1" x14ac:dyDescent="0.25">
      <c r="A86" s="11" t="str">
        <f t="shared" si="6"/>
        <v> AA 30.414 </v>
      </c>
      <c r="B86" s="17" t="str">
        <f t="shared" si="7"/>
        <v>I</v>
      </c>
      <c r="C86" s="11">
        <f t="shared" si="8"/>
        <v>15961.733</v>
      </c>
      <c r="D86" s="14" t="str">
        <f t="shared" si="9"/>
        <v>vis</v>
      </c>
      <c r="E86" s="55">
        <f>VLOOKUP(C86,Active!C$21:E$966,3,FALSE)</f>
        <v>-5698.0526176294707</v>
      </c>
      <c r="F86" s="17" t="s">
        <v>77</v>
      </c>
      <c r="G86" s="14" t="str">
        <f t="shared" si="10"/>
        <v>15961.733</v>
      </c>
      <c r="H86" s="11">
        <f t="shared" si="11"/>
        <v>-5698</v>
      </c>
      <c r="I86" s="56" t="s">
        <v>142</v>
      </c>
      <c r="J86" s="57" t="s">
        <v>143</v>
      </c>
      <c r="K86" s="56">
        <v>-5698</v>
      </c>
      <c r="L86" s="56" t="s">
        <v>144</v>
      </c>
      <c r="M86" s="57" t="s">
        <v>80</v>
      </c>
      <c r="N86" s="57"/>
      <c r="O86" s="58" t="s">
        <v>84</v>
      </c>
      <c r="P86" s="58" t="s">
        <v>85</v>
      </c>
    </row>
    <row r="87" spans="1:16" ht="12.75" customHeight="1" thickBot="1" x14ac:dyDescent="0.25">
      <c r="A87" s="11" t="str">
        <f t="shared" si="6"/>
        <v> AA 30.414 </v>
      </c>
      <c r="B87" s="17" t="str">
        <f t="shared" si="7"/>
        <v>I</v>
      </c>
      <c r="C87" s="11">
        <f t="shared" si="8"/>
        <v>15997.254999999999</v>
      </c>
      <c r="D87" s="14" t="str">
        <f t="shared" si="9"/>
        <v>vis</v>
      </c>
      <c r="E87" s="55">
        <f>VLOOKUP(C87,Active!C$21:E$966,3,FALSE)</f>
        <v>-5691.0517597573316</v>
      </c>
      <c r="F87" s="17" t="s">
        <v>77</v>
      </c>
      <c r="G87" s="14" t="str">
        <f t="shared" si="10"/>
        <v>15997.255</v>
      </c>
      <c r="H87" s="11">
        <f t="shared" si="11"/>
        <v>-5691</v>
      </c>
      <c r="I87" s="56" t="s">
        <v>145</v>
      </c>
      <c r="J87" s="57" t="s">
        <v>146</v>
      </c>
      <c r="K87" s="56">
        <v>-5691</v>
      </c>
      <c r="L87" s="56" t="s">
        <v>147</v>
      </c>
      <c r="M87" s="57" t="s">
        <v>80</v>
      </c>
      <c r="N87" s="57"/>
      <c r="O87" s="58" t="s">
        <v>84</v>
      </c>
      <c r="P87" s="58" t="s">
        <v>85</v>
      </c>
    </row>
    <row r="88" spans="1:16" ht="12.75" customHeight="1" thickBot="1" x14ac:dyDescent="0.25">
      <c r="A88" s="11" t="str">
        <f t="shared" si="6"/>
        <v> AA 30.414 </v>
      </c>
      <c r="B88" s="17" t="str">
        <f t="shared" si="7"/>
        <v>I</v>
      </c>
      <c r="C88" s="11">
        <f t="shared" si="8"/>
        <v>16083.504999999999</v>
      </c>
      <c r="D88" s="14" t="str">
        <f t="shared" si="9"/>
        <v>vis</v>
      </c>
      <c r="E88" s="55">
        <f>VLOOKUP(C88,Active!C$21:E$966,3,FALSE)</f>
        <v>-5674.0531675758084</v>
      </c>
      <c r="F88" s="17" t="s">
        <v>77</v>
      </c>
      <c r="G88" s="14" t="str">
        <f t="shared" si="10"/>
        <v>16083.505</v>
      </c>
      <c r="H88" s="11">
        <f t="shared" si="11"/>
        <v>-5674</v>
      </c>
      <c r="I88" s="56" t="s">
        <v>148</v>
      </c>
      <c r="J88" s="57" t="s">
        <v>149</v>
      </c>
      <c r="K88" s="56">
        <v>-5674</v>
      </c>
      <c r="L88" s="56" t="s">
        <v>150</v>
      </c>
      <c r="M88" s="57" t="s">
        <v>80</v>
      </c>
      <c r="N88" s="57"/>
      <c r="O88" s="58" t="s">
        <v>84</v>
      </c>
      <c r="P88" s="58" t="s">
        <v>85</v>
      </c>
    </row>
    <row r="89" spans="1:16" ht="12.75" customHeight="1" thickBot="1" x14ac:dyDescent="0.25">
      <c r="A89" s="11" t="str">
        <f t="shared" si="6"/>
        <v> AA 30.414 </v>
      </c>
      <c r="B89" s="17" t="str">
        <f t="shared" si="7"/>
        <v>II</v>
      </c>
      <c r="C89" s="11">
        <f t="shared" si="8"/>
        <v>16086.058000000001</v>
      </c>
      <c r="D89" s="14" t="str">
        <f t="shared" si="9"/>
        <v>vis</v>
      </c>
      <c r="E89" s="55">
        <f>VLOOKUP(C89,Active!C$21:E$966,3,FALSE)</f>
        <v>-5673.5500092472348</v>
      </c>
      <c r="F89" s="17" t="s">
        <v>77</v>
      </c>
      <c r="G89" s="14" t="str">
        <f t="shared" si="10"/>
        <v>16086.058</v>
      </c>
      <c r="H89" s="11">
        <f t="shared" si="11"/>
        <v>-5673.5</v>
      </c>
      <c r="I89" s="56" t="s">
        <v>151</v>
      </c>
      <c r="J89" s="57" t="s">
        <v>152</v>
      </c>
      <c r="K89" s="56">
        <v>-5673.5</v>
      </c>
      <c r="L89" s="56" t="s">
        <v>153</v>
      </c>
      <c r="M89" s="57" t="s">
        <v>80</v>
      </c>
      <c r="N89" s="57"/>
      <c r="O89" s="58" t="s">
        <v>84</v>
      </c>
      <c r="P89" s="58" t="s">
        <v>85</v>
      </c>
    </row>
    <row r="90" spans="1:16" ht="12.75" customHeight="1" thickBot="1" x14ac:dyDescent="0.25">
      <c r="A90" s="11" t="str">
        <f t="shared" si="6"/>
        <v> AA 30.414 </v>
      </c>
      <c r="B90" s="17" t="str">
        <f t="shared" si="7"/>
        <v>I</v>
      </c>
      <c r="C90" s="11">
        <f t="shared" si="8"/>
        <v>16215.428</v>
      </c>
      <c r="D90" s="14" t="str">
        <f t="shared" si="9"/>
        <v>vis</v>
      </c>
      <c r="E90" s="55">
        <f>VLOOKUP(C90,Active!C$21:E$966,3,FALSE)</f>
        <v>-5648.0531064005845</v>
      </c>
      <c r="F90" s="17" t="s">
        <v>77</v>
      </c>
      <c r="G90" s="14" t="str">
        <f t="shared" si="10"/>
        <v>16215.428</v>
      </c>
      <c r="H90" s="11">
        <f t="shared" si="11"/>
        <v>-5648</v>
      </c>
      <c r="I90" s="56" t="s">
        <v>154</v>
      </c>
      <c r="J90" s="57" t="s">
        <v>155</v>
      </c>
      <c r="K90" s="56">
        <v>-5648</v>
      </c>
      <c r="L90" s="56" t="s">
        <v>156</v>
      </c>
      <c r="M90" s="57" t="s">
        <v>80</v>
      </c>
      <c r="N90" s="57"/>
      <c r="O90" s="58" t="s">
        <v>84</v>
      </c>
      <c r="P90" s="58" t="s">
        <v>85</v>
      </c>
    </row>
    <row r="91" spans="1:16" ht="12.75" customHeight="1" thickBot="1" x14ac:dyDescent="0.25">
      <c r="A91" s="11" t="str">
        <f t="shared" si="6"/>
        <v> AA 30.414 </v>
      </c>
      <c r="B91" s="17" t="str">
        <f t="shared" si="7"/>
        <v>II</v>
      </c>
      <c r="C91" s="11">
        <f t="shared" si="8"/>
        <v>16289.004999999999</v>
      </c>
      <c r="D91" s="14" t="str">
        <f t="shared" si="9"/>
        <v>vis</v>
      </c>
      <c r="E91" s="55">
        <f>VLOOKUP(C91,Active!C$21:E$966,3,FALSE)</f>
        <v>-5633.5521740302675</v>
      </c>
      <c r="F91" s="17" t="s">
        <v>77</v>
      </c>
      <c r="G91" s="14" t="str">
        <f t="shared" si="10"/>
        <v>16289.005</v>
      </c>
      <c r="H91" s="11">
        <f t="shared" si="11"/>
        <v>-5633.5</v>
      </c>
      <c r="I91" s="56" t="s">
        <v>157</v>
      </c>
      <c r="J91" s="57" t="s">
        <v>158</v>
      </c>
      <c r="K91" s="56">
        <v>-5633.5</v>
      </c>
      <c r="L91" s="56" t="s">
        <v>159</v>
      </c>
      <c r="M91" s="57" t="s">
        <v>80</v>
      </c>
      <c r="N91" s="57"/>
      <c r="O91" s="58" t="s">
        <v>84</v>
      </c>
      <c r="P91" s="58" t="s">
        <v>85</v>
      </c>
    </row>
    <row r="92" spans="1:16" ht="12.75" customHeight="1" thickBot="1" x14ac:dyDescent="0.25">
      <c r="A92" s="11" t="str">
        <f t="shared" si="6"/>
        <v> AA 30.414 </v>
      </c>
      <c r="B92" s="17" t="str">
        <f t="shared" si="7"/>
        <v>I</v>
      </c>
      <c r="C92" s="11">
        <f t="shared" si="8"/>
        <v>16337.249</v>
      </c>
      <c r="D92" s="14" t="str">
        <f t="shared" si="9"/>
        <v>vis</v>
      </c>
      <c r="E92" s="55">
        <f>VLOOKUP(C92,Active!C$21:E$966,3,FALSE)</f>
        <v>-5624.0439991757121</v>
      </c>
      <c r="F92" s="17" t="s">
        <v>77</v>
      </c>
      <c r="G92" s="14" t="str">
        <f t="shared" si="10"/>
        <v>16337.249</v>
      </c>
      <c r="H92" s="11">
        <f t="shared" si="11"/>
        <v>-5624</v>
      </c>
      <c r="I92" s="56" t="s">
        <v>160</v>
      </c>
      <c r="J92" s="57" t="s">
        <v>161</v>
      </c>
      <c r="K92" s="56">
        <v>-5624</v>
      </c>
      <c r="L92" s="56" t="s">
        <v>162</v>
      </c>
      <c r="M92" s="57" t="s">
        <v>80</v>
      </c>
      <c r="N92" s="57"/>
      <c r="O92" s="58" t="s">
        <v>84</v>
      </c>
      <c r="P92" s="58" t="s">
        <v>85</v>
      </c>
    </row>
    <row r="93" spans="1:16" ht="12.75" customHeight="1" thickBot="1" x14ac:dyDescent="0.25">
      <c r="A93" s="11" t="str">
        <f t="shared" si="6"/>
        <v> AA 30.414 </v>
      </c>
      <c r="B93" s="17" t="str">
        <f t="shared" si="7"/>
        <v>II</v>
      </c>
      <c r="C93" s="11">
        <f t="shared" si="8"/>
        <v>16583.272000000001</v>
      </c>
      <c r="D93" s="14" t="str">
        <f t="shared" si="9"/>
        <v>vis</v>
      </c>
      <c r="E93" s="55">
        <f>VLOOKUP(C93,Active!C$21:E$966,3,FALSE)</f>
        <v>-5575.5565250391928</v>
      </c>
      <c r="F93" s="17" t="s">
        <v>77</v>
      </c>
      <c r="G93" s="14" t="str">
        <f t="shared" si="10"/>
        <v>16583.272</v>
      </c>
      <c r="H93" s="11">
        <f t="shared" si="11"/>
        <v>-5575.5</v>
      </c>
      <c r="I93" s="56" t="s">
        <v>163</v>
      </c>
      <c r="J93" s="57" t="s">
        <v>164</v>
      </c>
      <c r="K93" s="56">
        <v>-5575.5</v>
      </c>
      <c r="L93" s="56" t="s">
        <v>165</v>
      </c>
      <c r="M93" s="57" t="s">
        <v>80</v>
      </c>
      <c r="N93" s="57"/>
      <c r="O93" s="58" t="s">
        <v>84</v>
      </c>
      <c r="P93" s="58" t="s">
        <v>85</v>
      </c>
    </row>
    <row r="94" spans="1:16" ht="12.75" customHeight="1" thickBot="1" x14ac:dyDescent="0.25">
      <c r="A94" s="11" t="str">
        <f t="shared" si="6"/>
        <v> AA 30.414 </v>
      </c>
      <c r="B94" s="17" t="str">
        <f t="shared" si="7"/>
        <v>I</v>
      </c>
      <c r="C94" s="11">
        <f t="shared" si="8"/>
        <v>16702.557000000001</v>
      </c>
      <c r="D94" s="14" t="str">
        <f t="shared" si="9"/>
        <v>vis</v>
      </c>
      <c r="E94" s="55">
        <f>VLOOKUP(C94,Active!C$21:E$966,3,FALSE)</f>
        <v>-5552.0472256957391</v>
      </c>
      <c r="F94" s="17" t="s">
        <v>77</v>
      </c>
      <c r="G94" s="14" t="str">
        <f t="shared" si="10"/>
        <v>16702.557</v>
      </c>
      <c r="H94" s="11">
        <f t="shared" si="11"/>
        <v>-5552</v>
      </c>
      <c r="I94" s="56" t="s">
        <v>166</v>
      </c>
      <c r="J94" s="57" t="s">
        <v>167</v>
      </c>
      <c r="K94" s="56">
        <v>-5552</v>
      </c>
      <c r="L94" s="56" t="s">
        <v>168</v>
      </c>
      <c r="M94" s="57" t="s">
        <v>80</v>
      </c>
      <c r="N94" s="57"/>
      <c r="O94" s="58" t="s">
        <v>84</v>
      </c>
      <c r="P94" s="58" t="s">
        <v>85</v>
      </c>
    </row>
    <row r="95" spans="1:16" ht="12.75" customHeight="1" thickBot="1" x14ac:dyDescent="0.25">
      <c r="A95" s="11" t="str">
        <f t="shared" si="6"/>
        <v> AA 30.414 </v>
      </c>
      <c r="B95" s="17" t="str">
        <f t="shared" si="7"/>
        <v>I</v>
      </c>
      <c r="C95" s="11">
        <f t="shared" si="8"/>
        <v>17067.839</v>
      </c>
      <c r="D95" s="14" t="str">
        <f t="shared" si="9"/>
        <v>vis</v>
      </c>
      <c r="E95" s="55">
        <f>VLOOKUP(C95,Active!C$21:E$966,3,FALSE)</f>
        <v>-5480.0555764290611</v>
      </c>
      <c r="F95" s="17" t="s">
        <v>77</v>
      </c>
      <c r="G95" s="14" t="str">
        <f t="shared" si="10"/>
        <v>17067.839</v>
      </c>
      <c r="H95" s="11">
        <f t="shared" si="11"/>
        <v>-5480</v>
      </c>
      <c r="I95" s="56" t="s">
        <v>169</v>
      </c>
      <c r="J95" s="57" t="s">
        <v>170</v>
      </c>
      <c r="K95" s="56">
        <v>-5480</v>
      </c>
      <c r="L95" s="56" t="s">
        <v>171</v>
      </c>
      <c r="M95" s="57" t="s">
        <v>80</v>
      </c>
      <c r="N95" s="57"/>
      <c r="O95" s="58" t="s">
        <v>84</v>
      </c>
      <c r="P95" s="58" t="s">
        <v>85</v>
      </c>
    </row>
    <row r="96" spans="1:16" ht="12.75" customHeight="1" thickBot="1" x14ac:dyDescent="0.25">
      <c r="A96" s="11" t="str">
        <f t="shared" si="6"/>
        <v> AA 30.414 </v>
      </c>
      <c r="B96" s="17" t="str">
        <f t="shared" si="7"/>
        <v>II</v>
      </c>
      <c r="C96" s="11">
        <f t="shared" si="8"/>
        <v>17116.084999999999</v>
      </c>
      <c r="D96" s="14" t="str">
        <f t="shared" si="9"/>
        <v>vis</v>
      </c>
      <c r="E96" s="55">
        <f>VLOOKUP(C96,Active!C$21:E$966,3,FALSE)</f>
        <v>-5470.5470074042523</v>
      </c>
      <c r="F96" s="17" t="s">
        <v>77</v>
      </c>
      <c r="G96" s="14" t="str">
        <f t="shared" si="10"/>
        <v>17116.085</v>
      </c>
      <c r="H96" s="11">
        <f t="shared" si="11"/>
        <v>-5470.5</v>
      </c>
      <c r="I96" s="56" t="s">
        <v>172</v>
      </c>
      <c r="J96" s="57" t="s">
        <v>173</v>
      </c>
      <c r="K96" s="56">
        <v>-5470.5</v>
      </c>
      <c r="L96" s="56" t="s">
        <v>141</v>
      </c>
      <c r="M96" s="57" t="s">
        <v>80</v>
      </c>
      <c r="N96" s="57"/>
      <c r="O96" s="58" t="s">
        <v>84</v>
      </c>
      <c r="P96" s="58" t="s">
        <v>85</v>
      </c>
    </row>
    <row r="97" spans="1:16" ht="12.75" customHeight="1" thickBot="1" x14ac:dyDescent="0.25">
      <c r="A97" s="11" t="str">
        <f t="shared" si="6"/>
        <v> AA 30.414 </v>
      </c>
      <c r="B97" s="17" t="str">
        <f t="shared" si="7"/>
        <v>I</v>
      </c>
      <c r="C97" s="11">
        <f t="shared" si="8"/>
        <v>17265.780999999999</v>
      </c>
      <c r="D97" s="14" t="str">
        <f t="shared" si="9"/>
        <v>vis</v>
      </c>
      <c r="E97" s="55">
        <f>VLOOKUP(C97,Active!C$21:E$966,3,FALSE)</f>
        <v>-5441.0441522714391</v>
      </c>
      <c r="F97" s="17" t="s">
        <v>77</v>
      </c>
      <c r="G97" s="14" t="str">
        <f t="shared" si="10"/>
        <v>17265.781</v>
      </c>
      <c r="H97" s="11">
        <f t="shared" si="11"/>
        <v>-5441</v>
      </c>
      <c r="I97" s="56" t="s">
        <v>174</v>
      </c>
      <c r="J97" s="57" t="s">
        <v>175</v>
      </c>
      <c r="K97" s="56">
        <v>-5441</v>
      </c>
      <c r="L97" s="56" t="s">
        <v>138</v>
      </c>
      <c r="M97" s="57" t="s">
        <v>80</v>
      </c>
      <c r="N97" s="57"/>
      <c r="O97" s="58" t="s">
        <v>84</v>
      </c>
      <c r="P97" s="58" t="s">
        <v>85</v>
      </c>
    </row>
    <row r="98" spans="1:16" ht="12.75" customHeight="1" thickBot="1" x14ac:dyDescent="0.25">
      <c r="A98" s="11" t="str">
        <f t="shared" si="6"/>
        <v> AA 30.414 </v>
      </c>
      <c r="B98" s="17" t="str">
        <f t="shared" si="7"/>
        <v>II</v>
      </c>
      <c r="C98" s="11">
        <f t="shared" si="8"/>
        <v>17268.304</v>
      </c>
      <c r="D98" s="14" t="str">
        <f t="shared" si="9"/>
        <v>vis</v>
      </c>
      <c r="E98" s="55">
        <f>VLOOKUP(C98,Active!C$21:E$966,3,FALSE)</f>
        <v>-5440.5469064966674</v>
      </c>
      <c r="F98" s="17" t="s">
        <v>77</v>
      </c>
      <c r="G98" s="14" t="str">
        <f t="shared" si="10"/>
        <v>17268.304</v>
      </c>
      <c r="H98" s="11">
        <f t="shared" si="11"/>
        <v>-5440.5</v>
      </c>
      <c r="I98" s="56" t="s">
        <v>176</v>
      </c>
      <c r="J98" s="57" t="s">
        <v>177</v>
      </c>
      <c r="K98" s="56">
        <v>-5440.5</v>
      </c>
      <c r="L98" s="56" t="s">
        <v>178</v>
      </c>
      <c r="M98" s="57" t="s">
        <v>80</v>
      </c>
      <c r="N98" s="57"/>
      <c r="O98" s="58" t="s">
        <v>84</v>
      </c>
      <c r="P98" s="58" t="s">
        <v>85</v>
      </c>
    </row>
    <row r="99" spans="1:16" ht="12.75" customHeight="1" thickBot="1" x14ac:dyDescent="0.25">
      <c r="A99" s="11" t="str">
        <f t="shared" si="6"/>
        <v> AA 30.414 </v>
      </c>
      <c r="B99" s="17" t="str">
        <f t="shared" si="7"/>
        <v>I</v>
      </c>
      <c r="C99" s="11">
        <f t="shared" si="8"/>
        <v>17463.616999999998</v>
      </c>
      <c r="D99" s="14" t="str">
        <f t="shared" si="9"/>
        <v>vis</v>
      </c>
      <c r="E99" s="55">
        <f>VLOOKUP(C99,Active!C$21:E$966,3,FALSE)</f>
        <v>-5402.0536191372512</v>
      </c>
      <c r="F99" s="17" t="s">
        <v>77</v>
      </c>
      <c r="G99" s="14" t="str">
        <f t="shared" si="10"/>
        <v>17463.617</v>
      </c>
      <c r="H99" s="11">
        <f t="shared" si="11"/>
        <v>-5402</v>
      </c>
      <c r="I99" s="56" t="s">
        <v>179</v>
      </c>
      <c r="J99" s="57" t="s">
        <v>180</v>
      </c>
      <c r="K99" s="56">
        <v>-5402</v>
      </c>
      <c r="L99" s="56" t="s">
        <v>126</v>
      </c>
      <c r="M99" s="57" t="s">
        <v>80</v>
      </c>
      <c r="N99" s="57"/>
      <c r="O99" s="58" t="s">
        <v>84</v>
      </c>
      <c r="P99" s="58" t="s">
        <v>85</v>
      </c>
    </row>
    <row r="100" spans="1:16" ht="12.75" customHeight="1" thickBot="1" x14ac:dyDescent="0.25">
      <c r="A100" s="11" t="str">
        <f t="shared" si="6"/>
        <v> AA 30.414 </v>
      </c>
      <c r="B100" s="17" t="str">
        <f t="shared" si="7"/>
        <v>II</v>
      </c>
      <c r="C100" s="11">
        <f t="shared" si="8"/>
        <v>17466.189999999999</v>
      </c>
      <c r="D100" s="14" t="str">
        <f t="shared" si="9"/>
        <v>vis</v>
      </c>
      <c r="E100" s="55">
        <f>VLOOKUP(C100,Active!C$21:E$966,3,FALSE)</f>
        <v>-5401.546519106143</v>
      </c>
      <c r="F100" s="17" t="s">
        <v>77</v>
      </c>
      <c r="G100" s="14" t="str">
        <f t="shared" si="10"/>
        <v>17466.190</v>
      </c>
      <c r="H100" s="11">
        <f t="shared" si="11"/>
        <v>-5401.5</v>
      </c>
      <c r="I100" s="56" t="s">
        <v>181</v>
      </c>
      <c r="J100" s="57" t="s">
        <v>182</v>
      </c>
      <c r="K100" s="56">
        <v>-5401.5</v>
      </c>
      <c r="L100" s="56" t="s">
        <v>183</v>
      </c>
      <c r="M100" s="57" t="s">
        <v>80</v>
      </c>
      <c r="N100" s="57"/>
      <c r="O100" s="58" t="s">
        <v>84</v>
      </c>
      <c r="P100" s="58" t="s">
        <v>85</v>
      </c>
    </row>
    <row r="101" spans="1:16" ht="12.75" customHeight="1" thickBot="1" x14ac:dyDescent="0.25">
      <c r="A101" s="11" t="str">
        <f t="shared" si="6"/>
        <v> AA 30.414 </v>
      </c>
      <c r="B101" s="17" t="str">
        <f t="shared" si="7"/>
        <v>II</v>
      </c>
      <c r="C101" s="11">
        <f t="shared" si="8"/>
        <v>17537.226999999999</v>
      </c>
      <c r="D101" s="14" t="str">
        <f t="shared" si="9"/>
        <v>vis</v>
      </c>
      <c r="E101" s="55">
        <f>VLOOKUP(C101,Active!C$21:E$966,3,FALSE)</f>
        <v>-5387.5461829577507</v>
      </c>
      <c r="F101" s="17" t="s">
        <v>77</v>
      </c>
      <c r="G101" s="14" t="str">
        <f t="shared" si="10"/>
        <v>17537.227</v>
      </c>
      <c r="H101" s="11">
        <f t="shared" si="11"/>
        <v>-5387.5</v>
      </c>
      <c r="I101" s="56" t="s">
        <v>184</v>
      </c>
      <c r="J101" s="57" t="s">
        <v>185</v>
      </c>
      <c r="K101" s="56">
        <v>-5387.5</v>
      </c>
      <c r="L101" s="56" t="s">
        <v>186</v>
      </c>
      <c r="M101" s="57" t="s">
        <v>80</v>
      </c>
      <c r="N101" s="57"/>
      <c r="O101" s="58" t="s">
        <v>84</v>
      </c>
      <c r="P101" s="58" t="s">
        <v>85</v>
      </c>
    </row>
    <row r="102" spans="1:16" ht="12.75" customHeight="1" thickBot="1" x14ac:dyDescent="0.25">
      <c r="A102" s="11" t="str">
        <f t="shared" si="6"/>
        <v> AA 30.414 </v>
      </c>
      <c r="B102" s="17" t="str">
        <f t="shared" si="7"/>
        <v>I</v>
      </c>
      <c r="C102" s="11">
        <f t="shared" si="8"/>
        <v>17641.224999999999</v>
      </c>
      <c r="D102" s="14" t="str">
        <f t="shared" si="9"/>
        <v>vis</v>
      </c>
      <c r="E102" s="55">
        <f>VLOOKUP(C102,Active!C$21:E$966,3,FALSE)</f>
        <v>-5367.0497239468059</v>
      </c>
      <c r="F102" s="17" t="s">
        <v>77</v>
      </c>
      <c r="G102" s="14" t="str">
        <f t="shared" si="10"/>
        <v>17641.225</v>
      </c>
      <c r="H102" s="11">
        <f t="shared" si="11"/>
        <v>-5367</v>
      </c>
      <c r="I102" s="56" t="s">
        <v>187</v>
      </c>
      <c r="J102" s="57" t="s">
        <v>188</v>
      </c>
      <c r="K102" s="56">
        <v>-5367</v>
      </c>
      <c r="L102" s="56" t="s">
        <v>189</v>
      </c>
      <c r="M102" s="57" t="s">
        <v>80</v>
      </c>
      <c r="N102" s="57"/>
      <c r="O102" s="58" t="s">
        <v>84</v>
      </c>
      <c r="P102" s="58" t="s">
        <v>85</v>
      </c>
    </row>
    <row r="103" spans="1:16" ht="12.75" customHeight="1" thickBot="1" x14ac:dyDescent="0.25">
      <c r="A103" s="11" t="str">
        <f t="shared" si="6"/>
        <v> AA 30.414 </v>
      </c>
      <c r="B103" s="17" t="str">
        <f t="shared" si="7"/>
        <v>I</v>
      </c>
      <c r="C103" s="11">
        <f t="shared" si="8"/>
        <v>18037.019</v>
      </c>
      <c r="D103" s="14" t="str">
        <f t="shared" si="9"/>
        <v>vis</v>
      </c>
      <c r="E103" s="55">
        <f>VLOOKUP(C103,Active!C$21:E$966,3,FALSE)</f>
        <v>-5289.0446132929674</v>
      </c>
      <c r="F103" s="17" t="s">
        <v>77</v>
      </c>
      <c r="G103" s="14" t="str">
        <f t="shared" si="10"/>
        <v>18037.019</v>
      </c>
      <c r="H103" s="11">
        <f t="shared" si="11"/>
        <v>-5289</v>
      </c>
      <c r="I103" s="56" t="s">
        <v>190</v>
      </c>
      <c r="J103" s="57" t="s">
        <v>191</v>
      </c>
      <c r="K103" s="56">
        <v>-5289</v>
      </c>
      <c r="L103" s="56" t="s">
        <v>192</v>
      </c>
      <c r="M103" s="57" t="s">
        <v>80</v>
      </c>
      <c r="N103" s="57"/>
      <c r="O103" s="58" t="s">
        <v>84</v>
      </c>
      <c r="P103" s="58" t="s">
        <v>85</v>
      </c>
    </row>
    <row r="104" spans="1:16" ht="12.75" customHeight="1" thickBot="1" x14ac:dyDescent="0.25">
      <c r="A104" s="11" t="str">
        <f t="shared" si="6"/>
        <v> AA 30.414 </v>
      </c>
      <c r="B104" s="17" t="str">
        <f t="shared" si="7"/>
        <v>II</v>
      </c>
      <c r="C104" s="11">
        <f t="shared" si="8"/>
        <v>18039.516</v>
      </c>
      <c r="D104" s="14" t="str">
        <f t="shared" si="9"/>
        <v>vis</v>
      </c>
      <c r="E104" s="55">
        <f>VLOOKUP(C104,Active!C$21:E$966,3,FALSE)</f>
        <v>-5288.5524917314915</v>
      </c>
      <c r="F104" s="17" t="s">
        <v>77</v>
      </c>
      <c r="G104" s="14" t="str">
        <f t="shared" si="10"/>
        <v>18039.516</v>
      </c>
      <c r="H104" s="11">
        <f t="shared" si="11"/>
        <v>-5288.5</v>
      </c>
      <c r="I104" s="56" t="s">
        <v>193</v>
      </c>
      <c r="J104" s="57" t="s">
        <v>194</v>
      </c>
      <c r="K104" s="56">
        <v>-5288.5</v>
      </c>
      <c r="L104" s="56" t="s">
        <v>195</v>
      </c>
      <c r="M104" s="57" t="s">
        <v>80</v>
      </c>
      <c r="N104" s="57"/>
      <c r="O104" s="58" t="s">
        <v>84</v>
      </c>
      <c r="P104" s="58" t="s">
        <v>85</v>
      </c>
    </row>
    <row r="105" spans="1:16" ht="12.75" customHeight="1" thickBot="1" x14ac:dyDescent="0.25">
      <c r="A105" s="11" t="str">
        <f t="shared" si="6"/>
        <v> AN 184.363 </v>
      </c>
      <c r="B105" s="17" t="str">
        <f t="shared" si="7"/>
        <v>I</v>
      </c>
      <c r="C105" s="11">
        <f t="shared" si="8"/>
        <v>18204.434000000001</v>
      </c>
      <c r="D105" s="14" t="str">
        <f t="shared" si="9"/>
        <v>vis</v>
      </c>
      <c r="E105" s="55">
        <f>VLOOKUP(C105,Active!C$21:E$966,3,FALSE)</f>
        <v>-5256.0496067994063</v>
      </c>
      <c r="F105" s="17" t="s">
        <v>77</v>
      </c>
      <c r="G105" s="14" t="str">
        <f t="shared" si="10"/>
        <v>18204.434</v>
      </c>
      <c r="H105" s="11">
        <f t="shared" si="11"/>
        <v>-5256</v>
      </c>
      <c r="I105" s="56" t="s">
        <v>196</v>
      </c>
      <c r="J105" s="57" t="s">
        <v>197</v>
      </c>
      <c r="K105" s="56">
        <v>-5256</v>
      </c>
      <c r="L105" s="56" t="s">
        <v>189</v>
      </c>
      <c r="M105" s="57" t="s">
        <v>198</v>
      </c>
      <c r="N105" s="57"/>
      <c r="O105" s="58" t="s">
        <v>199</v>
      </c>
      <c r="P105" s="58" t="s">
        <v>200</v>
      </c>
    </row>
    <row r="106" spans="1:16" ht="12.75" customHeight="1" thickBot="1" x14ac:dyDescent="0.25">
      <c r="A106" s="11" t="str">
        <f t="shared" si="6"/>
        <v> AA 30.414 </v>
      </c>
      <c r="B106" s="17" t="str">
        <f t="shared" si="7"/>
        <v>I</v>
      </c>
      <c r="C106" s="11">
        <f t="shared" si="8"/>
        <v>18214.598999999998</v>
      </c>
      <c r="D106" s="14" t="str">
        <f t="shared" si="9"/>
        <v>vis</v>
      </c>
      <c r="E106" s="55">
        <f>VLOOKUP(C106,Active!C$21:E$966,3,FALSE)</f>
        <v>-5254.0462364860714</v>
      </c>
      <c r="F106" s="17" t="s">
        <v>77</v>
      </c>
      <c r="G106" s="14" t="str">
        <f t="shared" si="10"/>
        <v>18214.599</v>
      </c>
      <c r="H106" s="11">
        <f t="shared" si="11"/>
        <v>-5254</v>
      </c>
      <c r="I106" s="56" t="s">
        <v>201</v>
      </c>
      <c r="J106" s="57" t="s">
        <v>202</v>
      </c>
      <c r="K106" s="56">
        <v>-5254</v>
      </c>
      <c r="L106" s="56" t="s">
        <v>203</v>
      </c>
      <c r="M106" s="57" t="s">
        <v>80</v>
      </c>
      <c r="N106" s="57"/>
      <c r="O106" s="58" t="s">
        <v>84</v>
      </c>
      <c r="P106" s="58" t="s">
        <v>85</v>
      </c>
    </row>
    <row r="107" spans="1:16" ht="12.75" customHeight="1" thickBot="1" x14ac:dyDescent="0.25">
      <c r="A107" s="11" t="str">
        <f t="shared" si="6"/>
        <v> AA 30.414 </v>
      </c>
      <c r="B107" s="17" t="str">
        <f t="shared" si="7"/>
        <v>II</v>
      </c>
      <c r="C107" s="11">
        <f t="shared" si="8"/>
        <v>18237.395</v>
      </c>
      <c r="D107" s="14" t="str">
        <f t="shared" si="9"/>
        <v>vis</v>
      </c>
      <c r="E107" s="55">
        <f>VLOOKUP(C107,Active!C$21:E$966,3,FALSE)</f>
        <v>-5249.5534839368538</v>
      </c>
      <c r="F107" s="17" t="s">
        <v>77</v>
      </c>
      <c r="G107" s="14" t="str">
        <f t="shared" si="10"/>
        <v>18237.395</v>
      </c>
      <c r="H107" s="11">
        <f t="shared" si="11"/>
        <v>-5249.5</v>
      </c>
      <c r="I107" s="56" t="s">
        <v>204</v>
      </c>
      <c r="J107" s="57" t="s">
        <v>205</v>
      </c>
      <c r="K107" s="56">
        <v>-5249.5</v>
      </c>
      <c r="L107" s="56" t="s">
        <v>206</v>
      </c>
      <c r="M107" s="57" t="s">
        <v>80</v>
      </c>
      <c r="N107" s="57"/>
      <c r="O107" s="58" t="s">
        <v>84</v>
      </c>
      <c r="P107" s="58" t="s">
        <v>85</v>
      </c>
    </row>
    <row r="108" spans="1:16" ht="12.75" customHeight="1" thickBot="1" x14ac:dyDescent="0.25">
      <c r="A108" s="11" t="str">
        <f t="shared" si="6"/>
        <v> AN 184.363 </v>
      </c>
      <c r="B108" s="17" t="str">
        <f t="shared" si="7"/>
        <v>II</v>
      </c>
      <c r="C108" s="11">
        <f t="shared" si="8"/>
        <v>18242.455999999998</v>
      </c>
      <c r="D108" s="14" t="str">
        <f t="shared" si="9"/>
        <v>vis</v>
      </c>
      <c r="E108" s="55">
        <f>VLOOKUP(C108,Active!C$21:E$966,3,FALSE)</f>
        <v>-5248.5560361104108</v>
      </c>
      <c r="F108" s="17" t="s">
        <v>77</v>
      </c>
      <c r="G108" s="14" t="str">
        <f t="shared" si="10"/>
        <v>18242.456</v>
      </c>
      <c r="H108" s="11">
        <f t="shared" si="11"/>
        <v>-5248.5</v>
      </c>
      <c r="I108" s="56" t="s">
        <v>207</v>
      </c>
      <c r="J108" s="57" t="s">
        <v>208</v>
      </c>
      <c r="K108" s="56">
        <v>-5248.5</v>
      </c>
      <c r="L108" s="56" t="s">
        <v>209</v>
      </c>
      <c r="M108" s="57" t="s">
        <v>198</v>
      </c>
      <c r="N108" s="57"/>
      <c r="O108" s="58" t="s">
        <v>199</v>
      </c>
      <c r="P108" s="58" t="s">
        <v>200</v>
      </c>
    </row>
    <row r="109" spans="1:16" ht="12.75" customHeight="1" thickBot="1" x14ac:dyDescent="0.25">
      <c r="A109" s="11" t="str">
        <f t="shared" si="6"/>
        <v> AN 184.363 </v>
      </c>
      <c r="B109" s="17" t="str">
        <f t="shared" si="7"/>
        <v>I</v>
      </c>
      <c r="C109" s="11">
        <f t="shared" si="8"/>
        <v>18249.432000000001</v>
      </c>
      <c r="D109" s="14" t="str">
        <f t="shared" si="9"/>
        <v>vis</v>
      </c>
      <c r="E109" s="55">
        <f>VLOOKUP(C109,Active!C$21:E$966,3,FALSE)</f>
        <v>-5247.1811702662562</v>
      </c>
      <c r="F109" s="17" t="s">
        <v>77</v>
      </c>
      <c r="G109" s="14" t="str">
        <f t="shared" si="10"/>
        <v>18249.432</v>
      </c>
      <c r="H109" s="11">
        <f t="shared" si="11"/>
        <v>-5247</v>
      </c>
      <c r="I109" s="56" t="s">
        <v>210</v>
      </c>
      <c r="J109" s="57" t="s">
        <v>211</v>
      </c>
      <c r="K109" s="56">
        <v>-5247</v>
      </c>
      <c r="L109" s="56" t="s">
        <v>212</v>
      </c>
      <c r="M109" s="57" t="s">
        <v>198</v>
      </c>
      <c r="N109" s="57"/>
      <c r="O109" s="58" t="s">
        <v>199</v>
      </c>
      <c r="P109" s="58" t="s">
        <v>200</v>
      </c>
    </row>
    <row r="110" spans="1:16" ht="12.75" customHeight="1" thickBot="1" x14ac:dyDescent="0.25">
      <c r="A110" s="11" t="str">
        <f t="shared" si="6"/>
        <v> AA 30.414 </v>
      </c>
      <c r="B110" s="17" t="str">
        <f t="shared" si="7"/>
        <v>II</v>
      </c>
      <c r="C110" s="11">
        <f t="shared" si="8"/>
        <v>18252.651999999998</v>
      </c>
      <c r="D110" s="14" t="str">
        <f t="shared" si="9"/>
        <v>vis</v>
      </c>
      <c r="E110" s="55">
        <f>VLOOKUP(C110,Active!C$21:E$966,3,FALSE)</f>
        <v>-5246.5465561581468</v>
      </c>
      <c r="F110" s="17" t="s">
        <v>77</v>
      </c>
      <c r="G110" s="14" t="str">
        <f t="shared" si="10"/>
        <v>18252.652</v>
      </c>
      <c r="H110" s="11">
        <f t="shared" si="11"/>
        <v>-5246.5</v>
      </c>
      <c r="I110" s="56" t="s">
        <v>213</v>
      </c>
      <c r="J110" s="57" t="s">
        <v>214</v>
      </c>
      <c r="K110" s="56">
        <v>-5246.5</v>
      </c>
      <c r="L110" s="56" t="s">
        <v>183</v>
      </c>
      <c r="M110" s="57" t="s">
        <v>80</v>
      </c>
      <c r="N110" s="57"/>
      <c r="O110" s="58" t="s">
        <v>84</v>
      </c>
      <c r="P110" s="58" t="s">
        <v>85</v>
      </c>
    </row>
    <row r="111" spans="1:16" ht="12.75" customHeight="1" thickBot="1" x14ac:dyDescent="0.25">
      <c r="A111" s="11" t="str">
        <f t="shared" si="6"/>
        <v> AN 184.363 </v>
      </c>
      <c r="B111" s="17" t="str">
        <f t="shared" si="7"/>
        <v>I</v>
      </c>
      <c r="C111" s="11">
        <f t="shared" si="8"/>
        <v>18326.223999999998</v>
      </c>
      <c r="D111" s="14" t="str">
        <f t="shared" si="9"/>
        <v>vis</v>
      </c>
      <c r="E111" s="55">
        <f>VLOOKUP(C111,Active!C$21:E$966,3,FALSE)</f>
        <v>-5232.0466092134629</v>
      </c>
      <c r="F111" s="17" t="s">
        <v>77</v>
      </c>
      <c r="G111" s="14" t="str">
        <f t="shared" si="10"/>
        <v>18326.224</v>
      </c>
      <c r="H111" s="11">
        <f t="shared" si="11"/>
        <v>-5232</v>
      </c>
      <c r="I111" s="56" t="s">
        <v>215</v>
      </c>
      <c r="J111" s="57" t="s">
        <v>216</v>
      </c>
      <c r="K111" s="56">
        <v>-5232</v>
      </c>
      <c r="L111" s="56" t="s">
        <v>183</v>
      </c>
      <c r="M111" s="57" t="s">
        <v>198</v>
      </c>
      <c r="N111" s="57"/>
      <c r="O111" s="58" t="s">
        <v>199</v>
      </c>
      <c r="P111" s="58" t="s">
        <v>200</v>
      </c>
    </row>
    <row r="112" spans="1:16" ht="12.75" customHeight="1" thickBot="1" x14ac:dyDescent="0.25">
      <c r="A112" s="11" t="str">
        <f t="shared" si="6"/>
        <v> AN 194.398 </v>
      </c>
      <c r="B112" s="17" t="str">
        <f t="shared" si="7"/>
        <v>I</v>
      </c>
      <c r="C112" s="11">
        <f t="shared" si="8"/>
        <v>18326.240000000002</v>
      </c>
      <c r="D112" s="14" t="str">
        <f t="shared" si="9"/>
        <v>vis</v>
      </c>
      <c r="E112" s="55">
        <f>VLOOKUP(C112,Active!C$21:E$966,3,FALSE)</f>
        <v>-5232.0434558514344</v>
      </c>
      <c r="F112" s="17" t="s">
        <v>77</v>
      </c>
      <c r="G112" s="14" t="str">
        <f t="shared" si="10"/>
        <v>18326.24</v>
      </c>
      <c r="H112" s="11">
        <f t="shared" si="11"/>
        <v>-5232</v>
      </c>
      <c r="I112" s="56" t="s">
        <v>217</v>
      </c>
      <c r="J112" s="57" t="s">
        <v>218</v>
      </c>
      <c r="K112" s="56">
        <v>-5232</v>
      </c>
      <c r="L112" s="56" t="s">
        <v>219</v>
      </c>
      <c r="M112" s="57" t="s">
        <v>198</v>
      </c>
      <c r="N112" s="57"/>
      <c r="O112" s="58" t="s">
        <v>220</v>
      </c>
      <c r="P112" s="58" t="s">
        <v>221</v>
      </c>
    </row>
    <row r="113" spans="1:16" ht="12.75" customHeight="1" thickBot="1" x14ac:dyDescent="0.25">
      <c r="A113" s="11" t="str">
        <f t="shared" si="6"/>
        <v> AN 194.398 </v>
      </c>
      <c r="B113" s="17" t="str">
        <f t="shared" si="7"/>
        <v>II</v>
      </c>
      <c r="C113" s="11">
        <f t="shared" si="8"/>
        <v>18328.82</v>
      </c>
      <c r="D113" s="14" t="str">
        <f t="shared" si="9"/>
        <v>vis</v>
      </c>
      <c r="E113" s="55">
        <f>VLOOKUP(C113,Active!C$21:E$966,3,FALSE)</f>
        <v>-5231.5349762244396</v>
      </c>
      <c r="F113" s="17" t="s">
        <v>77</v>
      </c>
      <c r="G113" s="14" t="str">
        <f t="shared" si="10"/>
        <v>18328.82</v>
      </c>
      <c r="H113" s="11">
        <f t="shared" si="11"/>
        <v>-5231.5</v>
      </c>
      <c r="I113" s="56" t="s">
        <v>222</v>
      </c>
      <c r="J113" s="57" t="s">
        <v>223</v>
      </c>
      <c r="K113" s="56">
        <v>-5231.5</v>
      </c>
      <c r="L113" s="56" t="s">
        <v>224</v>
      </c>
      <c r="M113" s="57" t="s">
        <v>198</v>
      </c>
      <c r="N113" s="57"/>
      <c r="O113" s="58" t="s">
        <v>220</v>
      </c>
      <c r="P113" s="58" t="s">
        <v>221</v>
      </c>
    </row>
    <row r="114" spans="1:16" ht="12.75" customHeight="1" thickBot="1" x14ac:dyDescent="0.25">
      <c r="A114" s="11" t="str">
        <f t="shared" si="6"/>
        <v> AN 184.363 </v>
      </c>
      <c r="B114" s="17" t="str">
        <f t="shared" si="7"/>
        <v>I</v>
      </c>
      <c r="C114" s="11">
        <f t="shared" si="8"/>
        <v>18336.394</v>
      </c>
      <c r="D114" s="14" t="str">
        <f t="shared" si="9"/>
        <v>vis</v>
      </c>
      <c r="E114" s="55">
        <f>VLOOKUP(C114,Active!C$21:E$966,3,FALSE)</f>
        <v>-5230.042253474493</v>
      </c>
      <c r="F114" s="17" t="s">
        <v>77</v>
      </c>
      <c r="G114" s="14" t="str">
        <f t="shared" si="10"/>
        <v>18336.394</v>
      </c>
      <c r="H114" s="11">
        <f t="shared" si="11"/>
        <v>-5230</v>
      </c>
      <c r="I114" s="56" t="s">
        <v>225</v>
      </c>
      <c r="J114" s="57" t="s">
        <v>226</v>
      </c>
      <c r="K114" s="56">
        <v>-5230</v>
      </c>
      <c r="L114" s="56" t="s">
        <v>227</v>
      </c>
      <c r="M114" s="57" t="s">
        <v>198</v>
      </c>
      <c r="N114" s="57"/>
      <c r="O114" s="58" t="s">
        <v>199</v>
      </c>
      <c r="P114" s="58" t="s">
        <v>200</v>
      </c>
    </row>
    <row r="115" spans="1:16" ht="12.75" customHeight="1" thickBot="1" x14ac:dyDescent="0.25">
      <c r="A115" s="11" t="str">
        <f t="shared" si="6"/>
        <v> AN 184.363 </v>
      </c>
      <c r="B115" s="17" t="str">
        <f t="shared" si="7"/>
        <v>II</v>
      </c>
      <c r="C115" s="11">
        <f t="shared" si="8"/>
        <v>18445.434000000001</v>
      </c>
      <c r="D115" s="14" t="str">
        <f t="shared" si="9"/>
        <v>vis</v>
      </c>
      <c r="E115" s="55">
        <f>VLOOKUP(C115,Active!C$21:E$966,3,FALSE)</f>
        <v>-5208.5520912545135</v>
      </c>
      <c r="F115" s="17" t="s">
        <v>77</v>
      </c>
      <c r="G115" s="14" t="str">
        <f t="shared" si="10"/>
        <v>18445.434</v>
      </c>
      <c r="H115" s="11">
        <f t="shared" si="11"/>
        <v>-5208.5</v>
      </c>
      <c r="I115" s="56" t="s">
        <v>228</v>
      </c>
      <c r="J115" s="57" t="s">
        <v>229</v>
      </c>
      <c r="K115" s="56">
        <v>-5208.5</v>
      </c>
      <c r="L115" s="56" t="s">
        <v>105</v>
      </c>
      <c r="M115" s="57" t="s">
        <v>198</v>
      </c>
      <c r="N115" s="57"/>
      <c r="O115" s="58" t="s">
        <v>199</v>
      </c>
      <c r="P115" s="58" t="s">
        <v>200</v>
      </c>
    </row>
    <row r="116" spans="1:16" ht="12.75" customHeight="1" thickBot="1" x14ac:dyDescent="0.25">
      <c r="A116" s="11" t="str">
        <f t="shared" si="6"/>
        <v> AN 184.363 </v>
      </c>
      <c r="B116" s="17" t="str">
        <f t="shared" si="7"/>
        <v>II</v>
      </c>
      <c r="C116" s="11">
        <f t="shared" si="8"/>
        <v>18501.258999999998</v>
      </c>
      <c r="D116" s="14" t="str">
        <f t="shared" si="9"/>
        <v>vis</v>
      </c>
      <c r="E116" s="55">
        <f>VLOOKUP(C116,Active!C$21:E$966,3,FALSE)</f>
        <v>-5197.5498140541258</v>
      </c>
      <c r="F116" s="17" t="s">
        <v>77</v>
      </c>
      <c r="G116" s="14" t="str">
        <f t="shared" si="10"/>
        <v>18501.259</v>
      </c>
      <c r="H116" s="11">
        <f t="shared" si="11"/>
        <v>-5197.5</v>
      </c>
      <c r="I116" s="56" t="s">
        <v>230</v>
      </c>
      <c r="J116" s="57" t="s">
        <v>231</v>
      </c>
      <c r="K116" s="56">
        <v>-5197.5</v>
      </c>
      <c r="L116" s="56" t="s">
        <v>111</v>
      </c>
      <c r="M116" s="57" t="s">
        <v>198</v>
      </c>
      <c r="N116" s="57"/>
      <c r="O116" s="58" t="s">
        <v>199</v>
      </c>
      <c r="P116" s="58" t="s">
        <v>200</v>
      </c>
    </row>
    <row r="117" spans="1:16" ht="12.75" customHeight="1" thickBot="1" x14ac:dyDescent="0.25">
      <c r="A117" s="11" t="str">
        <f t="shared" si="6"/>
        <v> AN 184.363 </v>
      </c>
      <c r="B117" s="17" t="str">
        <f t="shared" si="7"/>
        <v>II</v>
      </c>
      <c r="C117" s="11">
        <f t="shared" si="8"/>
        <v>18511.344000000001</v>
      </c>
      <c r="D117" s="14" t="str">
        <f t="shared" si="9"/>
        <v>vis</v>
      </c>
      <c r="E117" s="55">
        <f>VLOOKUP(C117,Active!C$21:E$966,3,FALSE)</f>
        <v>-5195.5622105509292</v>
      </c>
      <c r="F117" s="17" t="s">
        <v>77</v>
      </c>
      <c r="G117" s="14" t="str">
        <f t="shared" si="10"/>
        <v>18511.344</v>
      </c>
      <c r="H117" s="11">
        <f t="shared" si="11"/>
        <v>-5195.5</v>
      </c>
      <c r="I117" s="56" t="s">
        <v>232</v>
      </c>
      <c r="J117" s="57" t="s">
        <v>233</v>
      </c>
      <c r="K117" s="56">
        <v>-5195.5</v>
      </c>
      <c r="L117" s="56" t="s">
        <v>234</v>
      </c>
      <c r="M117" s="57" t="s">
        <v>198</v>
      </c>
      <c r="N117" s="57"/>
      <c r="O117" s="58" t="s">
        <v>199</v>
      </c>
      <c r="P117" s="58" t="s">
        <v>200</v>
      </c>
    </row>
    <row r="118" spans="1:16" ht="12.75" customHeight="1" thickBot="1" x14ac:dyDescent="0.25">
      <c r="A118" s="11" t="str">
        <f t="shared" si="6"/>
        <v> AN 184.363 </v>
      </c>
      <c r="B118" s="17" t="str">
        <f t="shared" si="7"/>
        <v>II</v>
      </c>
      <c r="C118" s="11">
        <f t="shared" si="8"/>
        <v>18577.319</v>
      </c>
      <c r="D118" s="14" t="str">
        <f t="shared" si="9"/>
        <v>vis</v>
      </c>
      <c r="E118" s="55">
        <f>VLOOKUP(C118,Active!C$21:E$966,3,FALSE)</f>
        <v>-5182.5595193141071</v>
      </c>
      <c r="F118" s="17" t="s">
        <v>77</v>
      </c>
      <c r="G118" s="14" t="str">
        <f t="shared" si="10"/>
        <v>18577.319</v>
      </c>
      <c r="H118" s="11">
        <f t="shared" si="11"/>
        <v>-5182.5</v>
      </c>
      <c r="I118" s="56" t="s">
        <v>235</v>
      </c>
      <c r="J118" s="57" t="s">
        <v>236</v>
      </c>
      <c r="K118" s="56">
        <v>-5182.5</v>
      </c>
      <c r="L118" s="56" t="s">
        <v>237</v>
      </c>
      <c r="M118" s="57" t="s">
        <v>198</v>
      </c>
      <c r="N118" s="57"/>
      <c r="O118" s="58" t="s">
        <v>199</v>
      </c>
      <c r="P118" s="58" t="s">
        <v>200</v>
      </c>
    </row>
    <row r="119" spans="1:16" ht="12.75" customHeight="1" thickBot="1" x14ac:dyDescent="0.25">
      <c r="A119" s="11" t="str">
        <f t="shared" si="6"/>
        <v> AN 184.363 </v>
      </c>
      <c r="B119" s="17" t="str">
        <f t="shared" si="7"/>
        <v>I</v>
      </c>
      <c r="C119" s="11">
        <f t="shared" si="8"/>
        <v>18600.234</v>
      </c>
      <c r="D119" s="14" t="str">
        <f t="shared" si="9"/>
        <v>vis</v>
      </c>
      <c r="E119" s="55">
        <f>VLOOKUP(C119,Active!C$21:E$966,3,FALSE)</f>
        <v>-5178.0433136348074</v>
      </c>
      <c r="F119" s="17" t="s">
        <v>77</v>
      </c>
      <c r="G119" s="14" t="str">
        <f t="shared" si="10"/>
        <v>18600.234</v>
      </c>
      <c r="H119" s="11">
        <f t="shared" si="11"/>
        <v>-5178</v>
      </c>
      <c r="I119" s="56" t="s">
        <v>238</v>
      </c>
      <c r="J119" s="57" t="s">
        <v>239</v>
      </c>
      <c r="K119" s="56">
        <v>-5178</v>
      </c>
      <c r="L119" s="56" t="s">
        <v>114</v>
      </c>
      <c r="M119" s="57" t="s">
        <v>198</v>
      </c>
      <c r="N119" s="57"/>
      <c r="O119" s="58" t="s">
        <v>199</v>
      </c>
      <c r="P119" s="58" t="s">
        <v>200</v>
      </c>
    </row>
    <row r="120" spans="1:16" ht="12.75" customHeight="1" thickBot="1" x14ac:dyDescent="0.25">
      <c r="A120" s="11" t="str">
        <f t="shared" si="6"/>
        <v> AN 184.363 </v>
      </c>
      <c r="B120" s="17" t="str">
        <f t="shared" si="7"/>
        <v>I</v>
      </c>
      <c r="C120" s="11">
        <f t="shared" si="8"/>
        <v>18615.464</v>
      </c>
      <c r="D120" s="14" t="str">
        <f t="shared" si="9"/>
        <v>vis</v>
      </c>
      <c r="E120" s="55">
        <f>VLOOKUP(C120,Active!C$21:E$966,3,FALSE)</f>
        <v>-5175.0417071545216</v>
      </c>
      <c r="F120" s="17" t="s">
        <v>77</v>
      </c>
      <c r="G120" s="14" t="str">
        <f t="shared" si="10"/>
        <v>18615.464</v>
      </c>
      <c r="H120" s="11">
        <f t="shared" si="11"/>
        <v>-5175</v>
      </c>
      <c r="I120" s="56" t="s">
        <v>240</v>
      </c>
      <c r="J120" s="57" t="s">
        <v>241</v>
      </c>
      <c r="K120" s="56">
        <v>-5175</v>
      </c>
      <c r="L120" s="56" t="s">
        <v>242</v>
      </c>
      <c r="M120" s="57" t="s">
        <v>198</v>
      </c>
      <c r="N120" s="57"/>
      <c r="O120" s="58" t="s">
        <v>199</v>
      </c>
      <c r="P120" s="58" t="s">
        <v>200</v>
      </c>
    </row>
    <row r="121" spans="1:16" ht="12.75" customHeight="1" thickBot="1" x14ac:dyDescent="0.25">
      <c r="A121" s="11" t="str">
        <f t="shared" si="6"/>
        <v> AN 184.363 </v>
      </c>
      <c r="B121" s="17" t="str">
        <f t="shared" si="7"/>
        <v>I</v>
      </c>
      <c r="C121" s="11">
        <f t="shared" si="8"/>
        <v>18671.237000000001</v>
      </c>
      <c r="D121" s="14" t="str">
        <f t="shared" si="9"/>
        <v>vis</v>
      </c>
      <c r="E121" s="55">
        <f>VLOOKUP(C121,Active!C$21:E$966,3,FALSE)</f>
        <v>-5164.0496783807239</v>
      </c>
      <c r="F121" s="17" t="s">
        <v>77</v>
      </c>
      <c r="G121" s="14" t="str">
        <f t="shared" si="10"/>
        <v>18671.237</v>
      </c>
      <c r="H121" s="11">
        <f t="shared" si="11"/>
        <v>-5164</v>
      </c>
      <c r="I121" s="56" t="s">
        <v>243</v>
      </c>
      <c r="J121" s="57" t="s">
        <v>244</v>
      </c>
      <c r="K121" s="56">
        <v>-5164</v>
      </c>
      <c r="L121" s="56" t="s">
        <v>189</v>
      </c>
      <c r="M121" s="57" t="s">
        <v>198</v>
      </c>
      <c r="N121" s="57"/>
      <c r="O121" s="58" t="s">
        <v>199</v>
      </c>
      <c r="P121" s="58" t="s">
        <v>200</v>
      </c>
    </row>
    <row r="122" spans="1:16" ht="12.75" customHeight="1" thickBot="1" x14ac:dyDescent="0.25">
      <c r="A122" s="11" t="str">
        <f t="shared" si="6"/>
        <v> AA 30.414 </v>
      </c>
      <c r="B122" s="17" t="str">
        <f t="shared" si="7"/>
        <v>I</v>
      </c>
      <c r="C122" s="11">
        <f t="shared" si="8"/>
        <v>18914.809000000001</v>
      </c>
      <c r="D122" s="14" t="str">
        <f t="shared" si="9"/>
        <v>vis</v>
      </c>
      <c r="E122" s="55">
        <f>VLOOKUP(C122,Active!C$21:E$966,3,FALSE)</f>
        <v>-5116.045259889851</v>
      </c>
      <c r="F122" s="17" t="s">
        <v>77</v>
      </c>
      <c r="G122" s="14" t="str">
        <f t="shared" si="10"/>
        <v>18914.809</v>
      </c>
      <c r="H122" s="11">
        <f t="shared" si="11"/>
        <v>-5116</v>
      </c>
      <c r="I122" s="56" t="s">
        <v>245</v>
      </c>
      <c r="J122" s="57" t="s">
        <v>246</v>
      </c>
      <c r="K122" s="56">
        <v>-5116</v>
      </c>
      <c r="L122" s="56" t="s">
        <v>247</v>
      </c>
      <c r="M122" s="57" t="s">
        <v>80</v>
      </c>
      <c r="N122" s="57"/>
      <c r="O122" s="58" t="s">
        <v>84</v>
      </c>
      <c r="P122" s="58" t="s">
        <v>85</v>
      </c>
    </row>
    <row r="123" spans="1:16" ht="12.75" customHeight="1" thickBot="1" x14ac:dyDescent="0.25">
      <c r="A123" s="11" t="str">
        <f t="shared" si="6"/>
        <v> AA 30.414 </v>
      </c>
      <c r="B123" s="17" t="str">
        <f t="shared" si="7"/>
        <v>II</v>
      </c>
      <c r="C123" s="11">
        <f t="shared" si="8"/>
        <v>18917.351999999999</v>
      </c>
      <c r="D123" s="14" t="str">
        <f t="shared" si="9"/>
        <v>vis</v>
      </c>
      <c r="E123" s="55">
        <f>VLOOKUP(C123,Active!C$21:E$966,3,FALSE)</f>
        <v>-5115.5440724125456</v>
      </c>
      <c r="F123" s="17" t="s">
        <v>77</v>
      </c>
      <c r="G123" s="14" t="str">
        <f t="shared" si="10"/>
        <v>18917.352</v>
      </c>
      <c r="H123" s="11">
        <f t="shared" si="11"/>
        <v>-5115.5</v>
      </c>
      <c r="I123" s="56" t="s">
        <v>248</v>
      </c>
      <c r="J123" s="57" t="s">
        <v>249</v>
      </c>
      <c r="K123" s="56">
        <v>-5115.5</v>
      </c>
      <c r="L123" s="56" t="s">
        <v>138</v>
      </c>
      <c r="M123" s="57" t="s">
        <v>80</v>
      </c>
      <c r="N123" s="57"/>
      <c r="O123" s="58" t="s">
        <v>84</v>
      </c>
      <c r="P123" s="58" t="s">
        <v>85</v>
      </c>
    </row>
    <row r="124" spans="1:16" ht="12.75" customHeight="1" thickBot="1" x14ac:dyDescent="0.25">
      <c r="A124" s="11" t="str">
        <f t="shared" si="6"/>
        <v> BA 32.68 </v>
      </c>
      <c r="B124" s="17" t="str">
        <f t="shared" si="7"/>
        <v>I</v>
      </c>
      <c r="C124" s="11">
        <f t="shared" si="8"/>
        <v>18955.371999999999</v>
      </c>
      <c r="D124" s="14" t="str">
        <f t="shared" si="9"/>
        <v>vis</v>
      </c>
      <c r="E124" s="55">
        <f>VLOOKUP(C124,Active!C$21:E$966,3,FALSE)</f>
        <v>-5108.0508958938035</v>
      </c>
      <c r="F124" s="17" t="s">
        <v>77</v>
      </c>
      <c r="G124" s="14" t="str">
        <f t="shared" si="10"/>
        <v>18955.372</v>
      </c>
      <c r="H124" s="11">
        <f t="shared" si="11"/>
        <v>-5108</v>
      </c>
      <c r="I124" s="56" t="s">
        <v>250</v>
      </c>
      <c r="J124" s="57" t="s">
        <v>251</v>
      </c>
      <c r="K124" s="56">
        <v>-5108</v>
      </c>
      <c r="L124" s="56" t="s">
        <v>252</v>
      </c>
      <c r="M124" s="57" t="s">
        <v>198</v>
      </c>
      <c r="N124" s="57"/>
      <c r="O124" s="58" t="s">
        <v>199</v>
      </c>
      <c r="P124" s="58" t="s">
        <v>253</v>
      </c>
    </row>
    <row r="125" spans="1:16" ht="12.75" customHeight="1" thickBot="1" x14ac:dyDescent="0.25">
      <c r="A125" s="11" t="str">
        <f t="shared" si="6"/>
        <v> AA 30.414 </v>
      </c>
      <c r="B125" s="17" t="str">
        <f t="shared" si="7"/>
        <v>II</v>
      </c>
      <c r="C125" s="11">
        <f t="shared" si="8"/>
        <v>19013.705999999998</v>
      </c>
      <c r="D125" s="14" t="str">
        <f t="shared" si="9"/>
        <v>vis</v>
      </c>
      <c r="E125" s="55">
        <f>VLOOKUP(C125,Active!C$21:E$966,3,FALSE)</f>
        <v>-5096.5541321104183</v>
      </c>
      <c r="F125" s="17" t="s">
        <v>77</v>
      </c>
      <c r="G125" s="14" t="str">
        <f t="shared" si="10"/>
        <v>19013.706</v>
      </c>
      <c r="H125" s="11">
        <f t="shared" si="11"/>
        <v>-5096.5</v>
      </c>
      <c r="I125" s="56" t="s">
        <v>254</v>
      </c>
      <c r="J125" s="57" t="s">
        <v>255</v>
      </c>
      <c r="K125" s="56">
        <v>-5096.5</v>
      </c>
      <c r="L125" s="56" t="s">
        <v>129</v>
      </c>
      <c r="M125" s="57" t="s">
        <v>80</v>
      </c>
      <c r="N125" s="57"/>
      <c r="O125" s="58" t="s">
        <v>84</v>
      </c>
      <c r="P125" s="58" t="s">
        <v>85</v>
      </c>
    </row>
    <row r="126" spans="1:16" ht="12.75" customHeight="1" thickBot="1" x14ac:dyDescent="0.25">
      <c r="A126" s="11" t="str">
        <f t="shared" si="6"/>
        <v> AA 30.414 </v>
      </c>
      <c r="B126" s="17" t="str">
        <f t="shared" si="7"/>
        <v>I</v>
      </c>
      <c r="C126" s="11">
        <f t="shared" si="8"/>
        <v>19178.616999999998</v>
      </c>
      <c r="D126" s="14" t="str">
        <f t="shared" si="9"/>
        <v>vis</v>
      </c>
      <c r="E126" s="55">
        <f>VLOOKUP(C126,Active!C$21:E$966,3,FALSE)</f>
        <v>-5064.0526267742207</v>
      </c>
      <c r="F126" s="17" t="s">
        <v>77</v>
      </c>
      <c r="G126" s="14" t="str">
        <f t="shared" si="10"/>
        <v>19178.617</v>
      </c>
      <c r="H126" s="11">
        <f t="shared" si="11"/>
        <v>-5064</v>
      </c>
      <c r="I126" s="56" t="s">
        <v>256</v>
      </c>
      <c r="J126" s="57" t="s">
        <v>257</v>
      </c>
      <c r="K126" s="56">
        <v>-5064</v>
      </c>
      <c r="L126" s="56" t="s">
        <v>144</v>
      </c>
      <c r="M126" s="57" t="s">
        <v>80</v>
      </c>
      <c r="N126" s="57"/>
      <c r="O126" s="58" t="s">
        <v>84</v>
      </c>
      <c r="P126" s="58" t="s">
        <v>85</v>
      </c>
    </row>
    <row r="127" spans="1:16" ht="12.75" customHeight="1" thickBot="1" x14ac:dyDescent="0.25">
      <c r="A127" s="11" t="str">
        <f t="shared" si="6"/>
        <v> BA 32.68 </v>
      </c>
      <c r="B127" s="17" t="str">
        <f t="shared" si="7"/>
        <v>I</v>
      </c>
      <c r="C127" s="11">
        <f t="shared" si="8"/>
        <v>19229.378000000001</v>
      </c>
      <c r="D127" s="14" t="str">
        <f t="shared" si="9"/>
        <v>vis</v>
      </c>
      <c r="E127" s="55">
        <f>VLOOKUP(C127,Active!C$21:E$966,3,FALSE)</f>
        <v>-5054.0483886556549</v>
      </c>
      <c r="F127" s="17" t="s">
        <v>77</v>
      </c>
      <c r="G127" s="14" t="str">
        <f t="shared" si="10"/>
        <v>19229.378</v>
      </c>
      <c r="H127" s="11">
        <f t="shared" si="11"/>
        <v>-5054</v>
      </c>
      <c r="I127" s="56" t="s">
        <v>258</v>
      </c>
      <c r="J127" s="57" t="s">
        <v>259</v>
      </c>
      <c r="K127" s="56">
        <v>-5054</v>
      </c>
      <c r="L127" s="56" t="s">
        <v>260</v>
      </c>
      <c r="M127" s="57" t="s">
        <v>198</v>
      </c>
      <c r="N127" s="57"/>
      <c r="O127" s="58" t="s">
        <v>199</v>
      </c>
      <c r="P127" s="58" t="s">
        <v>253</v>
      </c>
    </row>
    <row r="128" spans="1:16" ht="12.75" customHeight="1" thickBot="1" x14ac:dyDescent="0.25">
      <c r="A128" s="11" t="str">
        <f t="shared" si="6"/>
        <v> BA 32.68 </v>
      </c>
      <c r="B128" s="17" t="str">
        <f t="shared" si="7"/>
        <v>I</v>
      </c>
      <c r="C128" s="11">
        <f t="shared" si="8"/>
        <v>19711.378000000001</v>
      </c>
      <c r="D128" s="14" t="str">
        <f t="shared" si="9"/>
        <v>vis</v>
      </c>
      <c r="E128" s="55">
        <f>VLOOKUP(C128,Active!C$21:E$966,3,FALSE)</f>
        <v>-4959.0533575658701</v>
      </c>
      <c r="F128" s="17" t="s">
        <v>77</v>
      </c>
      <c r="G128" s="14" t="str">
        <f t="shared" si="10"/>
        <v>19711.378</v>
      </c>
      <c r="H128" s="11">
        <f t="shared" si="11"/>
        <v>-4959</v>
      </c>
      <c r="I128" s="56" t="s">
        <v>261</v>
      </c>
      <c r="J128" s="57" t="s">
        <v>262</v>
      </c>
      <c r="K128" s="56">
        <v>-4959</v>
      </c>
      <c r="L128" s="56" t="s">
        <v>206</v>
      </c>
      <c r="M128" s="57" t="s">
        <v>198</v>
      </c>
      <c r="N128" s="57"/>
      <c r="O128" s="58" t="s">
        <v>199</v>
      </c>
      <c r="P128" s="58" t="s">
        <v>253</v>
      </c>
    </row>
    <row r="129" spans="1:16" ht="12.75" customHeight="1" thickBot="1" x14ac:dyDescent="0.25">
      <c r="A129" s="11" t="str">
        <f t="shared" si="6"/>
        <v> BA 32.68 </v>
      </c>
      <c r="B129" s="17" t="str">
        <f t="shared" si="7"/>
        <v>I</v>
      </c>
      <c r="C129" s="11">
        <f t="shared" si="8"/>
        <v>19716.448</v>
      </c>
      <c r="D129" s="14" t="str">
        <f t="shared" si="9"/>
        <v>vis</v>
      </c>
      <c r="E129" s="55">
        <f>VLOOKUP(C129,Active!C$21:E$966,3,FALSE)</f>
        <v>-4958.054135973287</v>
      </c>
      <c r="F129" s="17" t="s">
        <v>77</v>
      </c>
      <c r="G129" s="14" t="str">
        <f t="shared" si="10"/>
        <v>19716.448</v>
      </c>
      <c r="H129" s="11">
        <f t="shared" si="11"/>
        <v>-4958</v>
      </c>
      <c r="I129" s="56" t="s">
        <v>263</v>
      </c>
      <c r="J129" s="57" t="s">
        <v>264</v>
      </c>
      <c r="K129" s="56">
        <v>-4958</v>
      </c>
      <c r="L129" s="56" t="s">
        <v>129</v>
      </c>
      <c r="M129" s="57" t="s">
        <v>198</v>
      </c>
      <c r="N129" s="57"/>
      <c r="O129" s="58" t="s">
        <v>199</v>
      </c>
      <c r="P129" s="58" t="s">
        <v>253</v>
      </c>
    </row>
    <row r="130" spans="1:16" ht="12.75" customHeight="1" thickBot="1" x14ac:dyDescent="0.25">
      <c r="A130" s="11" t="str">
        <f t="shared" si="6"/>
        <v> BA 32.68 </v>
      </c>
      <c r="B130" s="17" t="str">
        <f t="shared" si="7"/>
        <v>I</v>
      </c>
      <c r="C130" s="11">
        <f t="shared" si="8"/>
        <v>19767.201000000001</v>
      </c>
      <c r="D130" s="14" t="str">
        <f t="shared" si="9"/>
        <v>vis</v>
      </c>
      <c r="E130" s="55">
        <f>VLOOKUP(C130,Active!C$21:E$966,3,FALSE)</f>
        <v>-4948.051474535735</v>
      </c>
      <c r="F130" s="17" t="s">
        <v>77</v>
      </c>
      <c r="G130" s="14" t="str">
        <f t="shared" si="10"/>
        <v>19767.201</v>
      </c>
      <c r="H130" s="11">
        <f t="shared" si="11"/>
        <v>-4948</v>
      </c>
      <c r="I130" s="56" t="s">
        <v>265</v>
      </c>
      <c r="J130" s="57" t="s">
        <v>266</v>
      </c>
      <c r="K130" s="56">
        <v>-4948</v>
      </c>
      <c r="L130" s="56" t="s">
        <v>267</v>
      </c>
      <c r="M130" s="57" t="s">
        <v>198</v>
      </c>
      <c r="N130" s="57"/>
      <c r="O130" s="58" t="s">
        <v>199</v>
      </c>
      <c r="P130" s="58" t="s">
        <v>253</v>
      </c>
    </row>
    <row r="131" spans="1:16" ht="12.75" customHeight="1" thickBot="1" x14ac:dyDescent="0.25">
      <c r="A131" s="11" t="str">
        <f t="shared" si="6"/>
        <v> BA 32.68 </v>
      </c>
      <c r="B131" s="17" t="str">
        <f t="shared" si="7"/>
        <v>I</v>
      </c>
      <c r="C131" s="11">
        <f t="shared" si="8"/>
        <v>19772.231</v>
      </c>
      <c r="D131" s="14" t="str">
        <f t="shared" si="9"/>
        <v>vis</v>
      </c>
      <c r="E131" s="55">
        <f>VLOOKUP(C131,Active!C$21:E$966,3,FALSE)</f>
        <v>-4947.0601363482219</v>
      </c>
      <c r="F131" s="17" t="s">
        <v>77</v>
      </c>
      <c r="G131" s="14" t="str">
        <f t="shared" si="10"/>
        <v>19772.231</v>
      </c>
      <c r="H131" s="11">
        <f t="shared" si="11"/>
        <v>-4947</v>
      </c>
      <c r="I131" s="56" t="s">
        <v>268</v>
      </c>
      <c r="J131" s="57" t="s">
        <v>269</v>
      </c>
      <c r="K131" s="56">
        <v>-4947</v>
      </c>
      <c r="L131" s="56" t="s">
        <v>270</v>
      </c>
      <c r="M131" s="57" t="s">
        <v>198</v>
      </c>
      <c r="N131" s="57"/>
      <c r="O131" s="58" t="s">
        <v>199</v>
      </c>
      <c r="P131" s="58" t="s">
        <v>253</v>
      </c>
    </row>
    <row r="132" spans="1:16" ht="12.75" customHeight="1" thickBot="1" x14ac:dyDescent="0.25">
      <c r="A132" s="11" t="str">
        <f t="shared" si="6"/>
        <v> BA 32.68 </v>
      </c>
      <c r="B132" s="17" t="str">
        <f t="shared" si="7"/>
        <v>I</v>
      </c>
      <c r="C132" s="11">
        <f t="shared" si="8"/>
        <v>19777.373</v>
      </c>
      <c r="D132" s="14" t="str">
        <f t="shared" si="9"/>
        <v>vis</v>
      </c>
      <c r="E132" s="55">
        <f>VLOOKUP(C132,Active!C$21:E$966,3,FALSE)</f>
        <v>-4946.0467246265125</v>
      </c>
      <c r="F132" s="17" t="s">
        <v>77</v>
      </c>
      <c r="G132" s="14" t="str">
        <f t="shared" si="10"/>
        <v>19777.373</v>
      </c>
      <c r="H132" s="11">
        <f t="shared" si="11"/>
        <v>-4946</v>
      </c>
      <c r="I132" s="56" t="s">
        <v>271</v>
      </c>
      <c r="J132" s="57" t="s">
        <v>272</v>
      </c>
      <c r="K132" s="56">
        <v>-4946</v>
      </c>
      <c r="L132" s="56" t="s">
        <v>273</v>
      </c>
      <c r="M132" s="57" t="s">
        <v>198</v>
      </c>
      <c r="N132" s="57"/>
      <c r="O132" s="58" t="s">
        <v>199</v>
      </c>
      <c r="P132" s="58" t="s">
        <v>253</v>
      </c>
    </row>
    <row r="133" spans="1:16" ht="12.75" customHeight="1" thickBot="1" x14ac:dyDescent="0.25">
      <c r="A133" s="11" t="str">
        <f t="shared" si="6"/>
        <v> AA 30.414 </v>
      </c>
      <c r="B133" s="17" t="str">
        <f t="shared" si="7"/>
        <v>I</v>
      </c>
      <c r="C133" s="11">
        <f t="shared" si="8"/>
        <v>20056.462</v>
      </c>
      <c r="D133" s="14" t="str">
        <f t="shared" si="9"/>
        <v>pg</v>
      </c>
      <c r="E133" s="55">
        <f>VLOOKUP(C133,Active!C$21:E$966,3,FALSE)</f>
        <v>-4891.0424336891338</v>
      </c>
      <c r="F133" s="17" t="str">
        <f>LEFT(M133,1)</f>
        <v>F</v>
      </c>
      <c r="G133" s="14" t="str">
        <f t="shared" si="10"/>
        <v>20056.462</v>
      </c>
      <c r="H133" s="11">
        <f t="shared" si="11"/>
        <v>-4891</v>
      </c>
      <c r="I133" s="56" t="s">
        <v>274</v>
      </c>
      <c r="J133" s="57" t="s">
        <v>275</v>
      </c>
      <c r="K133" s="56">
        <v>-4891</v>
      </c>
      <c r="L133" s="56" t="s">
        <v>276</v>
      </c>
      <c r="M133" s="57" t="s">
        <v>80</v>
      </c>
      <c r="N133" s="57"/>
      <c r="O133" s="58" t="s">
        <v>84</v>
      </c>
      <c r="P133" s="58" t="s">
        <v>85</v>
      </c>
    </row>
    <row r="134" spans="1:16" ht="12.75" customHeight="1" thickBot="1" x14ac:dyDescent="0.25">
      <c r="A134" s="11" t="str">
        <f t="shared" si="6"/>
        <v> BA 32.68 </v>
      </c>
      <c r="B134" s="17" t="str">
        <f t="shared" si="7"/>
        <v>I</v>
      </c>
      <c r="C134" s="11">
        <f t="shared" si="8"/>
        <v>20117.330000000002</v>
      </c>
      <c r="D134" s="14" t="str">
        <f t="shared" si="9"/>
        <v>vis</v>
      </c>
      <c r="E134" s="55">
        <f>VLOOKUP(C134,Active!C$21:E$966,3,FALSE)</f>
        <v>-4879.0462561945833</v>
      </c>
      <c r="F134" s="17" t="str">
        <f>LEFT(M134,1)</f>
        <v>V</v>
      </c>
      <c r="G134" s="14" t="str">
        <f t="shared" si="10"/>
        <v>20117.330</v>
      </c>
      <c r="H134" s="11">
        <f t="shared" si="11"/>
        <v>-4879</v>
      </c>
      <c r="I134" s="56" t="s">
        <v>277</v>
      </c>
      <c r="J134" s="57" t="s">
        <v>278</v>
      </c>
      <c r="K134" s="56">
        <v>-4879</v>
      </c>
      <c r="L134" s="56" t="s">
        <v>203</v>
      </c>
      <c r="M134" s="57" t="s">
        <v>198</v>
      </c>
      <c r="N134" s="57"/>
      <c r="O134" s="58" t="s">
        <v>199</v>
      </c>
      <c r="P134" s="58" t="s">
        <v>253</v>
      </c>
    </row>
    <row r="135" spans="1:16" ht="12.75" customHeight="1" thickBot="1" x14ac:dyDescent="0.25">
      <c r="A135" s="11" t="str">
        <f t="shared" si="6"/>
        <v> AA 30.414 </v>
      </c>
      <c r="B135" s="17" t="str">
        <f t="shared" si="7"/>
        <v>I</v>
      </c>
      <c r="C135" s="11">
        <f t="shared" si="8"/>
        <v>20183.285</v>
      </c>
      <c r="D135" s="14" t="str">
        <f t="shared" si="9"/>
        <v>pg</v>
      </c>
      <c r="E135" s="55">
        <f>VLOOKUP(C135,Active!C$21:E$966,3,FALSE)</f>
        <v>-4866.0475066602958</v>
      </c>
      <c r="F135" s="17" t="str">
        <f>LEFT(M135,1)</f>
        <v>F</v>
      </c>
      <c r="G135" s="14" t="str">
        <f t="shared" si="10"/>
        <v>20183.285</v>
      </c>
      <c r="H135" s="11">
        <f t="shared" si="11"/>
        <v>-4866</v>
      </c>
      <c r="I135" s="56" t="s">
        <v>279</v>
      </c>
      <c r="J135" s="57" t="s">
        <v>280</v>
      </c>
      <c r="K135" s="56">
        <v>-4866</v>
      </c>
      <c r="L135" s="56" t="s">
        <v>281</v>
      </c>
      <c r="M135" s="57" t="s">
        <v>80</v>
      </c>
      <c r="N135" s="57"/>
      <c r="O135" s="58" t="s">
        <v>84</v>
      </c>
      <c r="P135" s="58" t="s">
        <v>85</v>
      </c>
    </row>
    <row r="136" spans="1:16" ht="12.75" customHeight="1" thickBot="1" x14ac:dyDescent="0.25">
      <c r="A136" s="11" t="str">
        <f t="shared" si="6"/>
        <v> AA 30.414 </v>
      </c>
      <c r="B136" s="17" t="str">
        <f t="shared" si="7"/>
        <v>II</v>
      </c>
      <c r="C136" s="11">
        <f t="shared" si="8"/>
        <v>20211.225999999999</v>
      </c>
      <c r="D136" s="14" t="str">
        <f t="shared" si="9"/>
        <v>pg</v>
      </c>
      <c r="E136" s="55">
        <f>VLOOKUP(C136,Active!C$21:E$966,3,FALSE)</f>
        <v>-4860.5407511339899</v>
      </c>
      <c r="F136" s="17" t="str">
        <f>LEFT(M136,1)</f>
        <v>F</v>
      </c>
      <c r="G136" s="14" t="str">
        <f t="shared" si="10"/>
        <v>20211.226</v>
      </c>
      <c r="H136" s="11">
        <f t="shared" si="11"/>
        <v>-4860.5</v>
      </c>
      <c r="I136" s="56" t="s">
        <v>282</v>
      </c>
      <c r="J136" s="57" t="s">
        <v>283</v>
      </c>
      <c r="K136" s="56">
        <v>-4860.5</v>
      </c>
      <c r="L136" s="56" t="s">
        <v>284</v>
      </c>
      <c r="M136" s="57" t="s">
        <v>80</v>
      </c>
      <c r="N136" s="57"/>
      <c r="O136" s="58" t="s">
        <v>84</v>
      </c>
      <c r="P136" s="58" t="s">
        <v>85</v>
      </c>
    </row>
    <row r="137" spans="1:16" ht="12.75" customHeight="1" thickBot="1" x14ac:dyDescent="0.25">
      <c r="A137" s="11" t="str">
        <f t="shared" si="6"/>
        <v> GUL 1.II.346 </v>
      </c>
      <c r="B137" s="17" t="str">
        <f t="shared" si="7"/>
        <v>I</v>
      </c>
      <c r="C137" s="11">
        <f t="shared" si="8"/>
        <v>20736.306</v>
      </c>
      <c r="D137" s="14" t="str">
        <f t="shared" si="9"/>
        <v>vis</v>
      </c>
      <c r="E137" s="55">
        <f>VLOOKUP(C137,Active!C$21:E$966,3,FALSE)</f>
        <v>-4757.0552927841463</v>
      </c>
      <c r="F137" s="17" t="str">
        <f>LEFT(M137,1)</f>
        <v>V</v>
      </c>
      <c r="G137" s="14" t="str">
        <f t="shared" si="10"/>
        <v>20736.306</v>
      </c>
      <c r="H137" s="11">
        <f t="shared" si="11"/>
        <v>-4757</v>
      </c>
      <c r="I137" s="56" t="s">
        <v>285</v>
      </c>
      <c r="J137" s="57" t="s">
        <v>286</v>
      </c>
      <c r="K137" s="56">
        <v>-4757</v>
      </c>
      <c r="L137" s="56" t="s">
        <v>287</v>
      </c>
      <c r="M137" s="57" t="s">
        <v>198</v>
      </c>
      <c r="N137" s="57"/>
      <c r="O137" s="58" t="s">
        <v>288</v>
      </c>
      <c r="P137" s="58" t="s">
        <v>289</v>
      </c>
    </row>
    <row r="138" spans="1:16" ht="12.75" customHeight="1" thickBot="1" x14ac:dyDescent="0.25">
      <c r="A138" s="11" t="str">
        <f t="shared" si="6"/>
        <v> GUL 1.II.346 </v>
      </c>
      <c r="B138" s="17" t="str">
        <f t="shared" si="7"/>
        <v>I</v>
      </c>
      <c r="C138" s="11">
        <f t="shared" si="8"/>
        <v>20741.375</v>
      </c>
      <c r="D138" s="14" t="str">
        <f t="shared" si="9"/>
        <v>vis</v>
      </c>
      <c r="E138" s="55">
        <f>VLOOKUP(C138,Active!C$21:E$966,3,FALSE)</f>
        <v>-4756.0562682766904</v>
      </c>
      <c r="F138" s="17" t="s">
        <v>77</v>
      </c>
      <c r="G138" s="14" t="str">
        <f t="shared" si="10"/>
        <v>20741.375</v>
      </c>
      <c r="H138" s="11">
        <f t="shared" si="11"/>
        <v>-4756</v>
      </c>
      <c r="I138" s="56" t="s">
        <v>290</v>
      </c>
      <c r="J138" s="57" t="s">
        <v>291</v>
      </c>
      <c r="K138" s="56">
        <v>-4756</v>
      </c>
      <c r="L138" s="56" t="s">
        <v>292</v>
      </c>
      <c r="M138" s="57" t="s">
        <v>198</v>
      </c>
      <c r="N138" s="57"/>
      <c r="O138" s="58" t="s">
        <v>288</v>
      </c>
      <c r="P138" s="58" t="s">
        <v>289</v>
      </c>
    </row>
    <row r="139" spans="1:16" ht="12.75" customHeight="1" thickBot="1" x14ac:dyDescent="0.25">
      <c r="A139" s="11" t="str">
        <f t="shared" ref="A139:A202" si="12">P139</f>
        <v> AN 211.361 </v>
      </c>
      <c r="B139" s="17" t="str">
        <f t="shared" ref="B139:B202" si="13">IF(H139=INT(H139),"I","II")</f>
        <v>I</v>
      </c>
      <c r="C139" s="11">
        <f t="shared" ref="C139:C202" si="14">1*G139</f>
        <v>21005.282999999999</v>
      </c>
      <c r="D139" s="14" t="str">
        <f t="shared" ref="D139:D202" si="15">VLOOKUP(F139,I$1:J$5,2,FALSE)</f>
        <v>vis</v>
      </c>
      <c r="E139" s="55">
        <f>VLOOKUP(C139,Active!C$21:E$966,3,FALSE)</f>
        <v>-4704.0439266483854</v>
      </c>
      <c r="F139" s="17" t="s">
        <v>77</v>
      </c>
      <c r="G139" s="14" t="str">
        <f t="shared" ref="G139:G202" si="16">MID(I139,3,LEN(I139)-3)</f>
        <v>21005.283</v>
      </c>
      <c r="H139" s="11">
        <f t="shared" ref="H139:H202" si="17">1*K139</f>
        <v>-4704</v>
      </c>
      <c r="I139" s="56" t="s">
        <v>293</v>
      </c>
      <c r="J139" s="57" t="s">
        <v>294</v>
      </c>
      <c r="K139" s="56">
        <v>-4704</v>
      </c>
      <c r="L139" s="56" t="s">
        <v>162</v>
      </c>
      <c r="M139" s="57" t="s">
        <v>198</v>
      </c>
      <c r="N139" s="57"/>
      <c r="O139" s="58" t="s">
        <v>295</v>
      </c>
      <c r="P139" s="58" t="s">
        <v>296</v>
      </c>
    </row>
    <row r="140" spans="1:16" ht="12.75" customHeight="1" thickBot="1" x14ac:dyDescent="0.25">
      <c r="A140" s="11" t="str">
        <f t="shared" si="12"/>
        <v> AA 30.414 </v>
      </c>
      <c r="B140" s="17" t="str">
        <f t="shared" si="13"/>
        <v>II</v>
      </c>
      <c r="C140" s="11">
        <f t="shared" si="14"/>
        <v>21048.344000000001</v>
      </c>
      <c r="D140" s="14" t="str">
        <f t="shared" si="15"/>
        <v>vis</v>
      </c>
      <c r="E140" s="55">
        <f>VLOOKUP(C140,Active!C$21:E$966,3,FALSE)</f>
        <v>-4695.5572440057358</v>
      </c>
      <c r="F140" s="17" t="s">
        <v>77</v>
      </c>
      <c r="G140" s="14" t="str">
        <f t="shared" si="16"/>
        <v>21048.344</v>
      </c>
      <c r="H140" s="11">
        <f t="shared" si="17"/>
        <v>-4695.5</v>
      </c>
      <c r="I140" s="56" t="s">
        <v>297</v>
      </c>
      <c r="J140" s="57" t="s">
        <v>298</v>
      </c>
      <c r="K140" s="56">
        <v>-4695.5</v>
      </c>
      <c r="L140" s="56" t="s">
        <v>299</v>
      </c>
      <c r="M140" s="57" t="s">
        <v>80</v>
      </c>
      <c r="N140" s="57"/>
      <c r="O140" s="58" t="s">
        <v>84</v>
      </c>
      <c r="P140" s="58" t="s">
        <v>85</v>
      </c>
    </row>
    <row r="141" spans="1:16" ht="12.75" customHeight="1" thickBot="1" x14ac:dyDescent="0.25">
      <c r="A141" s="11" t="str">
        <f t="shared" si="12"/>
        <v> AN 211.361 </v>
      </c>
      <c r="B141" s="17" t="str">
        <f t="shared" si="13"/>
        <v>I</v>
      </c>
      <c r="C141" s="11">
        <f t="shared" si="14"/>
        <v>21081.364000000001</v>
      </c>
      <c r="D141" s="14" t="str">
        <f t="shared" si="15"/>
        <v>vis</v>
      </c>
      <c r="E141" s="55">
        <f>VLOOKUP(C141,Active!C$21:E$966,3,FALSE)</f>
        <v>-4689.0494931207049</v>
      </c>
      <c r="F141" s="17" t="s">
        <v>77</v>
      </c>
      <c r="G141" s="14" t="str">
        <f t="shared" si="16"/>
        <v>21081.364</v>
      </c>
      <c r="H141" s="11">
        <f t="shared" si="17"/>
        <v>-4689</v>
      </c>
      <c r="I141" s="56" t="s">
        <v>300</v>
      </c>
      <c r="J141" s="57" t="s">
        <v>301</v>
      </c>
      <c r="K141" s="56">
        <v>-4689</v>
      </c>
      <c r="L141" s="56" t="s">
        <v>88</v>
      </c>
      <c r="M141" s="57" t="s">
        <v>198</v>
      </c>
      <c r="N141" s="57"/>
      <c r="O141" s="58" t="s">
        <v>295</v>
      </c>
      <c r="P141" s="58" t="s">
        <v>296</v>
      </c>
    </row>
    <row r="142" spans="1:16" ht="12.75" customHeight="1" thickBot="1" x14ac:dyDescent="0.25">
      <c r="A142" s="11" t="str">
        <f t="shared" si="12"/>
        <v> AN 211.361 </v>
      </c>
      <c r="B142" s="17" t="str">
        <f t="shared" si="13"/>
        <v>I</v>
      </c>
      <c r="C142" s="11">
        <f t="shared" si="14"/>
        <v>21096.542000000001</v>
      </c>
      <c r="D142" s="14" t="str">
        <f t="shared" si="15"/>
        <v>vis</v>
      </c>
      <c r="E142" s="55">
        <f>VLOOKUP(C142,Active!C$21:E$966,3,FALSE)</f>
        <v>-4686.05813506701</v>
      </c>
      <c r="F142" s="17" t="s">
        <v>77</v>
      </c>
      <c r="G142" s="14" t="str">
        <f t="shared" si="16"/>
        <v>21096.542</v>
      </c>
      <c r="H142" s="11">
        <f t="shared" si="17"/>
        <v>-4686</v>
      </c>
      <c r="I142" s="56" t="s">
        <v>302</v>
      </c>
      <c r="J142" s="57" t="s">
        <v>303</v>
      </c>
      <c r="K142" s="56">
        <v>-4686</v>
      </c>
      <c r="L142" s="56" t="s">
        <v>304</v>
      </c>
      <c r="M142" s="57" t="s">
        <v>198</v>
      </c>
      <c r="N142" s="57"/>
      <c r="O142" s="58" t="s">
        <v>295</v>
      </c>
      <c r="P142" s="58" t="s">
        <v>296</v>
      </c>
    </row>
    <row r="143" spans="1:16" ht="12.75" customHeight="1" thickBot="1" x14ac:dyDescent="0.25">
      <c r="A143" s="11" t="str">
        <f t="shared" si="12"/>
        <v> AN 211.361 </v>
      </c>
      <c r="B143" s="17" t="str">
        <f t="shared" si="13"/>
        <v>I</v>
      </c>
      <c r="C143" s="11">
        <f t="shared" si="14"/>
        <v>21157.487000000001</v>
      </c>
      <c r="D143" s="14" t="str">
        <f t="shared" si="15"/>
        <v>vis</v>
      </c>
      <c r="E143" s="55">
        <f>VLOOKUP(C143,Active!C$21:E$966,3,FALSE)</f>
        <v>-4674.0467820177018</v>
      </c>
      <c r="F143" s="17" t="s">
        <v>77</v>
      </c>
      <c r="G143" s="14" t="str">
        <f t="shared" si="16"/>
        <v>21157.487</v>
      </c>
      <c r="H143" s="11">
        <f t="shared" si="17"/>
        <v>-4674</v>
      </c>
      <c r="I143" s="56" t="s">
        <v>305</v>
      </c>
      <c r="J143" s="57" t="s">
        <v>306</v>
      </c>
      <c r="K143" s="56">
        <v>-4674</v>
      </c>
      <c r="L143" s="56" t="s">
        <v>273</v>
      </c>
      <c r="M143" s="57" t="s">
        <v>198</v>
      </c>
      <c r="N143" s="57"/>
      <c r="O143" s="58" t="s">
        <v>295</v>
      </c>
      <c r="P143" s="58" t="s">
        <v>296</v>
      </c>
    </row>
    <row r="144" spans="1:16" ht="12.75" customHeight="1" thickBot="1" x14ac:dyDescent="0.25">
      <c r="A144" s="11" t="str">
        <f t="shared" si="12"/>
        <v> AN 211.361 </v>
      </c>
      <c r="B144" s="17" t="str">
        <f t="shared" si="13"/>
        <v>I</v>
      </c>
      <c r="C144" s="11">
        <f t="shared" si="14"/>
        <v>21167.624</v>
      </c>
      <c r="D144" s="14" t="str">
        <f t="shared" si="15"/>
        <v>vis</v>
      </c>
      <c r="E144" s="55">
        <f>VLOOKUP(C144,Active!C$21:E$966,3,FALSE)</f>
        <v>-4672.0489300879153</v>
      </c>
      <c r="F144" s="17" t="s">
        <v>77</v>
      </c>
      <c r="G144" s="14" t="str">
        <f t="shared" si="16"/>
        <v>21167.624</v>
      </c>
      <c r="H144" s="11">
        <f t="shared" si="17"/>
        <v>-4672</v>
      </c>
      <c r="I144" s="56" t="s">
        <v>307</v>
      </c>
      <c r="J144" s="57" t="s">
        <v>308</v>
      </c>
      <c r="K144" s="56">
        <v>-4672</v>
      </c>
      <c r="L144" s="56" t="s">
        <v>309</v>
      </c>
      <c r="M144" s="57" t="s">
        <v>198</v>
      </c>
      <c r="N144" s="57"/>
      <c r="O144" s="58" t="s">
        <v>295</v>
      </c>
      <c r="P144" s="58" t="s">
        <v>296</v>
      </c>
    </row>
    <row r="145" spans="1:16" ht="12.75" customHeight="1" thickBot="1" x14ac:dyDescent="0.25">
      <c r="A145" s="11" t="str">
        <f t="shared" si="12"/>
        <v> AA 30.414 </v>
      </c>
      <c r="B145" s="17" t="str">
        <f t="shared" si="13"/>
        <v>I</v>
      </c>
      <c r="C145" s="11">
        <f t="shared" si="14"/>
        <v>21218.366999999998</v>
      </c>
      <c r="D145" s="14" t="str">
        <f t="shared" si="15"/>
        <v>vis</v>
      </c>
      <c r="E145" s="55">
        <f>VLOOKUP(C145,Active!C$21:E$966,3,FALSE)</f>
        <v>-4662.0482395016315</v>
      </c>
      <c r="F145" s="17" t="s">
        <v>77</v>
      </c>
      <c r="G145" s="14" t="str">
        <f t="shared" si="16"/>
        <v>21218.367</v>
      </c>
      <c r="H145" s="11">
        <f t="shared" si="17"/>
        <v>-4662</v>
      </c>
      <c r="I145" s="56" t="s">
        <v>310</v>
      </c>
      <c r="J145" s="57" t="s">
        <v>311</v>
      </c>
      <c r="K145" s="56">
        <v>-4662</v>
      </c>
      <c r="L145" s="56" t="s">
        <v>312</v>
      </c>
      <c r="M145" s="57" t="s">
        <v>80</v>
      </c>
      <c r="N145" s="57"/>
      <c r="O145" s="58" t="s">
        <v>84</v>
      </c>
      <c r="P145" s="58" t="s">
        <v>85</v>
      </c>
    </row>
    <row r="146" spans="1:16" ht="12.75" customHeight="1" thickBot="1" x14ac:dyDescent="0.25">
      <c r="A146" s="11" t="str">
        <f t="shared" si="12"/>
        <v> AN 211.361 </v>
      </c>
      <c r="B146" s="17" t="str">
        <f t="shared" si="13"/>
        <v>I</v>
      </c>
      <c r="C146" s="11">
        <f t="shared" si="14"/>
        <v>21350.313999999998</v>
      </c>
      <c r="D146" s="14" t="str">
        <f t="shared" si="15"/>
        <v>vis</v>
      </c>
      <c r="E146" s="55">
        <f>VLOOKUP(C146,Active!C$21:E$966,3,FALSE)</f>
        <v>-4636.0434482833662</v>
      </c>
      <c r="F146" s="17" t="s">
        <v>77</v>
      </c>
      <c r="G146" s="14" t="str">
        <f t="shared" si="16"/>
        <v>21350.314</v>
      </c>
      <c r="H146" s="11">
        <f t="shared" si="17"/>
        <v>-4636</v>
      </c>
      <c r="I146" s="56" t="s">
        <v>313</v>
      </c>
      <c r="J146" s="57" t="s">
        <v>314</v>
      </c>
      <c r="K146" s="56">
        <v>-4636</v>
      </c>
      <c r="L146" s="56" t="s">
        <v>114</v>
      </c>
      <c r="M146" s="57" t="s">
        <v>198</v>
      </c>
      <c r="N146" s="57"/>
      <c r="O146" s="58" t="s">
        <v>295</v>
      </c>
      <c r="P146" s="58" t="s">
        <v>296</v>
      </c>
    </row>
    <row r="147" spans="1:16" ht="12.75" customHeight="1" thickBot="1" x14ac:dyDescent="0.25">
      <c r="A147" s="11" t="str">
        <f t="shared" si="12"/>
        <v> AN 211.361 </v>
      </c>
      <c r="B147" s="17" t="str">
        <f t="shared" si="13"/>
        <v>I</v>
      </c>
      <c r="C147" s="11">
        <f t="shared" si="14"/>
        <v>21355.348000000002</v>
      </c>
      <c r="D147" s="14" t="str">
        <f t="shared" si="15"/>
        <v>vis</v>
      </c>
      <c r="E147" s="55">
        <f>VLOOKUP(C147,Active!C$21:E$966,3,FALSE)</f>
        <v>-4635.0513217553444</v>
      </c>
      <c r="F147" s="17" t="s">
        <v>77</v>
      </c>
      <c r="G147" s="14" t="str">
        <f t="shared" si="16"/>
        <v>21355.348</v>
      </c>
      <c r="H147" s="11">
        <f t="shared" si="17"/>
        <v>-4635</v>
      </c>
      <c r="I147" s="56" t="s">
        <v>315</v>
      </c>
      <c r="J147" s="57" t="s">
        <v>316</v>
      </c>
      <c r="K147" s="56">
        <v>-4635</v>
      </c>
      <c r="L147" s="56" t="s">
        <v>317</v>
      </c>
      <c r="M147" s="57" t="s">
        <v>198</v>
      </c>
      <c r="N147" s="57"/>
      <c r="O147" s="58" t="s">
        <v>295</v>
      </c>
      <c r="P147" s="58" t="s">
        <v>296</v>
      </c>
    </row>
    <row r="148" spans="1:16" ht="12.75" customHeight="1" thickBot="1" x14ac:dyDescent="0.25">
      <c r="A148" s="11" t="str">
        <f t="shared" si="12"/>
        <v> AN 211.361 </v>
      </c>
      <c r="B148" s="17" t="str">
        <f t="shared" si="13"/>
        <v>I</v>
      </c>
      <c r="C148" s="11">
        <f t="shared" si="14"/>
        <v>21360.376</v>
      </c>
      <c r="D148" s="14" t="str">
        <f t="shared" si="15"/>
        <v>vis</v>
      </c>
      <c r="E148" s="55">
        <f>VLOOKUP(C148,Active!C$21:E$966,3,FALSE)</f>
        <v>-4634.0603777380848</v>
      </c>
      <c r="F148" s="17" t="s">
        <v>77</v>
      </c>
      <c r="G148" s="14" t="str">
        <f t="shared" si="16"/>
        <v>21360.376</v>
      </c>
      <c r="H148" s="11">
        <f t="shared" si="17"/>
        <v>-4634</v>
      </c>
      <c r="I148" s="56" t="s">
        <v>318</v>
      </c>
      <c r="J148" s="57" t="s">
        <v>319</v>
      </c>
      <c r="K148" s="56">
        <v>-4634</v>
      </c>
      <c r="L148" s="56" t="s">
        <v>320</v>
      </c>
      <c r="M148" s="57" t="s">
        <v>198</v>
      </c>
      <c r="N148" s="57"/>
      <c r="O148" s="58" t="s">
        <v>295</v>
      </c>
      <c r="P148" s="58" t="s">
        <v>296</v>
      </c>
    </row>
    <row r="149" spans="1:16" ht="12.75" customHeight="1" thickBot="1" x14ac:dyDescent="0.25">
      <c r="A149" s="11" t="str">
        <f t="shared" si="12"/>
        <v> AN 211.361 </v>
      </c>
      <c r="B149" s="17" t="str">
        <f t="shared" si="13"/>
        <v>I</v>
      </c>
      <c r="C149" s="11">
        <f t="shared" si="14"/>
        <v>21385.837</v>
      </c>
      <c r="D149" s="14" t="str">
        <f t="shared" si="15"/>
        <v>vis</v>
      </c>
      <c r="E149" s="55">
        <f>VLOOKUP(C149,Active!C$21:E$966,3,FALSE)</f>
        <v>-4629.042393326099</v>
      </c>
      <c r="F149" s="17" t="s">
        <v>77</v>
      </c>
      <c r="G149" s="14" t="str">
        <f t="shared" si="16"/>
        <v>21385.837</v>
      </c>
      <c r="H149" s="11">
        <f t="shared" si="17"/>
        <v>-4629</v>
      </c>
      <c r="I149" s="56" t="s">
        <v>321</v>
      </c>
      <c r="J149" s="57" t="s">
        <v>322</v>
      </c>
      <c r="K149" s="56">
        <v>-4629</v>
      </c>
      <c r="L149" s="56" t="s">
        <v>276</v>
      </c>
      <c r="M149" s="57" t="s">
        <v>198</v>
      </c>
      <c r="N149" s="57"/>
      <c r="O149" s="58" t="s">
        <v>295</v>
      </c>
      <c r="P149" s="58" t="s">
        <v>296</v>
      </c>
    </row>
    <row r="150" spans="1:16" ht="12.75" customHeight="1" thickBot="1" x14ac:dyDescent="0.25">
      <c r="A150" s="11" t="str">
        <f t="shared" si="12"/>
        <v> AN 211.361 </v>
      </c>
      <c r="B150" s="17" t="str">
        <f t="shared" si="13"/>
        <v>I</v>
      </c>
      <c r="C150" s="11">
        <f t="shared" si="14"/>
        <v>21421.271000000001</v>
      </c>
      <c r="D150" s="14" t="str">
        <f t="shared" si="15"/>
        <v>vis</v>
      </c>
      <c r="E150" s="55">
        <f>VLOOKUP(C150,Active!C$21:E$966,3,FALSE)</f>
        <v>-4622.0588789451131</v>
      </c>
      <c r="F150" s="17" t="s">
        <v>77</v>
      </c>
      <c r="G150" s="14" t="str">
        <f t="shared" si="16"/>
        <v>21421.271</v>
      </c>
      <c r="H150" s="11">
        <f t="shared" si="17"/>
        <v>-4622</v>
      </c>
      <c r="I150" s="56" t="s">
        <v>323</v>
      </c>
      <c r="J150" s="57" t="s">
        <v>324</v>
      </c>
      <c r="K150" s="56">
        <v>-4622</v>
      </c>
      <c r="L150" s="56" t="s">
        <v>325</v>
      </c>
      <c r="M150" s="57" t="s">
        <v>198</v>
      </c>
      <c r="N150" s="57"/>
      <c r="O150" s="58" t="s">
        <v>295</v>
      </c>
      <c r="P150" s="58" t="s">
        <v>296</v>
      </c>
    </row>
    <row r="151" spans="1:16" ht="12.75" customHeight="1" thickBot="1" x14ac:dyDescent="0.25">
      <c r="A151" s="11" t="str">
        <f t="shared" si="12"/>
        <v> AN 211.361 </v>
      </c>
      <c r="B151" s="17" t="str">
        <f t="shared" si="13"/>
        <v>I</v>
      </c>
      <c r="C151" s="11">
        <f t="shared" si="14"/>
        <v>21431.437000000002</v>
      </c>
      <c r="D151" s="14" t="str">
        <f t="shared" si="15"/>
        <v>vis</v>
      </c>
      <c r="E151" s="55">
        <f>VLOOKUP(C151,Active!C$21:E$966,3,FALSE)</f>
        <v>-4620.05531154665</v>
      </c>
      <c r="F151" s="17" t="s">
        <v>77</v>
      </c>
      <c r="G151" s="14" t="str">
        <f t="shared" si="16"/>
        <v>21431.437</v>
      </c>
      <c r="H151" s="11">
        <f t="shared" si="17"/>
        <v>-4620</v>
      </c>
      <c r="I151" s="56" t="s">
        <v>326</v>
      </c>
      <c r="J151" s="57" t="s">
        <v>327</v>
      </c>
      <c r="K151" s="56">
        <v>-4620</v>
      </c>
      <c r="L151" s="56" t="s">
        <v>287</v>
      </c>
      <c r="M151" s="57" t="s">
        <v>198</v>
      </c>
      <c r="N151" s="57"/>
      <c r="O151" s="58" t="s">
        <v>295</v>
      </c>
      <c r="P151" s="58" t="s">
        <v>296</v>
      </c>
    </row>
    <row r="152" spans="1:16" ht="12.75" customHeight="1" thickBot="1" x14ac:dyDescent="0.25">
      <c r="A152" s="11" t="str">
        <f t="shared" si="12"/>
        <v> AN 211.361 </v>
      </c>
      <c r="B152" s="17" t="str">
        <f t="shared" si="13"/>
        <v>I</v>
      </c>
      <c r="C152" s="11">
        <f t="shared" si="14"/>
        <v>21482.192999999999</v>
      </c>
      <c r="D152" s="14" t="str">
        <f t="shared" si="15"/>
        <v>vis</v>
      </c>
      <c r="E152" s="55">
        <f>VLOOKUP(C152,Active!C$21:E$966,3,FALSE)</f>
        <v>-4610.0520588537192</v>
      </c>
      <c r="F152" s="17" t="s">
        <v>77</v>
      </c>
      <c r="G152" s="14" t="str">
        <f t="shared" si="16"/>
        <v>21482.193</v>
      </c>
      <c r="H152" s="11">
        <f t="shared" si="17"/>
        <v>-4610</v>
      </c>
      <c r="I152" s="56" t="s">
        <v>328</v>
      </c>
      <c r="J152" s="57" t="s">
        <v>329</v>
      </c>
      <c r="K152" s="56">
        <v>-4610</v>
      </c>
      <c r="L152" s="56" t="s">
        <v>105</v>
      </c>
      <c r="M152" s="57" t="s">
        <v>198</v>
      </c>
      <c r="N152" s="57"/>
      <c r="O152" s="58" t="s">
        <v>295</v>
      </c>
      <c r="P152" s="58" t="s">
        <v>296</v>
      </c>
    </row>
    <row r="153" spans="1:16" ht="12.75" customHeight="1" thickBot="1" x14ac:dyDescent="0.25">
      <c r="A153" s="11" t="str">
        <f t="shared" si="12"/>
        <v> AN 211.361 </v>
      </c>
      <c r="B153" s="17" t="str">
        <f t="shared" si="13"/>
        <v>I</v>
      </c>
      <c r="C153" s="11">
        <f t="shared" si="14"/>
        <v>21502.492999999999</v>
      </c>
      <c r="D153" s="14" t="str">
        <f t="shared" si="15"/>
        <v>vis</v>
      </c>
      <c r="E153" s="55">
        <f>VLOOKUP(C153,Active!C$21:E$966,3,FALSE)</f>
        <v>-4606.0512307808513</v>
      </c>
      <c r="F153" s="17" t="s">
        <v>77</v>
      </c>
      <c r="G153" s="14" t="str">
        <f t="shared" si="16"/>
        <v>21502.493</v>
      </c>
      <c r="H153" s="11">
        <f t="shared" si="17"/>
        <v>-4606</v>
      </c>
      <c r="I153" s="56" t="s">
        <v>330</v>
      </c>
      <c r="J153" s="57" t="s">
        <v>331</v>
      </c>
      <c r="K153" s="56">
        <v>-4606</v>
      </c>
      <c r="L153" s="56" t="s">
        <v>317</v>
      </c>
      <c r="M153" s="57" t="s">
        <v>198</v>
      </c>
      <c r="N153" s="57"/>
      <c r="O153" s="58" t="s">
        <v>295</v>
      </c>
      <c r="P153" s="58" t="s">
        <v>296</v>
      </c>
    </row>
    <row r="154" spans="1:16" ht="12.75" customHeight="1" thickBot="1" x14ac:dyDescent="0.25">
      <c r="A154" s="11" t="str">
        <f t="shared" si="12"/>
        <v> AN 211.361 </v>
      </c>
      <c r="B154" s="17" t="str">
        <f t="shared" si="13"/>
        <v>I</v>
      </c>
      <c r="C154" s="11">
        <f t="shared" si="14"/>
        <v>21507.517</v>
      </c>
      <c r="D154" s="14" t="str">
        <f t="shared" si="15"/>
        <v>vis</v>
      </c>
      <c r="E154" s="55">
        <f>VLOOKUP(C154,Active!C$21:E$966,3,FALSE)</f>
        <v>-4605.0610751040977</v>
      </c>
      <c r="F154" s="17" t="s">
        <v>77</v>
      </c>
      <c r="G154" s="14" t="str">
        <f t="shared" si="16"/>
        <v>21507.517</v>
      </c>
      <c r="H154" s="11">
        <f t="shared" si="17"/>
        <v>-4605</v>
      </c>
      <c r="I154" s="56" t="s">
        <v>332</v>
      </c>
      <c r="J154" s="57" t="s">
        <v>333</v>
      </c>
      <c r="K154" s="56">
        <v>-4605</v>
      </c>
      <c r="L154" s="56" t="s">
        <v>334</v>
      </c>
      <c r="M154" s="57" t="s">
        <v>198</v>
      </c>
      <c r="N154" s="57"/>
      <c r="O154" s="58" t="s">
        <v>295</v>
      </c>
      <c r="P154" s="58" t="s">
        <v>296</v>
      </c>
    </row>
    <row r="155" spans="1:16" ht="12.75" customHeight="1" thickBot="1" x14ac:dyDescent="0.25">
      <c r="A155" s="11" t="str">
        <f t="shared" si="12"/>
        <v> AN 211.361 </v>
      </c>
      <c r="B155" s="17" t="str">
        <f t="shared" si="13"/>
        <v>I</v>
      </c>
      <c r="C155" s="11">
        <f t="shared" si="14"/>
        <v>21705.48</v>
      </c>
      <c r="D155" s="14" t="str">
        <f t="shared" si="15"/>
        <v>vis</v>
      </c>
      <c r="E155" s="55">
        <f>VLOOKUP(C155,Active!C$21:E$966,3,FALSE)</f>
        <v>-4566.0455121588129</v>
      </c>
      <c r="F155" s="17" t="s">
        <v>77</v>
      </c>
      <c r="G155" s="14" t="str">
        <f t="shared" si="16"/>
        <v>21705.480</v>
      </c>
      <c r="H155" s="11">
        <f t="shared" si="17"/>
        <v>-4566</v>
      </c>
      <c r="I155" s="56" t="s">
        <v>335</v>
      </c>
      <c r="J155" s="57" t="s">
        <v>336</v>
      </c>
      <c r="K155" s="56">
        <v>-4566</v>
      </c>
      <c r="L155" s="56" t="s">
        <v>337</v>
      </c>
      <c r="M155" s="57" t="s">
        <v>198</v>
      </c>
      <c r="N155" s="57"/>
      <c r="O155" s="58" t="s">
        <v>295</v>
      </c>
      <c r="P155" s="58" t="s">
        <v>296</v>
      </c>
    </row>
    <row r="156" spans="1:16" ht="12.75" customHeight="1" thickBot="1" x14ac:dyDescent="0.25">
      <c r="A156" s="11" t="str">
        <f t="shared" si="12"/>
        <v> AN 211.361 </v>
      </c>
      <c r="B156" s="17" t="str">
        <f t="shared" si="13"/>
        <v>I</v>
      </c>
      <c r="C156" s="11">
        <f t="shared" si="14"/>
        <v>21740.918000000001</v>
      </c>
      <c r="D156" s="14" t="str">
        <f t="shared" si="15"/>
        <v>vis</v>
      </c>
      <c r="E156" s="55">
        <f>VLOOKUP(C156,Active!C$21:E$966,3,FALSE)</f>
        <v>-4559.0612094373191</v>
      </c>
      <c r="F156" s="17" t="s">
        <v>77</v>
      </c>
      <c r="G156" s="14" t="str">
        <f t="shared" si="16"/>
        <v>21740.918</v>
      </c>
      <c r="H156" s="11">
        <f t="shared" si="17"/>
        <v>-4559</v>
      </c>
      <c r="I156" s="56" t="s">
        <v>338</v>
      </c>
      <c r="J156" s="57" t="s">
        <v>339</v>
      </c>
      <c r="K156" s="56">
        <v>-4559</v>
      </c>
      <c r="L156" s="56" t="s">
        <v>340</v>
      </c>
      <c r="M156" s="57" t="s">
        <v>198</v>
      </c>
      <c r="N156" s="57"/>
      <c r="O156" s="58" t="s">
        <v>295</v>
      </c>
      <c r="P156" s="58" t="s">
        <v>296</v>
      </c>
    </row>
    <row r="157" spans="1:16" ht="12.75" customHeight="1" thickBot="1" x14ac:dyDescent="0.25">
      <c r="A157" s="11" t="str">
        <f t="shared" si="12"/>
        <v> AN 211.361 </v>
      </c>
      <c r="B157" s="17" t="str">
        <f t="shared" si="13"/>
        <v>I</v>
      </c>
      <c r="C157" s="11">
        <f t="shared" si="14"/>
        <v>21913.486000000001</v>
      </c>
      <c r="D157" s="14" t="str">
        <f t="shared" si="15"/>
        <v>vis</v>
      </c>
      <c r="E157" s="55">
        <f>VLOOKUP(C157,Active!C$21:E$966,3,FALSE)</f>
        <v>-4525.050623285656</v>
      </c>
      <c r="F157" s="17" t="s">
        <v>77</v>
      </c>
      <c r="G157" s="14" t="str">
        <f t="shared" si="16"/>
        <v>21913.486</v>
      </c>
      <c r="H157" s="11">
        <f t="shared" si="17"/>
        <v>-4525</v>
      </c>
      <c r="I157" s="56" t="s">
        <v>341</v>
      </c>
      <c r="J157" s="57" t="s">
        <v>342</v>
      </c>
      <c r="K157" s="56">
        <v>-4525</v>
      </c>
      <c r="L157" s="56" t="s">
        <v>343</v>
      </c>
      <c r="M157" s="57" t="s">
        <v>198</v>
      </c>
      <c r="N157" s="57"/>
      <c r="O157" s="58" t="s">
        <v>295</v>
      </c>
      <c r="P157" s="58" t="s">
        <v>296</v>
      </c>
    </row>
    <row r="158" spans="1:16" ht="12.75" customHeight="1" thickBot="1" x14ac:dyDescent="0.25">
      <c r="A158" s="11" t="str">
        <f t="shared" si="12"/>
        <v> AA 30.414 </v>
      </c>
      <c r="B158" s="17" t="str">
        <f t="shared" si="13"/>
        <v>I</v>
      </c>
      <c r="C158" s="11">
        <f t="shared" si="14"/>
        <v>22075.816999999999</v>
      </c>
      <c r="D158" s="14" t="str">
        <f t="shared" si="15"/>
        <v>vis</v>
      </c>
      <c r="E158" s="55">
        <f>VLOOKUP(C158,Active!C$21:E$966,3,FALSE)</f>
        <v>-4493.0575975764532</v>
      </c>
      <c r="F158" s="17" t="s">
        <v>77</v>
      </c>
      <c r="G158" s="14" t="str">
        <f t="shared" si="16"/>
        <v>22075.817</v>
      </c>
      <c r="H158" s="11">
        <f t="shared" si="17"/>
        <v>-4493</v>
      </c>
      <c r="I158" s="56" t="s">
        <v>344</v>
      </c>
      <c r="J158" s="57" t="s">
        <v>345</v>
      </c>
      <c r="K158" s="56">
        <v>-4493</v>
      </c>
      <c r="L158" s="56" t="s">
        <v>346</v>
      </c>
      <c r="M158" s="57" t="s">
        <v>80</v>
      </c>
      <c r="N158" s="57"/>
      <c r="O158" s="58" t="s">
        <v>84</v>
      </c>
      <c r="P158" s="58" t="s">
        <v>85</v>
      </c>
    </row>
    <row r="159" spans="1:16" ht="12.75" customHeight="1" thickBot="1" x14ac:dyDescent="0.25">
      <c r="A159" s="11" t="str">
        <f t="shared" si="12"/>
        <v> BAN 2.130 </v>
      </c>
      <c r="B159" s="17" t="str">
        <f t="shared" si="13"/>
        <v>I</v>
      </c>
      <c r="C159" s="11">
        <f t="shared" si="14"/>
        <v>22238.240000000002</v>
      </c>
      <c r="D159" s="14" t="str">
        <f t="shared" si="15"/>
        <v>vis</v>
      </c>
      <c r="E159" s="55">
        <f>VLOOKUP(C159,Active!C$21:E$966,3,FALSE)</f>
        <v>-4461.0464400355895</v>
      </c>
      <c r="F159" s="17" t="s">
        <v>77</v>
      </c>
      <c r="G159" s="14" t="str">
        <f t="shared" si="16"/>
        <v>22238.240</v>
      </c>
      <c r="H159" s="11">
        <f t="shared" si="17"/>
        <v>-4461</v>
      </c>
      <c r="I159" s="56" t="s">
        <v>347</v>
      </c>
      <c r="J159" s="57" t="s">
        <v>348</v>
      </c>
      <c r="K159" s="56">
        <v>-4461</v>
      </c>
      <c r="L159" s="56" t="s">
        <v>183</v>
      </c>
      <c r="M159" s="57" t="s">
        <v>198</v>
      </c>
      <c r="N159" s="57"/>
      <c r="O159" s="58" t="s">
        <v>295</v>
      </c>
      <c r="P159" s="58" t="s">
        <v>349</v>
      </c>
    </row>
    <row r="160" spans="1:16" ht="12.75" customHeight="1" thickBot="1" x14ac:dyDescent="0.25">
      <c r="A160" s="11" t="str">
        <f t="shared" si="12"/>
        <v> BAN 2.130 </v>
      </c>
      <c r="B160" s="17" t="str">
        <f t="shared" si="13"/>
        <v>I</v>
      </c>
      <c r="C160" s="11">
        <f t="shared" si="14"/>
        <v>22385.359</v>
      </c>
      <c r="D160" s="14" t="str">
        <f t="shared" si="15"/>
        <v>vis</v>
      </c>
      <c r="E160" s="55">
        <f>VLOOKUP(C160,Active!C$21:E$966,3,FALSE)</f>
        <v>-4432.0514732743904</v>
      </c>
      <c r="F160" s="17" t="s">
        <v>77</v>
      </c>
      <c r="G160" s="14" t="str">
        <f t="shared" si="16"/>
        <v>22385.359</v>
      </c>
      <c r="H160" s="11">
        <f t="shared" si="17"/>
        <v>-4432</v>
      </c>
      <c r="I160" s="56" t="s">
        <v>350</v>
      </c>
      <c r="J160" s="57" t="s">
        <v>351</v>
      </c>
      <c r="K160" s="56">
        <v>-4432</v>
      </c>
      <c r="L160" s="56" t="s">
        <v>267</v>
      </c>
      <c r="M160" s="57" t="s">
        <v>198</v>
      </c>
      <c r="N160" s="57"/>
      <c r="O160" s="58" t="s">
        <v>295</v>
      </c>
      <c r="P160" s="58" t="s">
        <v>349</v>
      </c>
    </row>
    <row r="161" spans="1:16" ht="12.75" customHeight="1" thickBot="1" x14ac:dyDescent="0.25">
      <c r="A161" s="11" t="str">
        <f t="shared" si="12"/>
        <v> BAN 2.130 </v>
      </c>
      <c r="B161" s="17" t="str">
        <f t="shared" si="13"/>
        <v>I</v>
      </c>
      <c r="C161" s="11">
        <f t="shared" si="14"/>
        <v>22461.486000000001</v>
      </c>
      <c r="D161" s="14" t="str">
        <f t="shared" si="15"/>
        <v>vis</v>
      </c>
      <c r="E161" s="55">
        <f>VLOOKUP(C161,Active!C$21:E$966,3,FALSE)</f>
        <v>-4417.0479738308795</v>
      </c>
      <c r="F161" s="17" t="s">
        <v>77</v>
      </c>
      <c r="G161" s="14" t="str">
        <f t="shared" si="16"/>
        <v>22461.486</v>
      </c>
      <c r="H161" s="11">
        <f t="shared" si="17"/>
        <v>-4417</v>
      </c>
      <c r="I161" s="56" t="s">
        <v>352</v>
      </c>
      <c r="J161" s="57" t="s">
        <v>353</v>
      </c>
      <c r="K161" s="56">
        <v>-4417</v>
      </c>
      <c r="L161" s="56" t="s">
        <v>354</v>
      </c>
      <c r="M161" s="57" t="s">
        <v>198</v>
      </c>
      <c r="N161" s="57"/>
      <c r="O161" s="58" t="s">
        <v>295</v>
      </c>
      <c r="P161" s="58" t="s">
        <v>349</v>
      </c>
    </row>
    <row r="162" spans="1:16" ht="12.75" customHeight="1" thickBot="1" x14ac:dyDescent="0.25">
      <c r="A162" s="11" t="str">
        <f t="shared" si="12"/>
        <v> BAN 2.130 </v>
      </c>
      <c r="B162" s="17" t="str">
        <f t="shared" si="13"/>
        <v>I</v>
      </c>
      <c r="C162" s="11">
        <f t="shared" si="14"/>
        <v>22466.544999999998</v>
      </c>
      <c r="D162" s="14" t="str">
        <f t="shared" si="15"/>
        <v>vis</v>
      </c>
      <c r="E162" s="55">
        <f>VLOOKUP(C162,Active!C$21:E$966,3,FALSE)</f>
        <v>-4416.0509201746909</v>
      </c>
      <c r="F162" s="17" t="s">
        <v>77</v>
      </c>
      <c r="G162" s="14" t="str">
        <f t="shared" si="16"/>
        <v>22466.545</v>
      </c>
      <c r="H162" s="11">
        <f t="shared" si="17"/>
        <v>-4416</v>
      </c>
      <c r="I162" s="56" t="s">
        <v>355</v>
      </c>
      <c r="J162" s="57" t="s">
        <v>356</v>
      </c>
      <c r="K162" s="56">
        <v>-4416</v>
      </c>
      <c r="L162" s="56" t="s">
        <v>252</v>
      </c>
      <c r="M162" s="57" t="s">
        <v>198</v>
      </c>
      <c r="N162" s="57"/>
      <c r="O162" s="58" t="s">
        <v>295</v>
      </c>
      <c r="P162" s="58" t="s">
        <v>349</v>
      </c>
    </row>
    <row r="163" spans="1:16" ht="12.75" customHeight="1" thickBot="1" x14ac:dyDescent="0.25">
      <c r="A163" s="11" t="str">
        <f t="shared" si="12"/>
        <v> BAN 2.130 </v>
      </c>
      <c r="B163" s="17" t="str">
        <f t="shared" si="13"/>
        <v>I</v>
      </c>
      <c r="C163" s="11">
        <f t="shared" si="14"/>
        <v>22522.379000000001</v>
      </c>
      <c r="D163" s="14" t="str">
        <f t="shared" si="15"/>
        <v>vis</v>
      </c>
      <c r="E163" s="55">
        <f>VLOOKUP(C163,Active!C$21:E$966,3,FALSE)</f>
        <v>-4405.0468692081613</v>
      </c>
      <c r="F163" s="17" t="s">
        <v>77</v>
      </c>
      <c r="G163" s="14" t="str">
        <f t="shared" si="16"/>
        <v>22522.379</v>
      </c>
      <c r="H163" s="11">
        <f t="shared" si="17"/>
        <v>-4405</v>
      </c>
      <c r="I163" s="56" t="s">
        <v>357</v>
      </c>
      <c r="J163" s="57" t="s">
        <v>358</v>
      </c>
      <c r="K163" s="56">
        <v>-4405</v>
      </c>
      <c r="L163" s="56" t="s">
        <v>178</v>
      </c>
      <c r="M163" s="57" t="s">
        <v>198</v>
      </c>
      <c r="N163" s="57"/>
      <c r="O163" s="58" t="s">
        <v>295</v>
      </c>
      <c r="P163" s="58" t="s">
        <v>349</v>
      </c>
    </row>
    <row r="164" spans="1:16" ht="12.75" customHeight="1" thickBot="1" x14ac:dyDescent="0.25">
      <c r="A164" s="11" t="str">
        <f t="shared" si="12"/>
        <v> BAN 2.130 </v>
      </c>
      <c r="B164" s="17" t="str">
        <f t="shared" si="13"/>
        <v>I</v>
      </c>
      <c r="C164" s="11">
        <f t="shared" si="14"/>
        <v>22578.11</v>
      </c>
      <c r="D164" s="14" t="str">
        <f t="shared" si="15"/>
        <v>vis</v>
      </c>
      <c r="E164" s="55">
        <f>VLOOKUP(C164,Active!C$21:E$966,3,FALSE)</f>
        <v>-4394.0631180096871</v>
      </c>
      <c r="F164" s="17" t="s">
        <v>77</v>
      </c>
      <c r="G164" s="14" t="str">
        <f t="shared" si="16"/>
        <v>22578.110</v>
      </c>
      <c r="H164" s="11">
        <f t="shared" si="17"/>
        <v>-4394</v>
      </c>
      <c r="I164" s="56" t="s">
        <v>359</v>
      </c>
      <c r="J164" s="57" t="s">
        <v>360</v>
      </c>
      <c r="K164" s="56">
        <v>-4394</v>
      </c>
      <c r="L164" s="56" t="s">
        <v>361</v>
      </c>
      <c r="M164" s="57" t="s">
        <v>198</v>
      </c>
      <c r="N164" s="57"/>
      <c r="O164" s="58" t="s">
        <v>295</v>
      </c>
      <c r="P164" s="58" t="s">
        <v>349</v>
      </c>
    </row>
    <row r="165" spans="1:16" ht="12.75" customHeight="1" thickBot="1" x14ac:dyDescent="0.25">
      <c r="A165" s="11" t="str">
        <f t="shared" si="12"/>
        <v> BAN 2.130 </v>
      </c>
      <c r="B165" s="17" t="str">
        <f t="shared" si="13"/>
        <v>I</v>
      </c>
      <c r="C165" s="11">
        <f t="shared" si="14"/>
        <v>22603.550999999999</v>
      </c>
      <c r="D165" s="14" t="str">
        <f t="shared" si="15"/>
        <v>vis</v>
      </c>
      <c r="E165" s="55">
        <f>VLOOKUP(C165,Active!C$21:E$966,3,FALSE)</f>
        <v>-4389.0490753002368</v>
      </c>
      <c r="F165" s="17" t="s">
        <v>77</v>
      </c>
      <c r="G165" s="14" t="str">
        <f t="shared" si="16"/>
        <v>22603.551</v>
      </c>
      <c r="H165" s="11">
        <f t="shared" si="17"/>
        <v>-4389</v>
      </c>
      <c r="I165" s="56" t="s">
        <v>362</v>
      </c>
      <c r="J165" s="57" t="s">
        <v>363</v>
      </c>
      <c r="K165" s="56">
        <v>-4389</v>
      </c>
      <c r="L165" s="56" t="s">
        <v>364</v>
      </c>
      <c r="M165" s="57" t="s">
        <v>198</v>
      </c>
      <c r="N165" s="57"/>
      <c r="O165" s="58" t="s">
        <v>295</v>
      </c>
      <c r="P165" s="58" t="s">
        <v>349</v>
      </c>
    </row>
    <row r="166" spans="1:16" ht="12.75" customHeight="1" thickBot="1" x14ac:dyDescent="0.25">
      <c r="A166" s="11" t="str">
        <f t="shared" si="12"/>
        <v> BAN 2.130 </v>
      </c>
      <c r="B166" s="17" t="str">
        <f t="shared" si="13"/>
        <v>I</v>
      </c>
      <c r="C166" s="11">
        <f t="shared" si="14"/>
        <v>22649.19</v>
      </c>
      <c r="D166" s="14" t="str">
        <f t="shared" si="15"/>
        <v>vis</v>
      </c>
      <c r="E166" s="55">
        <f>VLOOKUP(C166,Active!C$21:E$966,3,FALSE)</f>
        <v>-4380.054307200845</v>
      </c>
      <c r="F166" s="17" t="s">
        <v>77</v>
      </c>
      <c r="G166" s="14" t="str">
        <f t="shared" si="16"/>
        <v>22649.190</v>
      </c>
      <c r="H166" s="11">
        <f t="shared" si="17"/>
        <v>-4380</v>
      </c>
      <c r="I166" s="56" t="s">
        <v>365</v>
      </c>
      <c r="J166" s="57" t="s">
        <v>366</v>
      </c>
      <c r="K166" s="56">
        <v>-4380</v>
      </c>
      <c r="L166" s="56" t="s">
        <v>367</v>
      </c>
      <c r="M166" s="57" t="s">
        <v>198</v>
      </c>
      <c r="N166" s="57"/>
      <c r="O166" s="58" t="s">
        <v>295</v>
      </c>
      <c r="P166" s="58" t="s">
        <v>349</v>
      </c>
    </row>
    <row r="167" spans="1:16" ht="12.75" customHeight="1" thickBot="1" x14ac:dyDescent="0.25">
      <c r="A167" s="11" t="str">
        <f t="shared" si="12"/>
        <v> AA 30.414 </v>
      </c>
      <c r="B167" s="17" t="str">
        <f t="shared" si="13"/>
        <v>II</v>
      </c>
      <c r="C167" s="11">
        <f t="shared" si="14"/>
        <v>22915.661</v>
      </c>
      <c r="D167" s="14" t="str">
        <f t="shared" si="15"/>
        <v>vis</v>
      </c>
      <c r="E167" s="55">
        <f>VLOOKUP(C167,Active!C$21:E$966,3,FALSE)</f>
        <v>-4327.5368363927</v>
      </c>
      <c r="F167" s="17" t="s">
        <v>77</v>
      </c>
      <c r="G167" s="14" t="str">
        <f t="shared" si="16"/>
        <v>22915.661</v>
      </c>
      <c r="H167" s="11">
        <f t="shared" si="17"/>
        <v>-4327.5</v>
      </c>
      <c r="I167" s="56" t="s">
        <v>368</v>
      </c>
      <c r="J167" s="57" t="s">
        <v>369</v>
      </c>
      <c r="K167" s="56">
        <v>-4327.5</v>
      </c>
      <c r="L167" s="56" t="s">
        <v>370</v>
      </c>
      <c r="M167" s="57" t="s">
        <v>80</v>
      </c>
      <c r="N167" s="57"/>
      <c r="O167" s="58" t="s">
        <v>84</v>
      </c>
      <c r="P167" s="58" t="s">
        <v>85</v>
      </c>
    </row>
    <row r="168" spans="1:16" ht="12.75" customHeight="1" thickBot="1" x14ac:dyDescent="0.25">
      <c r="A168" s="11" t="str">
        <f t="shared" si="12"/>
        <v> BAN 2.130 </v>
      </c>
      <c r="B168" s="17" t="str">
        <f t="shared" si="13"/>
        <v>I</v>
      </c>
      <c r="C168" s="11">
        <f t="shared" si="14"/>
        <v>22928.267</v>
      </c>
      <c r="D168" s="14" t="str">
        <f t="shared" si="15"/>
        <v>vis</v>
      </c>
      <c r="E168" s="55">
        <f>VLOOKUP(C168,Active!C$21:E$966,3,FALSE)</f>
        <v>-4325.052381284986</v>
      </c>
      <c r="F168" s="17" t="s">
        <v>77</v>
      </c>
      <c r="G168" s="14" t="str">
        <f t="shared" si="16"/>
        <v>22928.267</v>
      </c>
      <c r="H168" s="11">
        <f t="shared" si="17"/>
        <v>-4325</v>
      </c>
      <c r="I168" s="56" t="s">
        <v>371</v>
      </c>
      <c r="J168" s="57" t="s">
        <v>372</v>
      </c>
      <c r="K168" s="56">
        <v>-4325</v>
      </c>
      <c r="L168" s="56" t="s">
        <v>195</v>
      </c>
      <c r="M168" s="57" t="s">
        <v>198</v>
      </c>
      <c r="N168" s="57"/>
      <c r="O168" s="58" t="s">
        <v>295</v>
      </c>
      <c r="P168" s="58" t="s">
        <v>349</v>
      </c>
    </row>
    <row r="169" spans="1:16" ht="12.75" customHeight="1" thickBot="1" x14ac:dyDescent="0.25">
      <c r="A169" s="11" t="str">
        <f t="shared" si="12"/>
        <v> AA 30.414 </v>
      </c>
      <c r="B169" s="17" t="str">
        <f t="shared" si="13"/>
        <v>I</v>
      </c>
      <c r="C169" s="11">
        <f t="shared" si="14"/>
        <v>22989.13</v>
      </c>
      <c r="D169" s="14" t="str">
        <f t="shared" si="15"/>
        <v>vis</v>
      </c>
      <c r="E169" s="55">
        <f>VLOOKUP(C169,Active!C$21:E$966,3,FALSE)</f>
        <v>-4313.0571892160697</v>
      </c>
      <c r="F169" s="17" t="s">
        <v>77</v>
      </c>
      <c r="G169" s="14" t="str">
        <f t="shared" si="16"/>
        <v>22989.130</v>
      </c>
      <c r="H169" s="11">
        <f t="shared" si="17"/>
        <v>-4313</v>
      </c>
      <c r="I169" s="56" t="s">
        <v>373</v>
      </c>
      <c r="J169" s="57" t="s">
        <v>374</v>
      </c>
      <c r="K169" s="56">
        <v>-4313</v>
      </c>
      <c r="L169" s="56" t="s">
        <v>299</v>
      </c>
      <c r="M169" s="57" t="s">
        <v>80</v>
      </c>
      <c r="N169" s="57"/>
      <c r="O169" s="58" t="s">
        <v>84</v>
      </c>
      <c r="P169" s="58" t="s">
        <v>85</v>
      </c>
    </row>
    <row r="170" spans="1:16" ht="12.75" customHeight="1" thickBot="1" x14ac:dyDescent="0.25">
      <c r="A170" s="11" t="str">
        <f t="shared" si="12"/>
        <v> BAN 2.130 </v>
      </c>
      <c r="B170" s="17" t="str">
        <f t="shared" si="13"/>
        <v>I</v>
      </c>
      <c r="C170" s="11">
        <f t="shared" si="14"/>
        <v>23004.373</v>
      </c>
      <c r="D170" s="14" t="str">
        <f t="shared" si="15"/>
        <v>vis</v>
      </c>
      <c r="E170" s="55">
        <f>VLOOKUP(C170,Active!C$21:E$966,3,FALSE)</f>
        <v>-4310.0530206291378</v>
      </c>
      <c r="F170" s="17" t="s">
        <v>77</v>
      </c>
      <c r="G170" s="14" t="str">
        <f t="shared" si="16"/>
        <v>23004.373</v>
      </c>
      <c r="H170" s="11">
        <f t="shared" si="17"/>
        <v>-4310</v>
      </c>
      <c r="I170" s="56" t="s">
        <v>375</v>
      </c>
      <c r="J170" s="57" t="s">
        <v>376</v>
      </c>
      <c r="K170" s="56">
        <v>-4310</v>
      </c>
      <c r="L170" s="56" t="s">
        <v>156</v>
      </c>
      <c r="M170" s="57" t="s">
        <v>198</v>
      </c>
      <c r="N170" s="57"/>
      <c r="O170" s="58" t="s">
        <v>295</v>
      </c>
      <c r="P170" s="58" t="s">
        <v>349</v>
      </c>
    </row>
    <row r="171" spans="1:16" ht="12.75" customHeight="1" thickBot="1" x14ac:dyDescent="0.25">
      <c r="A171" s="11" t="str">
        <f t="shared" si="12"/>
        <v> AA 30.414 </v>
      </c>
      <c r="B171" s="17" t="str">
        <f t="shared" si="13"/>
        <v>I</v>
      </c>
      <c r="C171" s="11">
        <f t="shared" si="14"/>
        <v>23308.792000000001</v>
      </c>
      <c r="D171" s="14" t="str">
        <f t="shared" si="15"/>
        <v>vis</v>
      </c>
      <c r="E171" s="55">
        <f>VLOOKUP(C171,Active!C$21:E$966,3,FALSE)</f>
        <v>-4250.0565634313753</v>
      </c>
      <c r="F171" s="17" t="s">
        <v>77</v>
      </c>
      <c r="G171" s="14" t="str">
        <f t="shared" si="16"/>
        <v>23308.792</v>
      </c>
      <c r="H171" s="11">
        <f t="shared" si="17"/>
        <v>-4250</v>
      </c>
      <c r="I171" s="56" t="s">
        <v>377</v>
      </c>
      <c r="J171" s="57" t="s">
        <v>378</v>
      </c>
      <c r="K171" s="56">
        <v>-4250</v>
      </c>
      <c r="L171" s="56" t="s">
        <v>165</v>
      </c>
      <c r="M171" s="57" t="s">
        <v>80</v>
      </c>
      <c r="N171" s="57"/>
      <c r="O171" s="58" t="s">
        <v>84</v>
      </c>
      <c r="P171" s="58" t="s">
        <v>85</v>
      </c>
    </row>
    <row r="172" spans="1:16" ht="12.75" customHeight="1" thickBot="1" x14ac:dyDescent="0.25">
      <c r="A172" s="11" t="str">
        <f t="shared" si="12"/>
        <v> AA 30.414 </v>
      </c>
      <c r="B172" s="17" t="str">
        <f t="shared" si="13"/>
        <v>II</v>
      </c>
      <c r="C172" s="11">
        <f t="shared" si="14"/>
        <v>23311.386999999999</v>
      </c>
      <c r="D172" s="14" t="str">
        <f t="shared" si="15"/>
        <v>vis</v>
      </c>
      <c r="E172" s="55">
        <f>VLOOKUP(C172,Active!C$21:E$966,3,FALSE)</f>
        <v>-4249.54512752748</v>
      </c>
      <c r="F172" s="17" t="s">
        <v>77</v>
      </c>
      <c r="G172" s="14" t="str">
        <f t="shared" si="16"/>
        <v>23311.387</v>
      </c>
      <c r="H172" s="11">
        <f t="shared" si="17"/>
        <v>-4249.5</v>
      </c>
      <c r="I172" s="56" t="s">
        <v>379</v>
      </c>
      <c r="J172" s="57" t="s">
        <v>380</v>
      </c>
      <c r="K172" s="56">
        <v>-4249.5</v>
      </c>
      <c r="L172" s="56" t="s">
        <v>381</v>
      </c>
      <c r="M172" s="57" t="s">
        <v>80</v>
      </c>
      <c r="N172" s="57"/>
      <c r="O172" s="58" t="s">
        <v>84</v>
      </c>
      <c r="P172" s="58" t="s">
        <v>85</v>
      </c>
    </row>
    <row r="173" spans="1:16" ht="12.75" customHeight="1" thickBot="1" x14ac:dyDescent="0.25">
      <c r="A173" s="11" t="str">
        <f t="shared" si="12"/>
        <v> AA 30.414 </v>
      </c>
      <c r="B173" s="17" t="str">
        <f t="shared" si="13"/>
        <v>II</v>
      </c>
      <c r="C173" s="11">
        <f t="shared" si="14"/>
        <v>23656.396000000001</v>
      </c>
      <c r="D173" s="14" t="str">
        <f t="shared" si="15"/>
        <v>vis</v>
      </c>
      <c r="E173" s="55">
        <f>VLOOKUP(C173,Active!C$21:E$966,3,FALSE)</f>
        <v>-4181.5489850352478</v>
      </c>
      <c r="F173" s="17" t="s">
        <v>77</v>
      </c>
      <c r="G173" s="14" t="str">
        <f t="shared" si="16"/>
        <v>23656.396</v>
      </c>
      <c r="H173" s="11">
        <f t="shared" si="17"/>
        <v>-4181.5</v>
      </c>
      <c r="I173" s="56" t="s">
        <v>382</v>
      </c>
      <c r="J173" s="57" t="s">
        <v>383</v>
      </c>
      <c r="K173" s="56">
        <v>-4181.5</v>
      </c>
      <c r="L173" s="56" t="s">
        <v>364</v>
      </c>
      <c r="M173" s="57" t="s">
        <v>80</v>
      </c>
      <c r="N173" s="57"/>
      <c r="O173" s="58" t="s">
        <v>84</v>
      </c>
      <c r="P173" s="58" t="s">
        <v>85</v>
      </c>
    </row>
    <row r="174" spans="1:16" ht="12.75" customHeight="1" thickBot="1" x14ac:dyDescent="0.25">
      <c r="A174" s="11" t="str">
        <f t="shared" si="12"/>
        <v> AA 30.414 </v>
      </c>
      <c r="B174" s="17" t="str">
        <f t="shared" si="13"/>
        <v>I</v>
      </c>
      <c r="C174" s="11">
        <f t="shared" si="14"/>
        <v>23719.898000000001</v>
      </c>
      <c r="D174" s="14" t="str">
        <f t="shared" si="15"/>
        <v>vis</v>
      </c>
      <c r="E174" s="55">
        <f>VLOOKUP(C174,Active!C$21:E$966,3,FALSE)</f>
        <v>-4169.0336853168592</v>
      </c>
      <c r="F174" s="17" t="s">
        <v>77</v>
      </c>
      <c r="G174" s="14" t="str">
        <f t="shared" si="16"/>
        <v>23719.898</v>
      </c>
      <c r="H174" s="11">
        <f t="shared" si="17"/>
        <v>-4169</v>
      </c>
      <c r="I174" s="56" t="s">
        <v>384</v>
      </c>
      <c r="J174" s="57" t="s">
        <v>385</v>
      </c>
      <c r="K174" s="56">
        <v>-4169</v>
      </c>
      <c r="L174" s="56" t="s">
        <v>386</v>
      </c>
      <c r="M174" s="57" t="s">
        <v>80</v>
      </c>
      <c r="N174" s="57"/>
      <c r="O174" s="58" t="s">
        <v>84</v>
      </c>
      <c r="P174" s="58" t="s">
        <v>85</v>
      </c>
    </row>
    <row r="175" spans="1:16" ht="12.75" customHeight="1" thickBot="1" x14ac:dyDescent="0.25">
      <c r="A175" s="11" t="str">
        <f t="shared" si="12"/>
        <v> AA 30.414 </v>
      </c>
      <c r="B175" s="17" t="str">
        <f t="shared" si="13"/>
        <v>II</v>
      </c>
      <c r="C175" s="11">
        <f t="shared" si="14"/>
        <v>24579.845000000001</v>
      </c>
      <c r="D175" s="14" t="str">
        <f t="shared" si="15"/>
        <v>vis</v>
      </c>
      <c r="E175" s="55">
        <f>VLOOKUP(C175,Active!C$21:E$966,3,FALSE)</f>
        <v>-3999.5509218302054</v>
      </c>
      <c r="F175" s="17" t="s">
        <v>77</v>
      </c>
      <c r="G175" s="14" t="str">
        <f t="shared" si="16"/>
        <v>24579.845</v>
      </c>
      <c r="H175" s="11">
        <f t="shared" si="17"/>
        <v>-3999.5</v>
      </c>
      <c r="I175" s="56" t="s">
        <v>387</v>
      </c>
      <c r="J175" s="57" t="s">
        <v>388</v>
      </c>
      <c r="K175" s="56">
        <v>-3999.5</v>
      </c>
      <c r="L175" s="56" t="s">
        <v>252</v>
      </c>
      <c r="M175" s="57" t="s">
        <v>80</v>
      </c>
      <c r="N175" s="57"/>
      <c r="O175" s="58" t="s">
        <v>84</v>
      </c>
      <c r="P175" s="58" t="s">
        <v>85</v>
      </c>
    </row>
    <row r="176" spans="1:16" ht="12.75" customHeight="1" thickBot="1" x14ac:dyDescent="0.25">
      <c r="A176" s="11" t="str">
        <f t="shared" si="12"/>
        <v> AA 30.414 </v>
      </c>
      <c r="B176" s="17" t="str">
        <f t="shared" si="13"/>
        <v>I</v>
      </c>
      <c r="C176" s="11">
        <f t="shared" si="14"/>
        <v>24831.058000000001</v>
      </c>
      <c r="D176" s="14" t="str">
        <f t="shared" si="15"/>
        <v>vis</v>
      </c>
      <c r="E176" s="55">
        <f>VLOOKUP(C176,Active!C$21:E$966,3,FALSE)</f>
        <v>-3950.0405758858942</v>
      </c>
      <c r="F176" s="17" t="s">
        <v>77</v>
      </c>
      <c r="G176" s="14" t="str">
        <f t="shared" si="16"/>
        <v>24831.058</v>
      </c>
      <c r="H176" s="11">
        <f t="shared" si="17"/>
        <v>-3950</v>
      </c>
      <c r="I176" s="56" t="s">
        <v>389</v>
      </c>
      <c r="J176" s="57" t="s">
        <v>390</v>
      </c>
      <c r="K176" s="56">
        <v>-3950</v>
      </c>
      <c r="L176" s="56" t="s">
        <v>391</v>
      </c>
      <c r="M176" s="57" t="s">
        <v>80</v>
      </c>
      <c r="N176" s="57"/>
      <c r="O176" s="58" t="s">
        <v>84</v>
      </c>
      <c r="P176" s="58" t="s">
        <v>85</v>
      </c>
    </row>
    <row r="177" spans="1:16" ht="12.75" customHeight="1" thickBot="1" x14ac:dyDescent="0.25">
      <c r="A177" s="11" t="str">
        <f t="shared" si="12"/>
        <v> AN 255.367 </v>
      </c>
      <c r="B177" s="17" t="str">
        <f t="shared" si="13"/>
        <v>I</v>
      </c>
      <c r="C177" s="11">
        <f t="shared" si="14"/>
        <v>25861.08</v>
      </c>
      <c r="D177" s="14" t="str">
        <f t="shared" si="15"/>
        <v>vis</v>
      </c>
      <c r="E177" s="55">
        <f>VLOOKUP(C177,Active!C$21:E$966,3,FALSE)</f>
        <v>-3747.0385594685454</v>
      </c>
      <c r="F177" s="17" t="s">
        <v>77</v>
      </c>
      <c r="G177" s="14" t="str">
        <f t="shared" si="16"/>
        <v>25861.080</v>
      </c>
      <c r="H177" s="11">
        <f t="shared" si="17"/>
        <v>-3747</v>
      </c>
      <c r="I177" s="56" t="s">
        <v>392</v>
      </c>
      <c r="J177" s="57" t="s">
        <v>393</v>
      </c>
      <c r="K177" s="56">
        <v>-3747</v>
      </c>
      <c r="L177" s="56" t="s">
        <v>394</v>
      </c>
      <c r="M177" s="57" t="s">
        <v>80</v>
      </c>
      <c r="N177" s="57"/>
      <c r="O177" s="58" t="s">
        <v>395</v>
      </c>
      <c r="P177" s="58" t="s">
        <v>396</v>
      </c>
    </row>
    <row r="178" spans="1:16" ht="12.75" customHeight="1" thickBot="1" x14ac:dyDescent="0.25">
      <c r="A178" s="11" t="str">
        <f t="shared" si="12"/>
        <v> AN 255.367 </v>
      </c>
      <c r="B178" s="17" t="str">
        <f t="shared" si="13"/>
        <v>II</v>
      </c>
      <c r="C178" s="11">
        <f t="shared" si="14"/>
        <v>25863.587</v>
      </c>
      <c r="D178" s="14" t="str">
        <f t="shared" si="15"/>
        <v>vis</v>
      </c>
      <c r="E178" s="55">
        <f>VLOOKUP(C178,Active!C$21:E$966,3,FALSE)</f>
        <v>-3746.5444670558031</v>
      </c>
      <c r="F178" s="17" t="s">
        <v>77</v>
      </c>
      <c r="G178" s="14" t="str">
        <f t="shared" si="16"/>
        <v>25863.587</v>
      </c>
      <c r="H178" s="11">
        <f t="shared" si="17"/>
        <v>-3746.5</v>
      </c>
      <c r="I178" s="56" t="s">
        <v>397</v>
      </c>
      <c r="J178" s="57" t="s">
        <v>398</v>
      </c>
      <c r="K178" s="56">
        <v>-3746.5</v>
      </c>
      <c r="L178" s="56" t="s">
        <v>192</v>
      </c>
      <c r="M178" s="57" t="s">
        <v>80</v>
      </c>
      <c r="N178" s="57"/>
      <c r="O178" s="58" t="s">
        <v>395</v>
      </c>
      <c r="P178" s="58" t="s">
        <v>396</v>
      </c>
    </row>
    <row r="179" spans="1:16" ht="12.75" customHeight="1" thickBot="1" x14ac:dyDescent="0.25">
      <c r="A179" s="11" t="str">
        <f t="shared" si="12"/>
        <v> AA 30.414 </v>
      </c>
      <c r="B179" s="17" t="str">
        <f t="shared" si="13"/>
        <v>I</v>
      </c>
      <c r="C179" s="11">
        <f t="shared" si="14"/>
        <v>25906.83</v>
      </c>
      <c r="D179" s="14" t="str">
        <f t="shared" si="15"/>
        <v>vis</v>
      </c>
      <c r="E179" s="55">
        <f>VLOOKUP(C179,Active!C$21:E$966,3,FALSE)</f>
        <v>-3738.0219149200857</v>
      </c>
      <c r="F179" s="17" t="s">
        <v>77</v>
      </c>
      <c r="G179" s="14" t="str">
        <f t="shared" si="16"/>
        <v>25906.830</v>
      </c>
      <c r="H179" s="11">
        <f t="shared" si="17"/>
        <v>-3738</v>
      </c>
      <c r="I179" s="56" t="s">
        <v>399</v>
      </c>
      <c r="J179" s="57" t="s">
        <v>400</v>
      </c>
      <c r="K179" s="56">
        <v>-3738</v>
      </c>
      <c r="L179" s="56" t="s">
        <v>401</v>
      </c>
      <c r="M179" s="57" t="s">
        <v>80</v>
      </c>
      <c r="N179" s="57"/>
      <c r="O179" s="58" t="s">
        <v>84</v>
      </c>
      <c r="P179" s="58" t="s">
        <v>85</v>
      </c>
    </row>
    <row r="180" spans="1:16" ht="12.75" customHeight="1" thickBot="1" x14ac:dyDescent="0.25">
      <c r="A180" s="11" t="str">
        <f t="shared" si="12"/>
        <v> AA 30.414 </v>
      </c>
      <c r="B180" s="17" t="str">
        <f t="shared" si="13"/>
        <v>II</v>
      </c>
      <c r="C180" s="11">
        <f t="shared" si="14"/>
        <v>25914.414000000001</v>
      </c>
      <c r="D180" s="14" t="str">
        <f t="shared" si="15"/>
        <v>vis</v>
      </c>
      <c r="E180" s="55">
        <f>VLOOKUP(C180,Active!C$21:E$966,3,FALSE)</f>
        <v>-3736.5272213188723</v>
      </c>
      <c r="F180" s="17" t="s">
        <v>77</v>
      </c>
      <c r="G180" s="14" t="str">
        <f t="shared" si="16"/>
        <v>25914.414</v>
      </c>
      <c r="H180" s="11">
        <f t="shared" si="17"/>
        <v>-3736.5</v>
      </c>
      <c r="I180" s="56" t="s">
        <v>402</v>
      </c>
      <c r="J180" s="57" t="s">
        <v>403</v>
      </c>
      <c r="K180" s="56">
        <v>-3736.5</v>
      </c>
      <c r="L180" s="56" t="s">
        <v>404</v>
      </c>
      <c r="M180" s="57" t="s">
        <v>80</v>
      </c>
      <c r="N180" s="57"/>
      <c r="O180" s="58" t="s">
        <v>84</v>
      </c>
      <c r="P180" s="58" t="s">
        <v>85</v>
      </c>
    </row>
    <row r="181" spans="1:16" ht="12.75" customHeight="1" thickBot="1" x14ac:dyDescent="0.25">
      <c r="A181" s="11" t="str">
        <f t="shared" si="12"/>
        <v> AA 30.414 </v>
      </c>
      <c r="B181" s="17" t="str">
        <f t="shared" si="13"/>
        <v>I</v>
      </c>
      <c r="C181" s="11">
        <f t="shared" si="14"/>
        <v>25947.347000000002</v>
      </c>
      <c r="D181" s="14" t="str">
        <f t="shared" si="15"/>
        <v>vis</v>
      </c>
      <c r="E181" s="55">
        <f>VLOOKUP(C181,Active!C$21:E$966,3,FALSE)</f>
        <v>-3730.0366168398682</v>
      </c>
      <c r="F181" s="17" t="s">
        <v>77</v>
      </c>
      <c r="G181" s="14" t="str">
        <f t="shared" si="16"/>
        <v>25947.347</v>
      </c>
      <c r="H181" s="11">
        <f t="shared" si="17"/>
        <v>-3730</v>
      </c>
      <c r="I181" s="56" t="s">
        <v>405</v>
      </c>
      <c r="J181" s="57" t="s">
        <v>406</v>
      </c>
      <c r="K181" s="56">
        <v>-3730</v>
      </c>
      <c r="L181" s="56" t="s">
        <v>407</v>
      </c>
      <c r="M181" s="57" t="s">
        <v>80</v>
      </c>
      <c r="N181" s="57"/>
      <c r="O181" s="58" t="s">
        <v>84</v>
      </c>
      <c r="P181" s="58" t="s">
        <v>85</v>
      </c>
    </row>
    <row r="182" spans="1:16" ht="12.75" customHeight="1" thickBot="1" x14ac:dyDescent="0.25">
      <c r="A182" s="11" t="str">
        <f t="shared" si="12"/>
        <v> AA 30.414 </v>
      </c>
      <c r="B182" s="17" t="str">
        <f t="shared" si="13"/>
        <v>II</v>
      </c>
      <c r="C182" s="11">
        <f t="shared" si="14"/>
        <v>25949.883000000002</v>
      </c>
      <c r="D182" s="14" t="str">
        <f t="shared" si="15"/>
        <v>vis</v>
      </c>
      <c r="E182" s="55">
        <f>VLOOKUP(C182,Active!C$21:E$966,3,FALSE)</f>
        <v>-3729.5368089584499</v>
      </c>
      <c r="F182" s="17" t="s">
        <v>77</v>
      </c>
      <c r="G182" s="14" t="str">
        <f t="shared" si="16"/>
        <v>25949.883</v>
      </c>
      <c r="H182" s="11">
        <f t="shared" si="17"/>
        <v>-3729.5</v>
      </c>
      <c r="I182" s="56" t="s">
        <v>408</v>
      </c>
      <c r="J182" s="57" t="s">
        <v>409</v>
      </c>
      <c r="K182" s="56">
        <v>-3729.5</v>
      </c>
      <c r="L182" s="56" t="s">
        <v>370</v>
      </c>
      <c r="M182" s="57" t="s">
        <v>80</v>
      </c>
      <c r="N182" s="57"/>
      <c r="O182" s="58" t="s">
        <v>84</v>
      </c>
      <c r="P182" s="58" t="s">
        <v>85</v>
      </c>
    </row>
    <row r="183" spans="1:16" ht="12.75" customHeight="1" thickBot="1" x14ac:dyDescent="0.25">
      <c r="A183" s="11" t="str">
        <f t="shared" si="12"/>
        <v> AA 30.415 </v>
      </c>
      <c r="B183" s="17" t="str">
        <f t="shared" si="13"/>
        <v>I</v>
      </c>
      <c r="C183" s="11">
        <f t="shared" si="14"/>
        <v>25967.63</v>
      </c>
      <c r="D183" s="14" t="str">
        <f t="shared" si="15"/>
        <v>vis</v>
      </c>
      <c r="E183" s="55">
        <f>VLOOKUP(C183,Active!C$21:E$966,3,FALSE)</f>
        <v>-3726.0391392141546</v>
      </c>
      <c r="F183" s="17" t="s">
        <v>77</v>
      </c>
      <c r="G183" s="14" t="str">
        <f t="shared" si="16"/>
        <v>25967.630</v>
      </c>
      <c r="H183" s="11">
        <f t="shared" si="17"/>
        <v>-3726</v>
      </c>
      <c r="I183" s="56" t="s">
        <v>410</v>
      </c>
      <c r="J183" s="57" t="s">
        <v>411</v>
      </c>
      <c r="K183" s="56">
        <v>-3726</v>
      </c>
      <c r="L183" s="56" t="s">
        <v>412</v>
      </c>
      <c r="M183" s="57" t="s">
        <v>80</v>
      </c>
      <c r="N183" s="57"/>
      <c r="O183" s="58" t="s">
        <v>413</v>
      </c>
      <c r="P183" s="58" t="s">
        <v>414</v>
      </c>
    </row>
    <row r="184" spans="1:16" ht="12.75" customHeight="1" thickBot="1" x14ac:dyDescent="0.25">
      <c r="A184" s="11" t="str">
        <f t="shared" si="12"/>
        <v> AN 255.367 </v>
      </c>
      <c r="B184" s="17" t="str">
        <f t="shared" si="13"/>
        <v>I</v>
      </c>
      <c r="C184" s="11">
        <f t="shared" si="14"/>
        <v>26195.960999999999</v>
      </c>
      <c r="D184" s="14" t="str">
        <f t="shared" si="15"/>
        <v>vis</v>
      </c>
      <c r="E184" s="55">
        <f>VLOOKUP(C184,Active!C$21:E$966,3,FALSE)</f>
        <v>-3681.0384951399606</v>
      </c>
      <c r="F184" s="17" t="s">
        <v>77</v>
      </c>
      <c r="G184" s="14" t="str">
        <f t="shared" si="16"/>
        <v>26195.961</v>
      </c>
      <c r="H184" s="11">
        <f t="shared" si="17"/>
        <v>-3681</v>
      </c>
      <c r="I184" s="56" t="s">
        <v>415</v>
      </c>
      <c r="J184" s="57" t="s">
        <v>416</v>
      </c>
      <c r="K184" s="56">
        <v>-3681</v>
      </c>
      <c r="L184" s="56" t="s">
        <v>94</v>
      </c>
      <c r="M184" s="57" t="s">
        <v>80</v>
      </c>
      <c r="N184" s="57"/>
      <c r="O184" s="58" t="s">
        <v>395</v>
      </c>
      <c r="P184" s="58" t="s">
        <v>396</v>
      </c>
    </row>
    <row r="185" spans="1:16" ht="12.75" customHeight="1" thickBot="1" x14ac:dyDescent="0.25">
      <c r="A185" s="11" t="str">
        <f t="shared" si="12"/>
        <v> AN 255.367 </v>
      </c>
      <c r="B185" s="17" t="str">
        <f t="shared" si="13"/>
        <v>II</v>
      </c>
      <c r="C185" s="11">
        <f t="shared" si="14"/>
        <v>26198.531999999999</v>
      </c>
      <c r="D185" s="14" t="str">
        <f t="shared" si="15"/>
        <v>vis</v>
      </c>
      <c r="E185" s="55">
        <f>VLOOKUP(C185,Active!C$21:E$966,3,FALSE)</f>
        <v>-3680.5317892791063</v>
      </c>
      <c r="F185" s="17" t="s">
        <v>77</v>
      </c>
      <c r="G185" s="14" t="str">
        <f t="shared" si="16"/>
        <v>26198.532</v>
      </c>
      <c r="H185" s="11">
        <f t="shared" si="17"/>
        <v>-3680.5</v>
      </c>
      <c r="I185" s="56" t="s">
        <v>417</v>
      </c>
      <c r="J185" s="57" t="s">
        <v>418</v>
      </c>
      <c r="K185" s="56">
        <v>-3680.5</v>
      </c>
      <c r="L185" s="56" t="s">
        <v>419</v>
      </c>
      <c r="M185" s="57" t="s">
        <v>80</v>
      </c>
      <c r="N185" s="57"/>
      <c r="O185" s="58" t="s">
        <v>395</v>
      </c>
      <c r="P185" s="58" t="s">
        <v>396</v>
      </c>
    </row>
    <row r="186" spans="1:16" ht="12.75" customHeight="1" thickBot="1" x14ac:dyDescent="0.25">
      <c r="A186" s="11" t="str">
        <f t="shared" si="12"/>
        <v> AA 30.415 </v>
      </c>
      <c r="B186" s="17" t="str">
        <f t="shared" si="13"/>
        <v>I</v>
      </c>
      <c r="C186" s="11">
        <f t="shared" si="14"/>
        <v>26256.830999999998</v>
      </c>
      <c r="D186" s="14" t="str">
        <f t="shared" si="15"/>
        <v>vis</v>
      </c>
      <c r="E186" s="55">
        <f>VLOOKUP(C186,Active!C$21:E$966,3,FALSE)</f>
        <v>-3669.0419234751575</v>
      </c>
      <c r="F186" s="17" t="s">
        <v>77</v>
      </c>
      <c r="G186" s="14" t="str">
        <f t="shared" si="16"/>
        <v>26256.831</v>
      </c>
      <c r="H186" s="11">
        <f t="shared" si="17"/>
        <v>-3669</v>
      </c>
      <c r="I186" s="56" t="s">
        <v>420</v>
      </c>
      <c r="J186" s="57" t="s">
        <v>421</v>
      </c>
      <c r="K186" s="56">
        <v>-3669</v>
      </c>
      <c r="L186" s="56" t="s">
        <v>422</v>
      </c>
      <c r="M186" s="57" t="s">
        <v>80</v>
      </c>
      <c r="N186" s="57"/>
      <c r="O186" s="58" t="s">
        <v>413</v>
      </c>
      <c r="P186" s="58" t="s">
        <v>414</v>
      </c>
    </row>
    <row r="187" spans="1:16" ht="12.75" customHeight="1" thickBot="1" x14ac:dyDescent="0.25">
      <c r="A187" s="11" t="str">
        <f t="shared" si="12"/>
        <v> AA 30.415 </v>
      </c>
      <c r="B187" s="17" t="str">
        <f t="shared" si="13"/>
        <v>I</v>
      </c>
      <c r="C187" s="11">
        <f t="shared" si="14"/>
        <v>26373.525000000001</v>
      </c>
      <c r="D187" s="14" t="str">
        <f t="shared" si="15"/>
        <v>vis</v>
      </c>
      <c r="E187" s="55">
        <f>VLOOKUP(C187,Active!C$21:E$966,3,FALSE)</f>
        <v>-3646.0432716950918</v>
      </c>
      <c r="F187" s="17" t="s">
        <v>77</v>
      </c>
      <c r="G187" s="14" t="str">
        <f t="shared" si="16"/>
        <v>26373.525</v>
      </c>
      <c r="H187" s="11">
        <f t="shared" si="17"/>
        <v>-3646</v>
      </c>
      <c r="I187" s="56" t="s">
        <v>423</v>
      </c>
      <c r="J187" s="57" t="s">
        <v>424</v>
      </c>
      <c r="K187" s="56">
        <v>-3646</v>
      </c>
      <c r="L187" s="56" t="s">
        <v>114</v>
      </c>
      <c r="M187" s="57" t="s">
        <v>80</v>
      </c>
      <c r="N187" s="57"/>
      <c r="O187" s="58" t="s">
        <v>413</v>
      </c>
      <c r="P187" s="58" t="s">
        <v>414</v>
      </c>
    </row>
    <row r="188" spans="1:16" ht="12.75" customHeight="1" thickBot="1" x14ac:dyDescent="0.25">
      <c r="A188" s="11" t="str">
        <f t="shared" si="12"/>
        <v> AA 30.415 </v>
      </c>
      <c r="B188" s="17" t="str">
        <f t="shared" si="13"/>
        <v>I</v>
      </c>
      <c r="C188" s="11">
        <f t="shared" si="14"/>
        <v>26398.895</v>
      </c>
      <c r="D188" s="14" t="str">
        <f t="shared" si="15"/>
        <v>vis</v>
      </c>
      <c r="E188" s="55">
        <f>VLOOKUP(C188,Active!C$21:E$966,3,FALSE)</f>
        <v>-3641.0432220296402</v>
      </c>
      <c r="F188" s="17" t="s">
        <v>77</v>
      </c>
      <c r="G188" s="14" t="str">
        <f t="shared" si="16"/>
        <v>26398.895</v>
      </c>
      <c r="H188" s="11">
        <f t="shared" si="17"/>
        <v>-3641</v>
      </c>
      <c r="I188" s="56" t="s">
        <v>425</v>
      </c>
      <c r="J188" s="57" t="s">
        <v>426</v>
      </c>
      <c r="K188" s="56">
        <v>-3641</v>
      </c>
      <c r="L188" s="56" t="s">
        <v>83</v>
      </c>
      <c r="M188" s="57" t="s">
        <v>80</v>
      </c>
      <c r="N188" s="57"/>
      <c r="O188" s="58" t="s">
        <v>413</v>
      </c>
      <c r="P188" s="58" t="s">
        <v>414</v>
      </c>
    </row>
    <row r="189" spans="1:16" ht="13.5" thickBot="1" x14ac:dyDescent="0.25">
      <c r="A189" s="11" t="str">
        <f t="shared" si="12"/>
        <v> AHSB 4.104 </v>
      </c>
      <c r="B189" s="17" t="str">
        <f t="shared" si="13"/>
        <v>I</v>
      </c>
      <c r="C189" s="11">
        <f t="shared" si="14"/>
        <v>26419.226999999999</v>
      </c>
      <c r="D189" s="14" t="str">
        <f t="shared" si="15"/>
        <v>vis</v>
      </c>
      <c r="E189" s="55">
        <f>VLOOKUP(C189,Active!C$21:E$966,3,FALSE)</f>
        <v>-3637.036087232716</v>
      </c>
      <c r="F189" s="17" t="s">
        <v>77</v>
      </c>
      <c r="G189" s="14" t="str">
        <f t="shared" si="16"/>
        <v>26419.227</v>
      </c>
      <c r="H189" s="11">
        <f t="shared" si="17"/>
        <v>-3637</v>
      </c>
      <c r="I189" s="56" t="s">
        <v>427</v>
      </c>
      <c r="J189" s="57" t="s">
        <v>428</v>
      </c>
      <c r="K189" s="56">
        <v>-3637</v>
      </c>
      <c r="L189" s="56" t="s">
        <v>429</v>
      </c>
      <c r="M189" s="57" t="s">
        <v>80</v>
      </c>
      <c r="N189" s="57"/>
      <c r="O189" s="58" t="s">
        <v>430</v>
      </c>
      <c r="P189" s="58" t="s">
        <v>431</v>
      </c>
    </row>
    <row r="190" spans="1:16" ht="13.5" thickBot="1" x14ac:dyDescent="0.25">
      <c r="A190" s="11" t="str">
        <f t="shared" si="12"/>
        <v> AN 255.367 </v>
      </c>
      <c r="B190" s="17" t="str">
        <f t="shared" si="13"/>
        <v>I</v>
      </c>
      <c r="C190" s="11">
        <f t="shared" si="14"/>
        <v>26581.612000000001</v>
      </c>
      <c r="D190" s="14" t="str">
        <f t="shared" si="15"/>
        <v>vis</v>
      </c>
      <c r="E190" s="55">
        <f>VLOOKUP(C190,Active!C$21:E$966,3,FALSE)</f>
        <v>-3605.0324189266685</v>
      </c>
      <c r="F190" s="17" t="s">
        <v>77</v>
      </c>
      <c r="G190" s="14" t="str">
        <f t="shared" si="16"/>
        <v>26581.612</v>
      </c>
      <c r="H190" s="11">
        <f t="shared" si="17"/>
        <v>-3605</v>
      </c>
      <c r="I190" s="56" t="s">
        <v>432</v>
      </c>
      <c r="J190" s="57" t="s">
        <v>433</v>
      </c>
      <c r="K190" s="56">
        <v>-3605</v>
      </c>
      <c r="L190" s="56" t="s">
        <v>434</v>
      </c>
      <c r="M190" s="57" t="s">
        <v>80</v>
      </c>
      <c r="N190" s="57"/>
      <c r="O190" s="58" t="s">
        <v>395</v>
      </c>
      <c r="P190" s="58" t="s">
        <v>396</v>
      </c>
    </row>
    <row r="191" spans="1:16" ht="13.5" thickBot="1" x14ac:dyDescent="0.25">
      <c r="A191" s="11" t="str">
        <f t="shared" si="12"/>
        <v> AN 255.367 </v>
      </c>
      <c r="B191" s="17" t="str">
        <f t="shared" si="13"/>
        <v>II</v>
      </c>
      <c r="C191" s="11">
        <f t="shared" si="14"/>
        <v>26584.169000000002</v>
      </c>
      <c r="D191" s="14" t="str">
        <f t="shared" si="15"/>
        <v>vis</v>
      </c>
      <c r="E191" s="55">
        <f>VLOOKUP(C191,Active!C$21:E$966,3,FALSE)</f>
        <v>-3604.5284722575884</v>
      </c>
      <c r="F191" s="17" t="s">
        <v>77</v>
      </c>
      <c r="G191" s="14" t="str">
        <f t="shared" si="16"/>
        <v>26584.169</v>
      </c>
      <c r="H191" s="11">
        <f t="shared" si="17"/>
        <v>-3604.5</v>
      </c>
      <c r="I191" s="56" t="s">
        <v>435</v>
      </c>
      <c r="J191" s="57" t="s">
        <v>436</v>
      </c>
      <c r="K191" s="56">
        <v>-3604.5</v>
      </c>
      <c r="L191" s="56" t="s">
        <v>437</v>
      </c>
      <c r="M191" s="57" t="s">
        <v>80</v>
      </c>
      <c r="N191" s="57"/>
      <c r="O191" s="58" t="s">
        <v>395</v>
      </c>
      <c r="P191" s="58" t="s">
        <v>396</v>
      </c>
    </row>
    <row r="192" spans="1:16" ht="13.5" thickBot="1" x14ac:dyDescent="0.25">
      <c r="A192" s="11" t="str">
        <f t="shared" si="12"/>
        <v> AA 30.414 </v>
      </c>
      <c r="B192" s="17" t="str">
        <f t="shared" si="13"/>
        <v>I</v>
      </c>
      <c r="C192" s="11">
        <f t="shared" si="14"/>
        <v>26794.719000000001</v>
      </c>
      <c r="D192" s="14" t="str">
        <f t="shared" si="15"/>
        <v>vis</v>
      </c>
      <c r="E192" s="55">
        <f>VLOOKUP(C192,Active!C$21:E$966,3,FALSE)</f>
        <v>-3563.0321988219989</v>
      </c>
      <c r="F192" s="17" t="s">
        <v>77</v>
      </c>
      <c r="G192" s="14" t="str">
        <f t="shared" si="16"/>
        <v>26794.719</v>
      </c>
      <c r="H192" s="11">
        <f t="shared" si="17"/>
        <v>-3563</v>
      </c>
      <c r="I192" s="56" t="s">
        <v>438</v>
      </c>
      <c r="J192" s="57" t="s">
        <v>439</v>
      </c>
      <c r="K192" s="56">
        <v>-3563</v>
      </c>
      <c r="L192" s="56" t="s">
        <v>440</v>
      </c>
      <c r="M192" s="57" t="s">
        <v>80</v>
      </c>
      <c r="N192" s="57"/>
      <c r="O192" s="58" t="s">
        <v>84</v>
      </c>
      <c r="P192" s="58" t="s">
        <v>85</v>
      </c>
    </row>
    <row r="193" spans="1:16" ht="13.5" thickBot="1" x14ac:dyDescent="0.25">
      <c r="A193" s="11" t="str">
        <f t="shared" si="12"/>
        <v> AA 30.414 </v>
      </c>
      <c r="B193" s="17" t="str">
        <f t="shared" si="13"/>
        <v>II</v>
      </c>
      <c r="C193" s="11">
        <f t="shared" si="14"/>
        <v>26797.275000000001</v>
      </c>
      <c r="D193" s="14" t="str">
        <f t="shared" si="15"/>
        <v>vis</v>
      </c>
      <c r="E193" s="55">
        <f>VLOOKUP(C193,Active!C$21:E$966,3,FALSE)</f>
        <v>-3562.5284492380456</v>
      </c>
      <c r="F193" s="17" t="s">
        <v>77</v>
      </c>
      <c r="G193" s="14" t="str">
        <f t="shared" si="16"/>
        <v>26797.275</v>
      </c>
      <c r="H193" s="11">
        <f t="shared" si="17"/>
        <v>-3562.5</v>
      </c>
      <c r="I193" s="56" t="s">
        <v>441</v>
      </c>
      <c r="J193" s="57" t="s">
        <v>442</v>
      </c>
      <c r="K193" s="56">
        <v>-3562.5</v>
      </c>
      <c r="L193" s="56" t="s">
        <v>437</v>
      </c>
      <c r="M193" s="57" t="s">
        <v>80</v>
      </c>
      <c r="N193" s="57"/>
      <c r="O193" s="58" t="s">
        <v>84</v>
      </c>
      <c r="P193" s="58" t="s">
        <v>85</v>
      </c>
    </row>
    <row r="194" spans="1:16" ht="13.5" thickBot="1" x14ac:dyDescent="0.25">
      <c r="A194" s="11" t="str">
        <f t="shared" si="12"/>
        <v> AA 30.414 </v>
      </c>
      <c r="B194" s="17" t="str">
        <f t="shared" si="13"/>
        <v>I</v>
      </c>
      <c r="C194" s="11">
        <f t="shared" si="14"/>
        <v>26865.73</v>
      </c>
      <c r="D194" s="14" t="str">
        <f t="shared" si="15"/>
        <v>vis</v>
      </c>
      <c r="E194" s="55">
        <f>VLOOKUP(C194,Active!C$21:E$966,3,FALSE)</f>
        <v>-3549.0369868869025</v>
      </c>
      <c r="F194" s="17" t="s">
        <v>77</v>
      </c>
      <c r="G194" s="14" t="str">
        <f t="shared" si="16"/>
        <v>26865.730</v>
      </c>
      <c r="H194" s="11">
        <f t="shared" si="17"/>
        <v>-3549</v>
      </c>
      <c r="I194" s="56" t="s">
        <v>443</v>
      </c>
      <c r="J194" s="57" t="s">
        <v>444</v>
      </c>
      <c r="K194" s="56">
        <v>-3549</v>
      </c>
      <c r="L194" s="56" t="s">
        <v>445</v>
      </c>
      <c r="M194" s="57" t="s">
        <v>80</v>
      </c>
      <c r="N194" s="57"/>
      <c r="O194" s="58" t="s">
        <v>84</v>
      </c>
      <c r="P194" s="58" t="s">
        <v>85</v>
      </c>
    </row>
    <row r="195" spans="1:16" ht="13.5" thickBot="1" x14ac:dyDescent="0.25">
      <c r="A195" s="11" t="str">
        <f t="shared" si="12"/>
        <v> AA 30.414 </v>
      </c>
      <c r="B195" s="17" t="str">
        <f t="shared" si="13"/>
        <v>II</v>
      </c>
      <c r="C195" s="11">
        <f t="shared" si="14"/>
        <v>26878.427</v>
      </c>
      <c r="D195" s="14" t="str">
        <f t="shared" si="15"/>
        <v>vis</v>
      </c>
      <c r="E195" s="55">
        <f>VLOOKUP(C195,Active!C$21:E$966,3,FALSE)</f>
        <v>-3546.5345970326557</v>
      </c>
      <c r="F195" s="17" t="s">
        <v>77</v>
      </c>
      <c r="G195" s="14" t="str">
        <f t="shared" si="16"/>
        <v>26878.427</v>
      </c>
      <c r="H195" s="11">
        <f t="shared" si="17"/>
        <v>-3546.5</v>
      </c>
      <c r="I195" s="56" t="s">
        <v>446</v>
      </c>
      <c r="J195" s="57" t="s">
        <v>447</v>
      </c>
      <c r="K195" s="56">
        <v>-3546.5</v>
      </c>
      <c r="L195" s="56" t="s">
        <v>448</v>
      </c>
      <c r="M195" s="57" t="s">
        <v>80</v>
      </c>
      <c r="N195" s="57"/>
      <c r="O195" s="58" t="s">
        <v>84</v>
      </c>
      <c r="P195" s="58" t="s">
        <v>85</v>
      </c>
    </row>
    <row r="196" spans="1:16" ht="13.5" thickBot="1" x14ac:dyDescent="0.25">
      <c r="A196" s="11" t="str">
        <f t="shared" si="12"/>
        <v> AN 255.367 </v>
      </c>
      <c r="B196" s="17" t="str">
        <f t="shared" si="13"/>
        <v>I</v>
      </c>
      <c r="C196" s="11">
        <f t="shared" si="14"/>
        <v>26916.485000000001</v>
      </c>
      <c r="D196" s="14" t="str">
        <f t="shared" si="15"/>
        <v>vis</v>
      </c>
      <c r="E196" s="55">
        <f>VLOOKUP(C196,Active!C$21:E$966,3,FALSE)</f>
        <v>-3539.0339312790975</v>
      </c>
      <c r="F196" s="17" t="s">
        <v>77</v>
      </c>
      <c r="G196" s="14" t="str">
        <f t="shared" si="16"/>
        <v>26916.485</v>
      </c>
      <c r="H196" s="11">
        <f t="shared" si="17"/>
        <v>-3539</v>
      </c>
      <c r="I196" s="56" t="s">
        <v>449</v>
      </c>
      <c r="J196" s="57" t="s">
        <v>450</v>
      </c>
      <c r="K196" s="56">
        <v>-3539</v>
      </c>
      <c r="L196" s="56" t="s">
        <v>451</v>
      </c>
      <c r="M196" s="57" t="s">
        <v>80</v>
      </c>
      <c r="N196" s="57"/>
      <c r="O196" s="58" t="s">
        <v>395</v>
      </c>
      <c r="P196" s="58" t="s">
        <v>396</v>
      </c>
    </row>
    <row r="197" spans="1:16" ht="13.5" thickBot="1" x14ac:dyDescent="0.25">
      <c r="A197" s="11" t="str">
        <f t="shared" si="12"/>
        <v> AN 255.367 </v>
      </c>
      <c r="B197" s="17" t="str">
        <f t="shared" si="13"/>
        <v>II</v>
      </c>
      <c r="C197" s="11">
        <f t="shared" si="14"/>
        <v>26918.984</v>
      </c>
      <c r="D197" s="14" t="str">
        <f t="shared" si="15"/>
        <v>vis</v>
      </c>
      <c r="E197" s="55">
        <f>VLOOKUP(C197,Active!C$21:E$966,3,FALSE)</f>
        <v>-3538.5414155473682</v>
      </c>
      <c r="F197" s="17" t="s">
        <v>77</v>
      </c>
      <c r="G197" s="14" t="str">
        <f t="shared" si="16"/>
        <v>26918.984</v>
      </c>
      <c r="H197" s="11">
        <f t="shared" si="17"/>
        <v>-3538.5</v>
      </c>
      <c r="I197" s="56" t="s">
        <v>452</v>
      </c>
      <c r="J197" s="57" t="s">
        <v>453</v>
      </c>
      <c r="K197" s="56">
        <v>-3538.5</v>
      </c>
      <c r="L197" s="56" t="s">
        <v>454</v>
      </c>
      <c r="M197" s="57" t="s">
        <v>80</v>
      </c>
      <c r="N197" s="57"/>
      <c r="O197" s="58" t="s">
        <v>395</v>
      </c>
      <c r="P197" s="58" t="s">
        <v>396</v>
      </c>
    </row>
    <row r="198" spans="1:16" ht="13.5" thickBot="1" x14ac:dyDescent="0.25">
      <c r="A198" s="11" t="str">
        <f t="shared" si="12"/>
        <v> AN 261.256 </v>
      </c>
      <c r="B198" s="17" t="str">
        <f t="shared" si="13"/>
        <v>II</v>
      </c>
      <c r="C198" s="11">
        <f t="shared" si="14"/>
        <v>27979.418000000001</v>
      </c>
      <c r="D198" s="14" t="str">
        <f t="shared" si="15"/>
        <v>vis</v>
      </c>
      <c r="E198" s="55">
        <f>VLOOKUP(C198,Active!C$21:E$966,3,FALSE)</f>
        <v>-3329.545646255533</v>
      </c>
      <c r="F198" s="17" t="s">
        <v>77</v>
      </c>
      <c r="G198" s="14" t="str">
        <f t="shared" si="16"/>
        <v>27979.418</v>
      </c>
      <c r="H198" s="11">
        <f t="shared" si="17"/>
        <v>-3329.5</v>
      </c>
      <c r="I198" s="56" t="s">
        <v>455</v>
      </c>
      <c r="J198" s="57" t="s">
        <v>456</v>
      </c>
      <c r="K198" s="56">
        <v>-3329.5</v>
      </c>
      <c r="L198" s="56" t="s">
        <v>457</v>
      </c>
      <c r="M198" s="57" t="s">
        <v>198</v>
      </c>
      <c r="N198" s="57"/>
      <c r="O198" s="58" t="s">
        <v>458</v>
      </c>
      <c r="P198" s="58" t="s">
        <v>459</v>
      </c>
    </row>
    <row r="199" spans="1:16" ht="13.5" thickBot="1" x14ac:dyDescent="0.25">
      <c r="A199" s="11" t="str">
        <f t="shared" si="12"/>
        <v> AN 261.256 </v>
      </c>
      <c r="B199" s="17" t="str">
        <f t="shared" si="13"/>
        <v>I</v>
      </c>
      <c r="C199" s="11">
        <f t="shared" si="14"/>
        <v>28022.572</v>
      </c>
      <c r="D199" s="14" t="str">
        <f t="shared" si="15"/>
        <v>vis</v>
      </c>
      <c r="E199" s="55">
        <f>VLOOKUP(C199,Active!C$21:E$966,3,FALSE)</f>
        <v>-3321.0406346960963</v>
      </c>
      <c r="F199" s="17" t="s">
        <v>77</v>
      </c>
      <c r="G199" s="14" t="str">
        <f t="shared" si="16"/>
        <v>28022.572</v>
      </c>
      <c r="H199" s="11">
        <f t="shared" si="17"/>
        <v>-3321</v>
      </c>
      <c r="I199" s="56" t="s">
        <v>460</v>
      </c>
      <c r="J199" s="57" t="s">
        <v>461</v>
      </c>
      <c r="K199" s="56">
        <v>-3321</v>
      </c>
      <c r="L199" s="56" t="s">
        <v>391</v>
      </c>
      <c r="M199" s="57" t="s">
        <v>198</v>
      </c>
      <c r="N199" s="57"/>
      <c r="O199" s="58" t="s">
        <v>458</v>
      </c>
      <c r="P199" s="58" t="s">
        <v>459</v>
      </c>
    </row>
    <row r="200" spans="1:16" ht="13.5" thickBot="1" x14ac:dyDescent="0.25">
      <c r="A200" s="11" t="str">
        <f t="shared" si="12"/>
        <v> COVS </v>
      </c>
      <c r="B200" s="17" t="str">
        <f t="shared" si="13"/>
        <v>I</v>
      </c>
      <c r="C200" s="11">
        <f t="shared" si="14"/>
        <v>28068.288</v>
      </c>
      <c r="D200" s="14" t="str">
        <f t="shared" si="15"/>
        <v>vis</v>
      </c>
      <c r="E200" s="55">
        <f>VLOOKUP(C200,Active!C$21:E$966,3,FALSE)</f>
        <v>-3312.0306910419454</v>
      </c>
      <c r="F200" s="17" t="s">
        <v>77</v>
      </c>
      <c r="G200" s="14" t="str">
        <f t="shared" si="16"/>
        <v>28068.288</v>
      </c>
      <c r="H200" s="11">
        <f t="shared" si="17"/>
        <v>-3312</v>
      </c>
      <c r="I200" s="56" t="s">
        <v>462</v>
      </c>
      <c r="J200" s="57" t="s">
        <v>463</v>
      </c>
      <c r="K200" s="56">
        <v>-3312</v>
      </c>
      <c r="L200" s="56" t="s">
        <v>464</v>
      </c>
      <c r="M200" s="57" t="s">
        <v>198</v>
      </c>
      <c r="N200" s="57"/>
      <c r="O200" s="58" t="s">
        <v>465</v>
      </c>
      <c r="P200" s="58" t="s">
        <v>466</v>
      </c>
    </row>
    <row r="201" spans="1:16" ht="13.5" thickBot="1" x14ac:dyDescent="0.25">
      <c r="A201" s="11" t="str">
        <f t="shared" si="12"/>
        <v> HA 113.74 </v>
      </c>
      <c r="B201" s="17" t="str">
        <f t="shared" si="13"/>
        <v>I</v>
      </c>
      <c r="C201" s="11">
        <f t="shared" si="14"/>
        <v>28834.381000000001</v>
      </c>
      <c r="D201" s="14" t="str">
        <f t="shared" si="15"/>
        <v>vis</v>
      </c>
      <c r="E201" s="55">
        <f>VLOOKUP(C201,Active!C$21:E$966,3,FALSE)</f>
        <v>-3161.0451550405628</v>
      </c>
      <c r="F201" s="17" t="s">
        <v>77</v>
      </c>
      <c r="G201" s="14" t="str">
        <f t="shared" si="16"/>
        <v>28834.381</v>
      </c>
      <c r="H201" s="11">
        <f t="shared" si="17"/>
        <v>-3161</v>
      </c>
      <c r="I201" s="56" t="s">
        <v>467</v>
      </c>
      <c r="J201" s="57" t="s">
        <v>468</v>
      </c>
      <c r="K201" s="56">
        <v>-3161</v>
      </c>
      <c r="L201" s="56" t="s">
        <v>381</v>
      </c>
      <c r="M201" s="57" t="s">
        <v>80</v>
      </c>
      <c r="N201" s="57"/>
      <c r="O201" s="58" t="s">
        <v>469</v>
      </c>
      <c r="P201" s="58" t="s">
        <v>470</v>
      </c>
    </row>
    <row r="202" spans="1:16" ht="13.5" thickBot="1" x14ac:dyDescent="0.25">
      <c r="A202" s="11" t="str">
        <f t="shared" si="12"/>
        <v> TTAO 9.34 </v>
      </c>
      <c r="B202" s="17" t="str">
        <f t="shared" si="13"/>
        <v>I</v>
      </c>
      <c r="C202" s="11">
        <f t="shared" si="14"/>
        <v>29265.733</v>
      </c>
      <c r="D202" s="14" t="str">
        <f t="shared" si="15"/>
        <v>vis</v>
      </c>
      <c r="E202" s="55">
        <f>VLOOKUP(C202,Active!C$21:E$966,3,FALSE)</f>
        <v>-3076.0320914500221</v>
      </c>
      <c r="F202" s="17" t="s">
        <v>77</v>
      </c>
      <c r="G202" s="14" t="str">
        <f t="shared" si="16"/>
        <v>29265.733</v>
      </c>
      <c r="H202" s="11">
        <f t="shared" si="17"/>
        <v>-3076</v>
      </c>
      <c r="I202" s="56" t="s">
        <v>471</v>
      </c>
      <c r="J202" s="57" t="s">
        <v>472</v>
      </c>
      <c r="K202" s="56">
        <v>-3076</v>
      </c>
      <c r="L202" s="56" t="s">
        <v>440</v>
      </c>
      <c r="M202" s="57" t="s">
        <v>80</v>
      </c>
      <c r="N202" s="57"/>
      <c r="O202" s="58" t="s">
        <v>473</v>
      </c>
      <c r="P202" s="58" t="s">
        <v>474</v>
      </c>
    </row>
    <row r="203" spans="1:16" ht="13.5" thickBot="1" x14ac:dyDescent="0.25">
      <c r="A203" s="11" t="str">
        <f t="shared" ref="A203:A240" si="18">P203</f>
        <v> TTAO 9.34 </v>
      </c>
      <c r="B203" s="17" t="str">
        <f t="shared" ref="B203:B240" si="19">IF(H203=INT(H203),"I","II")</f>
        <v>II</v>
      </c>
      <c r="C203" s="11">
        <f t="shared" ref="C203:C240" si="20">1*G203</f>
        <v>29334.241999999998</v>
      </c>
      <c r="D203" s="14" t="str">
        <f t="shared" ref="D203:D240" si="21">VLOOKUP(F203,I$1:J$5,2,FALSE)</f>
        <v>vis</v>
      </c>
      <c r="E203" s="55">
        <f>VLOOKUP(C203,Active!C$21:E$966,3,FALSE)</f>
        <v>-3062.5299865020347</v>
      </c>
      <c r="F203" s="17" t="s">
        <v>77</v>
      </c>
      <c r="G203" s="14" t="str">
        <f t="shared" ref="G203:G240" si="22">MID(I203,3,LEN(I203)-3)</f>
        <v>29334.242</v>
      </c>
      <c r="H203" s="11">
        <f t="shared" ref="H203:H240" si="23">1*K203</f>
        <v>-3062.5</v>
      </c>
      <c r="I203" s="56" t="s">
        <v>475</v>
      </c>
      <c r="J203" s="57" t="s">
        <v>476</v>
      </c>
      <c r="K203" s="56">
        <v>-3062.5</v>
      </c>
      <c r="L203" s="56" t="s">
        <v>477</v>
      </c>
      <c r="M203" s="57" t="s">
        <v>80</v>
      </c>
      <c r="N203" s="57"/>
      <c r="O203" s="58" t="s">
        <v>473</v>
      </c>
      <c r="P203" s="58" t="s">
        <v>474</v>
      </c>
    </row>
    <row r="204" spans="1:16" ht="13.5" thickBot="1" x14ac:dyDescent="0.25">
      <c r="A204" s="11" t="str">
        <f t="shared" si="18"/>
        <v> AA 30.415 </v>
      </c>
      <c r="B204" s="17" t="str">
        <f t="shared" si="19"/>
        <v>II</v>
      </c>
      <c r="C204" s="11">
        <f t="shared" si="20"/>
        <v>29846.701000000001</v>
      </c>
      <c r="D204" s="14" t="str">
        <f t="shared" si="21"/>
        <v>vis</v>
      </c>
      <c r="E204" s="55">
        <f>VLOOKUP(C204,Active!C$21:E$966,3,FALSE)</f>
        <v>-2961.5319395368065</v>
      </c>
      <c r="F204" s="17" t="s">
        <v>77</v>
      </c>
      <c r="G204" s="14" t="str">
        <f t="shared" si="22"/>
        <v>29846.701</v>
      </c>
      <c r="H204" s="11">
        <f t="shared" si="23"/>
        <v>-2961.5</v>
      </c>
      <c r="I204" s="56" t="s">
        <v>478</v>
      </c>
      <c r="J204" s="57" t="s">
        <v>479</v>
      </c>
      <c r="K204" s="56">
        <v>-2961.5</v>
      </c>
      <c r="L204" s="56" t="s">
        <v>480</v>
      </c>
      <c r="M204" s="57" t="s">
        <v>80</v>
      </c>
      <c r="N204" s="57"/>
      <c r="O204" s="58" t="s">
        <v>413</v>
      </c>
      <c r="P204" s="58" t="s">
        <v>414</v>
      </c>
    </row>
    <row r="205" spans="1:16" ht="13.5" thickBot="1" x14ac:dyDescent="0.25">
      <c r="A205" s="11" t="str">
        <f t="shared" si="18"/>
        <v> TTAO 9.34 </v>
      </c>
      <c r="B205" s="17" t="str">
        <f t="shared" si="19"/>
        <v>II</v>
      </c>
      <c r="C205" s="11">
        <f t="shared" si="20"/>
        <v>31744.365000000002</v>
      </c>
      <c r="D205" s="14" t="str">
        <f t="shared" si="21"/>
        <v>vis</v>
      </c>
      <c r="E205" s="55">
        <f>VLOOKUP(C205,Active!C$21:E$966,3,FALSE)</f>
        <v>-2587.5305895825222</v>
      </c>
      <c r="F205" s="17" t="s">
        <v>77</v>
      </c>
      <c r="G205" s="14" t="str">
        <f t="shared" si="22"/>
        <v>31744.365</v>
      </c>
      <c r="H205" s="11">
        <f t="shared" si="23"/>
        <v>-2587.5</v>
      </c>
      <c r="I205" s="56" t="s">
        <v>481</v>
      </c>
      <c r="J205" s="57" t="s">
        <v>482</v>
      </c>
      <c r="K205" s="56">
        <v>-2587.5</v>
      </c>
      <c r="L205" s="56" t="s">
        <v>483</v>
      </c>
      <c r="M205" s="57" t="s">
        <v>80</v>
      </c>
      <c r="N205" s="57"/>
      <c r="O205" s="58" t="s">
        <v>473</v>
      </c>
      <c r="P205" s="58" t="s">
        <v>474</v>
      </c>
    </row>
    <row r="206" spans="1:16" ht="13.5" thickBot="1" x14ac:dyDescent="0.25">
      <c r="A206" s="11" t="str">
        <f t="shared" si="18"/>
        <v> TTAO 9.34 </v>
      </c>
      <c r="B206" s="17" t="str">
        <f t="shared" si="19"/>
        <v>I</v>
      </c>
      <c r="C206" s="11">
        <f t="shared" si="20"/>
        <v>31802.739000000001</v>
      </c>
      <c r="D206" s="14" t="str">
        <f t="shared" si="21"/>
        <v>vis</v>
      </c>
      <c r="E206" s="55">
        <f>VLOOKUP(C206,Active!C$21:E$966,3,FALSE)</f>
        <v>-2576.0259423940674</v>
      </c>
      <c r="F206" s="17" t="s">
        <v>77</v>
      </c>
      <c r="G206" s="14" t="str">
        <f t="shared" si="22"/>
        <v>31802.739</v>
      </c>
      <c r="H206" s="11">
        <f t="shared" si="23"/>
        <v>-2576</v>
      </c>
      <c r="I206" s="56" t="s">
        <v>484</v>
      </c>
      <c r="J206" s="57" t="s">
        <v>485</v>
      </c>
      <c r="K206" s="56">
        <v>-2576</v>
      </c>
      <c r="L206" s="56" t="s">
        <v>486</v>
      </c>
      <c r="M206" s="57" t="s">
        <v>80</v>
      </c>
      <c r="N206" s="57"/>
      <c r="O206" s="58" t="s">
        <v>473</v>
      </c>
      <c r="P206" s="58" t="s">
        <v>474</v>
      </c>
    </row>
    <row r="207" spans="1:16" ht="13.5" thickBot="1" x14ac:dyDescent="0.25">
      <c r="A207" s="11" t="str">
        <f t="shared" si="18"/>
        <v> TTAO 9.34 </v>
      </c>
      <c r="B207" s="17" t="str">
        <f t="shared" si="19"/>
        <v>I</v>
      </c>
      <c r="C207" s="11">
        <f t="shared" si="20"/>
        <v>33319.889000000003</v>
      </c>
      <c r="D207" s="14" t="str">
        <f t="shared" si="21"/>
        <v>vis</v>
      </c>
      <c r="E207" s="55">
        <f>VLOOKUP(C207,Active!C$21:E$966,3,FALSE)</f>
        <v>-2277.0182423569995</v>
      </c>
      <c r="F207" s="17" t="s">
        <v>77</v>
      </c>
      <c r="G207" s="14" t="str">
        <f t="shared" si="22"/>
        <v>33319.889</v>
      </c>
      <c r="H207" s="11">
        <f t="shared" si="23"/>
        <v>-2277</v>
      </c>
      <c r="I207" s="56" t="s">
        <v>487</v>
      </c>
      <c r="J207" s="57" t="s">
        <v>488</v>
      </c>
      <c r="K207" s="56">
        <v>-2277</v>
      </c>
      <c r="L207" s="56" t="s">
        <v>489</v>
      </c>
      <c r="M207" s="57" t="s">
        <v>80</v>
      </c>
      <c r="N207" s="57"/>
      <c r="O207" s="58" t="s">
        <v>473</v>
      </c>
      <c r="P207" s="58" t="s">
        <v>474</v>
      </c>
    </row>
    <row r="208" spans="1:16" ht="13.5" thickBot="1" x14ac:dyDescent="0.25">
      <c r="A208" s="11" t="str">
        <f t="shared" si="18"/>
        <v> TTAO 9.34 </v>
      </c>
      <c r="B208" s="17" t="str">
        <f t="shared" si="19"/>
        <v>II</v>
      </c>
      <c r="C208" s="11">
        <f t="shared" si="20"/>
        <v>33383.294999999998</v>
      </c>
      <c r="D208" s="14" t="str">
        <f t="shared" si="21"/>
        <v>vis</v>
      </c>
      <c r="E208" s="55">
        <f>VLOOKUP(C208,Active!C$21:E$966,3,FALSE)</f>
        <v>-2264.5218628107787</v>
      </c>
      <c r="F208" s="17" t="s">
        <v>77</v>
      </c>
      <c r="G208" s="14" t="str">
        <f t="shared" si="22"/>
        <v>33383.295</v>
      </c>
      <c r="H208" s="11">
        <f t="shared" si="23"/>
        <v>-2264.5</v>
      </c>
      <c r="I208" s="56" t="s">
        <v>490</v>
      </c>
      <c r="J208" s="57" t="s">
        <v>491</v>
      </c>
      <c r="K208" s="56">
        <v>-2264.5</v>
      </c>
      <c r="L208" s="56" t="s">
        <v>401</v>
      </c>
      <c r="M208" s="57" t="s">
        <v>80</v>
      </c>
      <c r="N208" s="57"/>
      <c r="O208" s="58" t="s">
        <v>473</v>
      </c>
      <c r="P208" s="58" t="s">
        <v>474</v>
      </c>
    </row>
    <row r="209" spans="1:16" ht="13.5" thickBot="1" x14ac:dyDescent="0.25">
      <c r="A209" s="11" t="str">
        <f t="shared" si="18"/>
        <v> TTAO 9.34 </v>
      </c>
      <c r="B209" s="17" t="str">
        <f t="shared" si="19"/>
        <v>II</v>
      </c>
      <c r="C209" s="11">
        <f t="shared" si="20"/>
        <v>34007.373</v>
      </c>
      <c r="D209" s="14" t="str">
        <f t="shared" si="21"/>
        <v>vis</v>
      </c>
      <c r="E209" s="55">
        <f>VLOOKUP(C209,Active!C$21:E$966,3,FALSE)</f>
        <v>-2141.5253710837023</v>
      </c>
      <c r="F209" s="17" t="s">
        <v>77</v>
      </c>
      <c r="G209" s="14" t="str">
        <f t="shared" si="22"/>
        <v>34007.373</v>
      </c>
      <c r="H209" s="11">
        <f t="shared" si="23"/>
        <v>-2141.5</v>
      </c>
      <c r="I209" s="56" t="s">
        <v>492</v>
      </c>
      <c r="J209" s="57" t="s">
        <v>493</v>
      </c>
      <c r="K209" s="56">
        <v>-2141.5</v>
      </c>
      <c r="L209" s="56" t="s">
        <v>494</v>
      </c>
      <c r="M209" s="57" t="s">
        <v>80</v>
      </c>
      <c r="N209" s="57"/>
      <c r="O209" s="58" t="s">
        <v>473</v>
      </c>
      <c r="P209" s="58" t="s">
        <v>474</v>
      </c>
    </row>
    <row r="210" spans="1:16" ht="13.5" thickBot="1" x14ac:dyDescent="0.25">
      <c r="A210" s="11" t="str">
        <f t="shared" si="18"/>
        <v> TTAO 9.34 </v>
      </c>
      <c r="B210" s="17" t="str">
        <f t="shared" si="19"/>
        <v>I</v>
      </c>
      <c r="C210" s="11">
        <f t="shared" si="20"/>
        <v>34167.201999999997</v>
      </c>
      <c r="D210" s="14" t="str">
        <f t="shared" si="21"/>
        <v>vis</v>
      </c>
      <c r="E210" s="55">
        <f>VLOOKUP(C210,Active!C$21:E$966,3,FALSE)</f>
        <v>-2110.025452361609</v>
      </c>
      <c r="F210" s="17" t="s">
        <v>77</v>
      </c>
      <c r="G210" s="14" t="str">
        <f t="shared" si="22"/>
        <v>34167.202</v>
      </c>
      <c r="H210" s="11">
        <f t="shared" si="23"/>
        <v>-2110</v>
      </c>
      <c r="I210" s="56" t="s">
        <v>495</v>
      </c>
      <c r="J210" s="57" t="s">
        <v>496</v>
      </c>
      <c r="K210" s="56">
        <v>-2110</v>
      </c>
      <c r="L210" s="56" t="s">
        <v>494</v>
      </c>
      <c r="M210" s="57" t="s">
        <v>80</v>
      </c>
      <c r="N210" s="57"/>
      <c r="O210" s="58" t="s">
        <v>473</v>
      </c>
      <c r="P210" s="58" t="s">
        <v>474</v>
      </c>
    </row>
    <row r="211" spans="1:16" ht="13.5" thickBot="1" x14ac:dyDescent="0.25">
      <c r="A211" s="11" t="str">
        <f t="shared" si="18"/>
        <v> BAOV 3.25 </v>
      </c>
      <c r="B211" s="17" t="str">
        <f t="shared" si="19"/>
        <v>I</v>
      </c>
      <c r="C211" s="11">
        <f t="shared" si="20"/>
        <v>35298.695</v>
      </c>
      <c r="D211" s="14" t="str">
        <f t="shared" si="21"/>
        <v>vis</v>
      </c>
      <c r="E211" s="55">
        <f>VLOOKUP(C211,Active!C$21:E$966,3,FALSE)</f>
        <v>-1887.0250110485929</v>
      </c>
      <c r="F211" s="17" t="s">
        <v>77</v>
      </c>
      <c r="G211" s="14" t="str">
        <f t="shared" si="22"/>
        <v>35298.695</v>
      </c>
      <c r="H211" s="11">
        <f t="shared" si="23"/>
        <v>-1887</v>
      </c>
      <c r="I211" s="56" t="s">
        <v>497</v>
      </c>
      <c r="J211" s="57" t="s">
        <v>498</v>
      </c>
      <c r="K211" s="56">
        <v>-1887</v>
      </c>
      <c r="L211" s="56" t="s">
        <v>499</v>
      </c>
      <c r="M211" s="57" t="s">
        <v>80</v>
      </c>
      <c r="N211" s="57"/>
      <c r="O211" s="58" t="s">
        <v>500</v>
      </c>
      <c r="P211" s="58" t="s">
        <v>501</v>
      </c>
    </row>
    <row r="212" spans="1:16" ht="13.5" thickBot="1" x14ac:dyDescent="0.25">
      <c r="A212" s="11" t="str">
        <f t="shared" si="18"/>
        <v> EBC 1-32 </v>
      </c>
      <c r="B212" s="17" t="str">
        <f t="shared" si="19"/>
        <v>I</v>
      </c>
      <c r="C212" s="11">
        <f t="shared" si="20"/>
        <v>36470.830999999998</v>
      </c>
      <c r="D212" s="14" t="str">
        <f t="shared" si="21"/>
        <v>vis</v>
      </c>
      <c r="E212" s="55">
        <f>VLOOKUP(C212,Active!C$21:E$966,3,FALSE)</f>
        <v>-1656.0144389293905</v>
      </c>
      <c r="F212" s="17" t="s">
        <v>77</v>
      </c>
      <c r="G212" s="14" t="str">
        <f t="shared" si="22"/>
        <v>36470.831</v>
      </c>
      <c r="H212" s="11">
        <f t="shared" si="23"/>
        <v>-1656</v>
      </c>
      <c r="I212" s="56" t="s">
        <v>502</v>
      </c>
      <c r="J212" s="57" t="s">
        <v>503</v>
      </c>
      <c r="K212" s="56">
        <v>-1656</v>
      </c>
      <c r="L212" s="56" t="s">
        <v>504</v>
      </c>
      <c r="M212" s="57" t="s">
        <v>505</v>
      </c>
      <c r="N212" s="57" t="s">
        <v>506</v>
      </c>
      <c r="O212" s="58" t="s">
        <v>413</v>
      </c>
      <c r="P212" s="58" t="s">
        <v>507</v>
      </c>
    </row>
    <row r="213" spans="1:16" ht="13.5" thickBot="1" x14ac:dyDescent="0.25">
      <c r="A213" s="11" t="str">
        <f t="shared" si="18"/>
        <v> MVS 713 </v>
      </c>
      <c r="B213" s="17" t="str">
        <f t="shared" si="19"/>
        <v>I</v>
      </c>
      <c r="C213" s="11">
        <f t="shared" si="20"/>
        <v>37668.256000000001</v>
      </c>
      <c r="D213" s="14" t="str">
        <f t="shared" si="21"/>
        <v>vis</v>
      </c>
      <c r="E213" s="55">
        <f>VLOOKUP(C213,Active!C$21:E$966,3,FALSE)</f>
        <v>-1420.0197810400014</v>
      </c>
      <c r="F213" s="17" t="s">
        <v>77</v>
      </c>
      <c r="G213" s="14" t="str">
        <f t="shared" si="22"/>
        <v>37668.256</v>
      </c>
      <c r="H213" s="11">
        <f t="shared" si="23"/>
        <v>-1420</v>
      </c>
      <c r="I213" s="56" t="s">
        <v>508</v>
      </c>
      <c r="J213" s="57" t="s">
        <v>509</v>
      </c>
      <c r="K213" s="56">
        <v>-1420</v>
      </c>
      <c r="L213" s="56" t="s">
        <v>510</v>
      </c>
      <c r="M213" s="57" t="s">
        <v>80</v>
      </c>
      <c r="N213" s="57"/>
      <c r="O213" s="58" t="s">
        <v>511</v>
      </c>
      <c r="P213" s="58" t="s">
        <v>512</v>
      </c>
    </row>
    <row r="214" spans="1:16" ht="13.5" thickBot="1" x14ac:dyDescent="0.25">
      <c r="A214" s="11" t="str">
        <f t="shared" si="18"/>
        <v> MVS 713 </v>
      </c>
      <c r="B214" s="17" t="str">
        <f t="shared" si="19"/>
        <v>II</v>
      </c>
      <c r="C214" s="11">
        <f t="shared" si="20"/>
        <v>37670.822999999997</v>
      </c>
      <c r="D214" s="14" t="str">
        <f t="shared" si="21"/>
        <v>vis</v>
      </c>
      <c r="E214" s="55">
        <f>VLOOKUP(C214,Active!C$21:E$966,3,FALSE)</f>
        <v>-1419.5138635196547</v>
      </c>
      <c r="F214" s="17" t="s">
        <v>77</v>
      </c>
      <c r="G214" s="14" t="str">
        <f t="shared" si="22"/>
        <v>37670.823</v>
      </c>
      <c r="H214" s="11">
        <f t="shared" si="23"/>
        <v>-1419.5</v>
      </c>
      <c r="I214" s="56" t="s">
        <v>513</v>
      </c>
      <c r="J214" s="57" t="s">
        <v>514</v>
      </c>
      <c r="K214" s="56">
        <v>-1419.5</v>
      </c>
      <c r="L214" s="56" t="s">
        <v>515</v>
      </c>
      <c r="M214" s="57" t="s">
        <v>80</v>
      </c>
      <c r="N214" s="57"/>
      <c r="O214" s="58" t="s">
        <v>511</v>
      </c>
      <c r="P214" s="58" t="s">
        <v>512</v>
      </c>
    </row>
    <row r="215" spans="1:16" ht="13.5" thickBot="1" x14ac:dyDescent="0.25">
      <c r="A215" s="11" t="str">
        <f t="shared" si="18"/>
        <v>IBVS 259 </v>
      </c>
      <c r="B215" s="17" t="str">
        <f t="shared" si="19"/>
        <v>II</v>
      </c>
      <c r="C215" s="11">
        <f t="shared" si="20"/>
        <v>39035.737000000001</v>
      </c>
      <c r="D215" s="14" t="str">
        <f t="shared" si="21"/>
        <v>vis</v>
      </c>
      <c r="E215" s="55">
        <f>VLOOKUP(C215,Active!C$21:E$966,3,FALSE)</f>
        <v>-1150.5096148373257</v>
      </c>
      <c r="F215" s="17" t="s">
        <v>77</v>
      </c>
      <c r="G215" s="14" t="str">
        <f t="shared" si="22"/>
        <v>39035.737</v>
      </c>
      <c r="H215" s="11">
        <f t="shared" si="23"/>
        <v>-1150.5</v>
      </c>
      <c r="I215" s="56" t="s">
        <v>516</v>
      </c>
      <c r="J215" s="57" t="s">
        <v>517</v>
      </c>
      <c r="K215" s="56">
        <v>-1150.5</v>
      </c>
      <c r="L215" s="56" t="s">
        <v>518</v>
      </c>
      <c r="M215" s="57" t="s">
        <v>505</v>
      </c>
      <c r="N215" s="57" t="s">
        <v>506</v>
      </c>
      <c r="O215" s="58" t="s">
        <v>519</v>
      </c>
      <c r="P215" s="59" t="s">
        <v>520</v>
      </c>
    </row>
    <row r="216" spans="1:16" ht="13.5" thickBot="1" x14ac:dyDescent="0.25">
      <c r="A216" s="11" t="str">
        <f t="shared" si="18"/>
        <v>IBVS 259 </v>
      </c>
      <c r="B216" s="17" t="str">
        <f t="shared" si="19"/>
        <v>I</v>
      </c>
      <c r="C216" s="11">
        <f t="shared" si="20"/>
        <v>39058.588000000003</v>
      </c>
      <c r="D216" s="14" t="str">
        <f t="shared" si="21"/>
        <v>vis</v>
      </c>
      <c r="E216" s="55">
        <f>VLOOKUP(C216,Active!C$21:E$966,3,FALSE)</f>
        <v>-1146.0060226061371</v>
      </c>
      <c r="F216" s="17" t="s">
        <v>77</v>
      </c>
      <c r="G216" s="14" t="str">
        <f t="shared" si="22"/>
        <v>39058.588</v>
      </c>
      <c r="H216" s="11">
        <f t="shared" si="23"/>
        <v>-1146</v>
      </c>
      <c r="I216" s="56" t="s">
        <v>521</v>
      </c>
      <c r="J216" s="57" t="s">
        <v>522</v>
      </c>
      <c r="K216" s="56">
        <v>-1146</v>
      </c>
      <c r="L216" s="56" t="s">
        <v>523</v>
      </c>
      <c r="M216" s="57" t="s">
        <v>505</v>
      </c>
      <c r="N216" s="57" t="s">
        <v>506</v>
      </c>
      <c r="O216" s="58" t="s">
        <v>519</v>
      </c>
      <c r="P216" s="59" t="s">
        <v>520</v>
      </c>
    </row>
    <row r="217" spans="1:16" ht="13.5" thickBot="1" x14ac:dyDescent="0.25">
      <c r="A217" s="11" t="str">
        <f t="shared" si="18"/>
        <v> AJ 73.708 </v>
      </c>
      <c r="B217" s="17" t="str">
        <f t="shared" si="19"/>
        <v>I</v>
      </c>
      <c r="C217" s="11">
        <f t="shared" si="20"/>
        <v>39063.656999999999</v>
      </c>
      <c r="D217" s="14" t="str">
        <f t="shared" si="21"/>
        <v>vis</v>
      </c>
      <c r="E217" s="55">
        <f>VLOOKUP(C217,Active!C$21:E$966,3,FALSE)</f>
        <v>-1145.0069980986812</v>
      </c>
      <c r="F217" s="17" t="s">
        <v>77</v>
      </c>
      <c r="G217" s="14" t="str">
        <f t="shared" si="22"/>
        <v>39063.657</v>
      </c>
      <c r="H217" s="11">
        <f t="shared" si="23"/>
        <v>-1145</v>
      </c>
      <c r="I217" s="56" t="s">
        <v>524</v>
      </c>
      <c r="J217" s="57" t="s">
        <v>525</v>
      </c>
      <c r="K217" s="56">
        <v>-1145</v>
      </c>
      <c r="L217" s="56" t="s">
        <v>526</v>
      </c>
      <c r="M217" s="57" t="s">
        <v>505</v>
      </c>
      <c r="N217" s="57" t="s">
        <v>506</v>
      </c>
      <c r="O217" s="58" t="s">
        <v>527</v>
      </c>
      <c r="P217" s="58" t="s">
        <v>528</v>
      </c>
    </row>
    <row r="218" spans="1:16" ht="13.5" thickBot="1" x14ac:dyDescent="0.25">
      <c r="A218" s="11" t="str">
        <f t="shared" si="18"/>
        <v> AJ 73.708 </v>
      </c>
      <c r="B218" s="17" t="str">
        <f t="shared" si="19"/>
        <v>I</v>
      </c>
      <c r="C218" s="11">
        <f t="shared" si="20"/>
        <v>39068.732000000004</v>
      </c>
      <c r="D218" s="14" t="str">
        <f t="shared" si="21"/>
        <v>vis</v>
      </c>
      <c r="E218" s="55">
        <f>VLOOKUP(C218,Active!C$21:E$966,3,FALSE)</f>
        <v>-1144.0067910804632</v>
      </c>
      <c r="F218" s="17" t="s">
        <v>77</v>
      </c>
      <c r="G218" s="14" t="str">
        <f t="shared" si="22"/>
        <v>39068.732</v>
      </c>
      <c r="H218" s="11">
        <f t="shared" si="23"/>
        <v>-1144</v>
      </c>
      <c r="I218" s="56" t="s">
        <v>529</v>
      </c>
      <c r="J218" s="57" t="s">
        <v>530</v>
      </c>
      <c r="K218" s="56">
        <v>-1144</v>
      </c>
      <c r="L218" s="56" t="s">
        <v>531</v>
      </c>
      <c r="M218" s="57" t="s">
        <v>505</v>
      </c>
      <c r="N218" s="57" t="s">
        <v>506</v>
      </c>
      <c r="O218" s="58" t="s">
        <v>527</v>
      </c>
      <c r="P218" s="58" t="s">
        <v>528</v>
      </c>
    </row>
    <row r="219" spans="1:16" ht="13.5" thickBot="1" x14ac:dyDescent="0.25">
      <c r="A219" s="11" t="str">
        <f t="shared" si="18"/>
        <v> AJ 73.708 </v>
      </c>
      <c r="B219" s="17" t="str">
        <f t="shared" si="19"/>
        <v>I</v>
      </c>
      <c r="C219" s="11">
        <f t="shared" si="20"/>
        <v>39073.802000000003</v>
      </c>
      <c r="D219" s="14" t="str">
        <f t="shared" si="21"/>
        <v>vis</v>
      </c>
      <c r="E219" s="55">
        <f>VLOOKUP(C219,Active!C$21:E$966,3,FALSE)</f>
        <v>-1143.0075694878799</v>
      </c>
      <c r="F219" s="17" t="s">
        <v>77</v>
      </c>
      <c r="G219" s="14" t="str">
        <f t="shared" si="22"/>
        <v>39073.802</v>
      </c>
      <c r="H219" s="11">
        <f t="shared" si="23"/>
        <v>-1143</v>
      </c>
      <c r="I219" s="56" t="s">
        <v>532</v>
      </c>
      <c r="J219" s="57" t="s">
        <v>533</v>
      </c>
      <c r="K219" s="56">
        <v>-1143</v>
      </c>
      <c r="L219" s="56" t="s">
        <v>534</v>
      </c>
      <c r="M219" s="57" t="s">
        <v>505</v>
      </c>
      <c r="N219" s="57" t="s">
        <v>506</v>
      </c>
      <c r="O219" s="58" t="s">
        <v>527</v>
      </c>
      <c r="P219" s="58" t="s">
        <v>528</v>
      </c>
    </row>
    <row r="220" spans="1:16" ht="13.5" thickBot="1" x14ac:dyDescent="0.25">
      <c r="A220" s="11" t="str">
        <f t="shared" si="18"/>
        <v> AJ 82.998 </v>
      </c>
      <c r="B220" s="17" t="str">
        <f t="shared" si="19"/>
        <v>II</v>
      </c>
      <c r="C220" s="11">
        <f t="shared" si="20"/>
        <v>40141.870000000003</v>
      </c>
      <c r="D220" s="14" t="str">
        <f t="shared" si="21"/>
        <v>vis</v>
      </c>
      <c r="E220" s="55">
        <f>VLOOKUP(C220,Active!C$21:E$966,3,FALSE)</f>
        <v>-932.50725233849403</v>
      </c>
      <c r="F220" s="17" t="s">
        <v>77</v>
      </c>
      <c r="G220" s="14" t="str">
        <f t="shared" si="22"/>
        <v>40141.870</v>
      </c>
      <c r="H220" s="11">
        <f t="shared" si="23"/>
        <v>-932.5</v>
      </c>
      <c r="I220" s="56" t="s">
        <v>535</v>
      </c>
      <c r="J220" s="57" t="s">
        <v>536</v>
      </c>
      <c r="K220" s="56">
        <v>-932.5</v>
      </c>
      <c r="L220" s="56" t="s">
        <v>537</v>
      </c>
      <c r="M220" s="57" t="s">
        <v>505</v>
      </c>
      <c r="N220" s="57" t="s">
        <v>506</v>
      </c>
      <c r="O220" s="58" t="s">
        <v>538</v>
      </c>
      <c r="P220" s="58" t="s">
        <v>539</v>
      </c>
    </row>
    <row r="221" spans="1:16" ht="13.5" thickBot="1" x14ac:dyDescent="0.25">
      <c r="A221" s="11" t="str">
        <f t="shared" si="18"/>
        <v> AJ 82.998 </v>
      </c>
      <c r="B221" s="17" t="str">
        <f t="shared" si="19"/>
        <v>I</v>
      </c>
      <c r="C221" s="11">
        <f t="shared" si="20"/>
        <v>40382.885999999999</v>
      </c>
      <c r="D221" s="14" t="str">
        <f t="shared" si="21"/>
        <v>vis</v>
      </c>
      <c r="E221" s="55">
        <f>VLOOKUP(C221,Active!C$21:E$966,3,FALSE)</f>
        <v>-885.00658343157465</v>
      </c>
      <c r="F221" s="17" t="s">
        <v>77</v>
      </c>
      <c r="G221" s="14" t="str">
        <f t="shared" si="22"/>
        <v>40382.886</v>
      </c>
      <c r="H221" s="11">
        <f t="shared" si="23"/>
        <v>-885</v>
      </c>
      <c r="I221" s="56" t="s">
        <v>540</v>
      </c>
      <c r="J221" s="57" t="s">
        <v>541</v>
      </c>
      <c r="K221" s="56">
        <v>-885</v>
      </c>
      <c r="L221" s="56" t="s">
        <v>542</v>
      </c>
      <c r="M221" s="57" t="s">
        <v>505</v>
      </c>
      <c r="N221" s="57" t="s">
        <v>506</v>
      </c>
      <c r="O221" s="58" t="s">
        <v>538</v>
      </c>
      <c r="P221" s="58" t="s">
        <v>539</v>
      </c>
    </row>
    <row r="222" spans="1:16" ht="13.5" thickBot="1" x14ac:dyDescent="0.25">
      <c r="A222" s="11" t="str">
        <f t="shared" si="18"/>
        <v> MSAI 43.321 </v>
      </c>
      <c r="B222" s="17" t="str">
        <f t="shared" si="19"/>
        <v>I</v>
      </c>
      <c r="C222" s="11">
        <f t="shared" si="20"/>
        <v>40824.35</v>
      </c>
      <c r="D222" s="14" t="str">
        <f t="shared" si="21"/>
        <v>vis</v>
      </c>
      <c r="E222" s="55">
        <f>VLOOKUP(C222,Active!C$21:E$966,3,FALSE)</f>
        <v>-798.00059503941554</v>
      </c>
      <c r="F222" s="17" t="s">
        <v>77</v>
      </c>
      <c r="G222" s="14" t="str">
        <f t="shared" si="22"/>
        <v>40824.350</v>
      </c>
      <c r="H222" s="11">
        <f t="shared" si="23"/>
        <v>-798</v>
      </c>
      <c r="I222" s="56" t="s">
        <v>543</v>
      </c>
      <c r="J222" s="57" t="s">
        <v>544</v>
      </c>
      <c r="K222" s="56">
        <v>-798</v>
      </c>
      <c r="L222" s="56" t="s">
        <v>79</v>
      </c>
      <c r="M222" s="57" t="s">
        <v>545</v>
      </c>
      <c r="N222" s="57"/>
      <c r="O222" s="58" t="s">
        <v>546</v>
      </c>
      <c r="P222" s="58" t="s">
        <v>547</v>
      </c>
    </row>
    <row r="223" spans="1:16" ht="13.5" thickBot="1" x14ac:dyDescent="0.25">
      <c r="A223" s="11" t="str">
        <f t="shared" si="18"/>
        <v> MSAI 43.321 </v>
      </c>
      <c r="B223" s="17" t="str">
        <f t="shared" si="19"/>
        <v>II</v>
      </c>
      <c r="C223" s="11">
        <f t="shared" si="20"/>
        <v>40918.224000000002</v>
      </c>
      <c r="D223" s="14" t="str">
        <f t="shared" si="21"/>
        <v>vis</v>
      </c>
      <c r="E223" s="55">
        <f>VLOOKUP(C223,Active!C$21:E$966,3,FALSE)</f>
        <v>-779.49942585160898</v>
      </c>
      <c r="F223" s="17" t="s">
        <v>77</v>
      </c>
      <c r="G223" s="14" t="str">
        <f t="shared" si="22"/>
        <v>40918.224</v>
      </c>
      <c r="H223" s="11">
        <f t="shared" si="23"/>
        <v>-779.5</v>
      </c>
      <c r="I223" s="56" t="s">
        <v>548</v>
      </c>
      <c r="J223" s="57" t="s">
        <v>549</v>
      </c>
      <c r="K223" s="56">
        <v>-779.5</v>
      </c>
      <c r="L223" s="56" t="s">
        <v>550</v>
      </c>
      <c r="M223" s="57" t="s">
        <v>545</v>
      </c>
      <c r="N223" s="57"/>
      <c r="O223" s="58" t="s">
        <v>546</v>
      </c>
      <c r="P223" s="58" t="s">
        <v>547</v>
      </c>
    </row>
    <row r="224" spans="1:16" ht="13.5" thickBot="1" x14ac:dyDescent="0.25">
      <c r="A224" s="11" t="str">
        <f t="shared" si="18"/>
        <v> ASS 91.431 </v>
      </c>
      <c r="B224" s="17" t="str">
        <f t="shared" si="19"/>
        <v>I</v>
      </c>
      <c r="C224" s="11">
        <f t="shared" si="20"/>
        <v>44188.384899999997</v>
      </c>
      <c r="D224" s="14" t="str">
        <f t="shared" si="21"/>
        <v>vis</v>
      </c>
      <c r="E224" s="55">
        <f>VLOOKUP(C224,Active!C$21:E$966,3,FALSE)</f>
        <v>-134.99935040742341</v>
      </c>
      <c r="F224" s="17" t="s">
        <v>77</v>
      </c>
      <c r="G224" s="14" t="str">
        <f t="shared" si="22"/>
        <v>44188.3849</v>
      </c>
      <c r="H224" s="11">
        <f t="shared" si="23"/>
        <v>-135</v>
      </c>
      <c r="I224" s="56" t="s">
        <v>564</v>
      </c>
      <c r="J224" s="57" t="s">
        <v>565</v>
      </c>
      <c r="K224" s="56">
        <v>-135</v>
      </c>
      <c r="L224" s="56" t="s">
        <v>566</v>
      </c>
      <c r="M224" s="57" t="s">
        <v>505</v>
      </c>
      <c r="N224" s="57" t="s">
        <v>567</v>
      </c>
      <c r="O224" s="58" t="s">
        <v>568</v>
      </c>
      <c r="P224" s="58" t="s">
        <v>569</v>
      </c>
    </row>
    <row r="225" spans="1:16" ht="13.5" thickBot="1" x14ac:dyDescent="0.25">
      <c r="A225" s="11" t="str">
        <f t="shared" si="18"/>
        <v>IBVS 2189 </v>
      </c>
      <c r="B225" s="17" t="str">
        <f t="shared" si="19"/>
        <v>II</v>
      </c>
      <c r="C225" s="11">
        <f t="shared" si="20"/>
        <v>44500.424899999998</v>
      </c>
      <c r="D225" s="14" t="str">
        <f t="shared" si="21"/>
        <v>vis</v>
      </c>
      <c r="E225" s="55" t="e">
        <f>VLOOKUP(C225,Active!C$21:E$966,3,FALSE)</f>
        <v>#N/A</v>
      </c>
      <c r="F225" s="17" t="s">
        <v>77</v>
      </c>
      <c r="G225" s="14" t="str">
        <f t="shared" si="22"/>
        <v>44500.4249</v>
      </c>
      <c r="H225" s="11">
        <f t="shared" si="23"/>
        <v>-73.5</v>
      </c>
      <c r="I225" s="56" t="s">
        <v>577</v>
      </c>
      <c r="J225" s="57" t="s">
        <v>578</v>
      </c>
      <c r="K225" s="56">
        <v>-73.5</v>
      </c>
      <c r="L225" s="56" t="s">
        <v>579</v>
      </c>
      <c r="M225" s="57" t="s">
        <v>505</v>
      </c>
      <c r="N225" s="57" t="s">
        <v>29</v>
      </c>
      <c r="O225" s="58" t="s">
        <v>580</v>
      </c>
      <c r="P225" s="59" t="s">
        <v>574</v>
      </c>
    </row>
    <row r="226" spans="1:16" ht="13.5" thickBot="1" x14ac:dyDescent="0.25">
      <c r="A226" s="11" t="str">
        <f t="shared" si="18"/>
        <v> ASS 91.431 </v>
      </c>
      <c r="B226" s="17" t="str">
        <f t="shared" si="19"/>
        <v>I</v>
      </c>
      <c r="C226" s="11">
        <f t="shared" si="20"/>
        <v>44873.366800000003</v>
      </c>
      <c r="D226" s="14" t="str">
        <f t="shared" si="21"/>
        <v>vis</v>
      </c>
      <c r="E226" s="55">
        <f>VLOOKUP(C226,Active!C$21:E$966,3,FALSE)</f>
        <v>3.9417025356488638E-4</v>
      </c>
      <c r="F226" s="17" t="s">
        <v>77</v>
      </c>
      <c r="G226" s="14" t="str">
        <f t="shared" si="22"/>
        <v>44873.3668</v>
      </c>
      <c r="H226" s="11">
        <f t="shared" si="23"/>
        <v>0</v>
      </c>
      <c r="I226" s="56" t="s">
        <v>593</v>
      </c>
      <c r="J226" s="57" t="s">
        <v>594</v>
      </c>
      <c r="K226" s="56">
        <v>0</v>
      </c>
      <c r="L226" s="56" t="s">
        <v>595</v>
      </c>
      <c r="M226" s="57" t="s">
        <v>505</v>
      </c>
      <c r="N226" s="57" t="s">
        <v>506</v>
      </c>
      <c r="O226" s="58" t="s">
        <v>596</v>
      </c>
      <c r="P226" s="58" t="s">
        <v>569</v>
      </c>
    </row>
    <row r="227" spans="1:16" ht="13.5" thickBot="1" x14ac:dyDescent="0.25">
      <c r="A227" s="11" t="str">
        <f t="shared" si="18"/>
        <v> ASS 91.431 </v>
      </c>
      <c r="B227" s="17" t="str">
        <f t="shared" si="19"/>
        <v>II</v>
      </c>
      <c r="C227" s="11">
        <f t="shared" si="20"/>
        <v>44911.416499999999</v>
      </c>
      <c r="D227" s="14" t="str">
        <f t="shared" si="21"/>
        <v>vis</v>
      </c>
      <c r="E227" s="55">
        <f>VLOOKUP(C227,Active!C$21:E$966,3,FALSE)</f>
        <v>7.4994241172589389</v>
      </c>
      <c r="F227" s="17" t="s">
        <v>77</v>
      </c>
      <c r="G227" s="14" t="str">
        <f t="shared" si="22"/>
        <v>44911.4165</v>
      </c>
      <c r="H227" s="11">
        <f t="shared" si="23"/>
        <v>7.5</v>
      </c>
      <c r="I227" s="56" t="s">
        <v>601</v>
      </c>
      <c r="J227" s="57" t="s">
        <v>602</v>
      </c>
      <c r="K227" s="56">
        <v>7.5</v>
      </c>
      <c r="L227" s="56" t="s">
        <v>603</v>
      </c>
      <c r="M227" s="57" t="s">
        <v>505</v>
      </c>
      <c r="N227" s="57" t="s">
        <v>29</v>
      </c>
      <c r="O227" s="58" t="s">
        <v>596</v>
      </c>
      <c r="P227" s="58" t="s">
        <v>569</v>
      </c>
    </row>
    <row r="228" spans="1:16" ht="13.5" thickBot="1" x14ac:dyDescent="0.25">
      <c r="A228" s="11" t="str">
        <f t="shared" si="18"/>
        <v>IBVS 2385 </v>
      </c>
      <c r="B228" s="17" t="str">
        <f t="shared" si="19"/>
        <v>I</v>
      </c>
      <c r="C228" s="11">
        <f t="shared" si="20"/>
        <v>45228.540399999998</v>
      </c>
      <c r="D228" s="14" t="str">
        <f t="shared" si="21"/>
        <v>vis</v>
      </c>
      <c r="E228" s="55" t="e">
        <f>VLOOKUP(C228,Active!C$21:E$966,3,FALSE)</f>
        <v>#N/A</v>
      </c>
      <c r="F228" s="17" t="s">
        <v>77</v>
      </c>
      <c r="G228" s="14" t="str">
        <f t="shared" si="22"/>
        <v>45228.5404</v>
      </c>
      <c r="H228" s="11">
        <f t="shared" si="23"/>
        <v>70</v>
      </c>
      <c r="I228" s="56" t="s">
        <v>614</v>
      </c>
      <c r="J228" s="57" t="s">
        <v>615</v>
      </c>
      <c r="K228" s="56">
        <v>70</v>
      </c>
      <c r="L228" s="56" t="s">
        <v>563</v>
      </c>
      <c r="M228" s="57" t="s">
        <v>505</v>
      </c>
      <c r="N228" s="57" t="s">
        <v>29</v>
      </c>
      <c r="O228" s="58" t="s">
        <v>607</v>
      </c>
      <c r="P228" s="59" t="s">
        <v>608</v>
      </c>
    </row>
    <row r="229" spans="1:16" ht="13.5" thickBot="1" x14ac:dyDescent="0.25">
      <c r="A229" s="11" t="str">
        <f t="shared" si="18"/>
        <v>IBVS 3355 </v>
      </c>
      <c r="B229" s="17" t="str">
        <f t="shared" si="19"/>
        <v>I</v>
      </c>
      <c r="C229" s="11">
        <f t="shared" si="20"/>
        <v>47354.498800000001</v>
      </c>
      <c r="D229" s="14" t="str">
        <f t="shared" si="21"/>
        <v>vis</v>
      </c>
      <c r="E229" s="55" t="e">
        <f>VLOOKUP(C229,Active!C$21:E$966,3,FALSE)</f>
        <v>#N/A</v>
      </c>
      <c r="F229" s="17" t="s">
        <v>77</v>
      </c>
      <c r="G229" s="14" t="str">
        <f t="shared" si="22"/>
        <v>47354.4988</v>
      </c>
      <c r="H229" s="11">
        <f t="shared" si="23"/>
        <v>489</v>
      </c>
      <c r="I229" s="56" t="s">
        <v>693</v>
      </c>
      <c r="J229" s="57" t="s">
        <v>694</v>
      </c>
      <c r="K229" s="56">
        <v>489</v>
      </c>
      <c r="L229" s="56" t="s">
        <v>695</v>
      </c>
      <c r="M229" s="57" t="s">
        <v>505</v>
      </c>
      <c r="N229" s="57" t="s">
        <v>506</v>
      </c>
      <c r="O229" s="58" t="s">
        <v>696</v>
      </c>
      <c r="P229" s="59" t="s">
        <v>683</v>
      </c>
    </row>
    <row r="230" spans="1:16" ht="13.5" thickBot="1" x14ac:dyDescent="0.25">
      <c r="A230" s="11" t="str">
        <f t="shared" si="18"/>
        <v>IBVS 3355 </v>
      </c>
      <c r="B230" s="17" t="str">
        <f t="shared" si="19"/>
        <v>II</v>
      </c>
      <c r="C230" s="11">
        <f t="shared" si="20"/>
        <v>47387.472000000002</v>
      </c>
      <c r="D230" s="14" t="str">
        <f t="shared" si="21"/>
        <v>vis</v>
      </c>
      <c r="E230" s="55" t="e">
        <f>VLOOKUP(C230,Active!C$21:E$966,3,FALSE)</f>
        <v>#N/A</v>
      </c>
      <c r="F230" s="17" t="s">
        <v>77</v>
      </c>
      <c r="G230" s="14" t="str">
        <f t="shared" si="22"/>
        <v>47387.4720</v>
      </c>
      <c r="H230" s="11">
        <f t="shared" si="23"/>
        <v>495.5</v>
      </c>
      <c r="I230" s="56" t="s">
        <v>702</v>
      </c>
      <c r="J230" s="57" t="s">
        <v>703</v>
      </c>
      <c r="K230" s="56">
        <v>495.5</v>
      </c>
      <c r="L230" s="56" t="s">
        <v>704</v>
      </c>
      <c r="M230" s="57" t="s">
        <v>505</v>
      </c>
      <c r="N230" s="57" t="s">
        <v>506</v>
      </c>
      <c r="O230" s="58" t="s">
        <v>696</v>
      </c>
      <c r="P230" s="59" t="s">
        <v>683</v>
      </c>
    </row>
    <row r="231" spans="1:16" ht="13.5" thickBot="1" x14ac:dyDescent="0.25">
      <c r="A231" s="11" t="str">
        <f t="shared" si="18"/>
        <v>IBVS 3355 </v>
      </c>
      <c r="B231" s="17" t="str">
        <f t="shared" si="19"/>
        <v>I</v>
      </c>
      <c r="C231" s="11">
        <f t="shared" si="20"/>
        <v>47425.527600000001</v>
      </c>
      <c r="D231" s="14" t="str">
        <f t="shared" si="21"/>
        <v>vis</v>
      </c>
      <c r="E231" s="55" t="e">
        <f>VLOOKUP(C231,Active!C$21:E$966,3,FALSE)</f>
        <v>#N/A</v>
      </c>
      <c r="F231" s="17" t="s">
        <v>77</v>
      </c>
      <c r="G231" s="14" t="str">
        <f t="shared" si="22"/>
        <v>47425.5276</v>
      </c>
      <c r="H231" s="11">
        <f t="shared" si="23"/>
        <v>503</v>
      </c>
      <c r="I231" s="56" t="s">
        <v>705</v>
      </c>
      <c r="J231" s="57" t="s">
        <v>706</v>
      </c>
      <c r="K231" s="56">
        <v>503</v>
      </c>
      <c r="L231" s="56" t="s">
        <v>707</v>
      </c>
      <c r="M231" s="57" t="s">
        <v>505</v>
      </c>
      <c r="N231" s="57" t="s">
        <v>506</v>
      </c>
      <c r="O231" s="58" t="s">
        <v>708</v>
      </c>
      <c r="P231" s="59" t="s">
        <v>683</v>
      </c>
    </row>
    <row r="232" spans="1:16" ht="13.5" thickBot="1" x14ac:dyDescent="0.25">
      <c r="A232" s="11" t="str">
        <f t="shared" si="18"/>
        <v>IBVS 3760 </v>
      </c>
      <c r="B232" s="17" t="str">
        <f t="shared" si="19"/>
        <v>I</v>
      </c>
      <c r="C232" s="11">
        <f t="shared" si="20"/>
        <v>48110.505899999996</v>
      </c>
      <c r="D232" s="14" t="str">
        <f t="shared" si="21"/>
        <v>vis</v>
      </c>
      <c r="E232" s="55" t="e">
        <f>VLOOKUP(C232,Active!C$21:E$966,3,FALSE)</f>
        <v>#N/A</v>
      </c>
      <c r="F232" s="17" t="s">
        <v>77</v>
      </c>
      <c r="G232" s="14" t="str">
        <f t="shared" si="22"/>
        <v>48110.5059</v>
      </c>
      <c r="H232" s="11">
        <f t="shared" si="23"/>
        <v>638</v>
      </c>
      <c r="I232" s="56" t="s">
        <v>722</v>
      </c>
      <c r="J232" s="57" t="s">
        <v>723</v>
      </c>
      <c r="K232" s="56">
        <v>638</v>
      </c>
      <c r="L232" s="56" t="s">
        <v>724</v>
      </c>
      <c r="M232" s="57" t="s">
        <v>505</v>
      </c>
      <c r="N232" s="57" t="s">
        <v>567</v>
      </c>
      <c r="O232" s="58" t="s">
        <v>725</v>
      </c>
      <c r="P232" s="59" t="s">
        <v>713</v>
      </c>
    </row>
    <row r="233" spans="1:16" ht="13.5" thickBot="1" x14ac:dyDescent="0.25">
      <c r="A233" s="11" t="str">
        <f t="shared" si="18"/>
        <v>IBVS 3760 </v>
      </c>
      <c r="B233" s="17" t="str">
        <f t="shared" si="19"/>
        <v>I</v>
      </c>
      <c r="C233" s="11">
        <f t="shared" si="20"/>
        <v>48450.452899999997</v>
      </c>
      <c r="D233" s="14" t="str">
        <f t="shared" si="21"/>
        <v>vis</v>
      </c>
      <c r="E233" s="55" t="e">
        <f>VLOOKUP(C233,Active!C$21:E$966,3,FALSE)</f>
        <v>#N/A</v>
      </c>
      <c r="F233" s="17" t="s">
        <v>77</v>
      </c>
      <c r="G233" s="14" t="str">
        <f t="shared" si="22"/>
        <v>48450.4529</v>
      </c>
      <c r="H233" s="11">
        <f t="shared" si="23"/>
        <v>705</v>
      </c>
      <c r="I233" s="56" t="s">
        <v>743</v>
      </c>
      <c r="J233" s="57" t="s">
        <v>744</v>
      </c>
      <c r="K233" s="56">
        <v>705</v>
      </c>
      <c r="L233" s="56" t="s">
        <v>745</v>
      </c>
      <c r="M233" s="57" t="s">
        <v>505</v>
      </c>
      <c r="N233" s="57" t="s">
        <v>29</v>
      </c>
      <c r="O233" s="58" t="s">
        <v>746</v>
      </c>
      <c r="P233" s="59" t="s">
        <v>713</v>
      </c>
    </row>
    <row r="234" spans="1:16" ht="13.5" thickBot="1" x14ac:dyDescent="0.25">
      <c r="A234" s="11" t="str">
        <f t="shared" si="18"/>
        <v>BAVM 154 </v>
      </c>
      <c r="B234" s="17" t="str">
        <f t="shared" si="19"/>
        <v>I</v>
      </c>
      <c r="C234" s="11">
        <f t="shared" si="20"/>
        <v>52093.49</v>
      </c>
      <c r="D234" s="14" t="str">
        <f t="shared" si="21"/>
        <v>vis</v>
      </c>
      <c r="E234" s="55">
        <f>VLOOKUP(C234,Active!C$21:E$966,3,FALSE)</f>
        <v>1422.979290137213</v>
      </c>
      <c r="F234" s="17" t="s">
        <v>77</v>
      </c>
      <c r="G234" s="14" t="str">
        <f t="shared" si="22"/>
        <v>52093.49</v>
      </c>
      <c r="H234" s="11">
        <f t="shared" si="23"/>
        <v>1423</v>
      </c>
      <c r="I234" s="56" t="s">
        <v>765</v>
      </c>
      <c r="J234" s="57" t="s">
        <v>766</v>
      </c>
      <c r="K234" s="56">
        <v>1423</v>
      </c>
      <c r="L234" s="56" t="s">
        <v>767</v>
      </c>
      <c r="M234" s="57" t="s">
        <v>198</v>
      </c>
      <c r="N234" s="57"/>
      <c r="O234" s="58" t="s">
        <v>768</v>
      </c>
      <c r="P234" s="59" t="s">
        <v>769</v>
      </c>
    </row>
    <row r="235" spans="1:16" ht="13.5" thickBot="1" x14ac:dyDescent="0.25">
      <c r="A235" s="11" t="str">
        <f t="shared" si="18"/>
        <v>BAVM 154 </v>
      </c>
      <c r="B235" s="17" t="str">
        <f t="shared" si="19"/>
        <v>II</v>
      </c>
      <c r="C235" s="11">
        <f t="shared" si="20"/>
        <v>52096.107000000004</v>
      </c>
      <c r="D235" s="14" t="str">
        <f t="shared" si="21"/>
        <v>vis</v>
      </c>
      <c r="E235" s="55">
        <f>VLOOKUP(C235,Active!C$21:E$966,3,FALSE)</f>
        <v>1423.4950619138986</v>
      </c>
      <c r="F235" s="17" t="s">
        <v>77</v>
      </c>
      <c r="G235" s="14" t="str">
        <f t="shared" si="22"/>
        <v>52096.107</v>
      </c>
      <c r="H235" s="11">
        <f t="shared" si="23"/>
        <v>1423.5</v>
      </c>
      <c r="I235" s="56" t="s">
        <v>770</v>
      </c>
      <c r="J235" s="57" t="s">
        <v>771</v>
      </c>
      <c r="K235" s="56">
        <v>1423.5</v>
      </c>
      <c r="L235" s="56" t="s">
        <v>772</v>
      </c>
      <c r="M235" s="57" t="s">
        <v>198</v>
      </c>
      <c r="N235" s="57"/>
      <c r="O235" s="58" t="s">
        <v>768</v>
      </c>
      <c r="P235" s="59" t="s">
        <v>769</v>
      </c>
    </row>
    <row r="236" spans="1:16" ht="13.5" thickBot="1" x14ac:dyDescent="0.25">
      <c r="A236" s="11" t="str">
        <f t="shared" si="18"/>
        <v>BAVM 171 </v>
      </c>
      <c r="B236" s="17" t="str">
        <f t="shared" si="19"/>
        <v>I</v>
      </c>
      <c r="C236" s="11">
        <f t="shared" si="20"/>
        <v>52834.337</v>
      </c>
      <c r="D236" s="14" t="str">
        <f t="shared" si="21"/>
        <v>vis</v>
      </c>
      <c r="E236" s="55">
        <f>VLOOKUP(C236,Active!C$21:E$966,3,FALSE)</f>
        <v>1568.9892150288597</v>
      </c>
      <c r="F236" s="17" t="s">
        <v>77</v>
      </c>
      <c r="G236" s="14" t="str">
        <f t="shared" si="22"/>
        <v>52834.337</v>
      </c>
      <c r="H236" s="11">
        <f t="shared" si="23"/>
        <v>1569</v>
      </c>
      <c r="I236" s="56" t="s">
        <v>773</v>
      </c>
      <c r="J236" s="57" t="s">
        <v>774</v>
      </c>
      <c r="K236" s="56">
        <v>1569</v>
      </c>
      <c r="L236" s="56" t="s">
        <v>775</v>
      </c>
      <c r="M236" s="57" t="s">
        <v>198</v>
      </c>
      <c r="N236" s="57"/>
      <c r="O236" s="58" t="s">
        <v>768</v>
      </c>
      <c r="P236" s="59" t="s">
        <v>776</v>
      </c>
    </row>
    <row r="237" spans="1:16" ht="13.5" thickBot="1" x14ac:dyDescent="0.25">
      <c r="A237" s="11" t="str">
        <f t="shared" si="18"/>
        <v>BAVM 171 </v>
      </c>
      <c r="B237" s="17" t="str">
        <f t="shared" si="19"/>
        <v>II</v>
      </c>
      <c r="C237" s="11">
        <f t="shared" si="20"/>
        <v>52836.839</v>
      </c>
      <c r="D237" s="14" t="str">
        <f t="shared" si="21"/>
        <v>vis</v>
      </c>
      <c r="E237" s="55">
        <f>VLOOKUP(C237,Active!C$21:E$966,3,FALSE)</f>
        <v>1569.482322015969</v>
      </c>
      <c r="F237" s="17" t="s">
        <v>77</v>
      </c>
      <c r="G237" s="14" t="str">
        <f t="shared" si="22"/>
        <v>52836.839</v>
      </c>
      <c r="H237" s="11">
        <f t="shared" si="23"/>
        <v>1569.5</v>
      </c>
      <c r="I237" s="56" t="s">
        <v>777</v>
      </c>
      <c r="J237" s="57" t="s">
        <v>778</v>
      </c>
      <c r="K237" s="56">
        <v>1569.5</v>
      </c>
      <c r="L237" s="56" t="s">
        <v>779</v>
      </c>
      <c r="M237" s="57" t="s">
        <v>198</v>
      </c>
      <c r="N237" s="57"/>
      <c r="O237" s="58" t="s">
        <v>768</v>
      </c>
      <c r="P237" s="59" t="s">
        <v>776</v>
      </c>
    </row>
    <row r="238" spans="1:16" ht="13.5" thickBot="1" x14ac:dyDescent="0.25">
      <c r="A238" s="11" t="str">
        <f t="shared" si="18"/>
        <v>BAVM 187 </v>
      </c>
      <c r="B238" s="17" t="str">
        <f t="shared" si="19"/>
        <v>II</v>
      </c>
      <c r="C238" s="11">
        <f t="shared" si="20"/>
        <v>53993.57</v>
      </c>
      <c r="D238" s="14" t="str">
        <f t="shared" si="21"/>
        <v>vis</v>
      </c>
      <c r="E238" s="55">
        <f>VLOOKUP(C238,Active!C$21:E$966,3,FALSE)</f>
        <v>1797.4567977577067</v>
      </c>
      <c r="F238" s="17" t="s">
        <v>77</v>
      </c>
      <c r="G238" s="14" t="str">
        <f t="shared" si="22"/>
        <v>53993.57</v>
      </c>
      <c r="H238" s="11">
        <f t="shared" si="23"/>
        <v>1797.5</v>
      </c>
      <c r="I238" s="56" t="s">
        <v>780</v>
      </c>
      <c r="J238" s="57" t="s">
        <v>781</v>
      </c>
      <c r="K238" s="56">
        <v>1797.5</v>
      </c>
      <c r="L238" s="56" t="s">
        <v>219</v>
      </c>
      <c r="M238" s="57" t="s">
        <v>198</v>
      </c>
      <c r="N238" s="57"/>
      <c r="O238" s="58" t="s">
        <v>782</v>
      </c>
      <c r="P238" s="59" t="s">
        <v>783</v>
      </c>
    </row>
    <row r="239" spans="1:16" ht="13.5" thickBot="1" x14ac:dyDescent="0.25">
      <c r="A239" s="11" t="str">
        <f t="shared" si="18"/>
        <v>BAVM 212 </v>
      </c>
      <c r="B239" s="17" t="str">
        <f t="shared" si="19"/>
        <v>I</v>
      </c>
      <c r="C239" s="11">
        <f t="shared" si="20"/>
        <v>55051.489200000004</v>
      </c>
      <c r="D239" s="14" t="str">
        <f t="shared" si="21"/>
        <v>vis</v>
      </c>
      <c r="E239" s="55">
        <f>VLOOKUP(C239,Active!C$21:E$966,3,FALSE)</f>
        <v>2005.9569373728114</v>
      </c>
      <c r="F239" s="17" t="s">
        <v>77</v>
      </c>
      <c r="G239" s="14" t="str">
        <f t="shared" si="22"/>
        <v>55051.4892</v>
      </c>
      <c r="H239" s="11">
        <f t="shared" si="23"/>
        <v>2006</v>
      </c>
      <c r="I239" s="56" t="s">
        <v>784</v>
      </c>
      <c r="J239" s="57" t="s">
        <v>785</v>
      </c>
      <c r="K239" s="56">
        <v>2006</v>
      </c>
      <c r="L239" s="56" t="s">
        <v>786</v>
      </c>
      <c r="M239" s="57" t="s">
        <v>787</v>
      </c>
      <c r="N239" s="57" t="s">
        <v>788</v>
      </c>
      <c r="O239" s="58" t="s">
        <v>789</v>
      </c>
      <c r="P239" s="59" t="s">
        <v>790</v>
      </c>
    </row>
    <row r="240" spans="1:16" ht="13.5" thickBot="1" x14ac:dyDescent="0.25">
      <c r="A240" s="11" t="str">
        <f t="shared" si="18"/>
        <v> JAAVSO 43-1 </v>
      </c>
      <c r="B240" s="17" t="str">
        <f t="shared" si="19"/>
        <v>I</v>
      </c>
      <c r="C240" s="11">
        <f t="shared" si="20"/>
        <v>56913.537900000003</v>
      </c>
      <c r="D240" s="14" t="str">
        <f t="shared" si="21"/>
        <v>vis</v>
      </c>
      <c r="E240" s="55">
        <f>VLOOKUP(C240,Active!C$21:E$966,3,FALSE)</f>
        <v>2372.9390414126306</v>
      </c>
      <c r="F240" s="17" t="s">
        <v>77</v>
      </c>
      <c r="G240" s="14" t="str">
        <f t="shared" si="22"/>
        <v>56913.5379</v>
      </c>
      <c r="H240" s="11">
        <f t="shared" si="23"/>
        <v>2373</v>
      </c>
      <c r="I240" s="56" t="s">
        <v>812</v>
      </c>
      <c r="J240" s="57" t="s">
        <v>813</v>
      </c>
      <c r="K240" s="56" t="s">
        <v>814</v>
      </c>
      <c r="L240" s="56" t="s">
        <v>815</v>
      </c>
      <c r="M240" s="57" t="s">
        <v>787</v>
      </c>
      <c r="N240" s="57" t="s">
        <v>77</v>
      </c>
      <c r="O240" s="58" t="s">
        <v>816</v>
      </c>
      <c r="P240" s="58" t="s">
        <v>817</v>
      </c>
    </row>
    <row r="241" spans="2:6" x14ac:dyDescent="0.2">
      <c r="B241" s="17"/>
      <c r="E241" s="55"/>
      <c r="F241" s="17"/>
    </row>
    <row r="242" spans="2:6" x14ac:dyDescent="0.2">
      <c r="B242" s="17"/>
      <c r="E242" s="55"/>
      <c r="F242" s="17"/>
    </row>
    <row r="243" spans="2:6" x14ac:dyDescent="0.2">
      <c r="B243" s="17"/>
      <c r="E243" s="55"/>
      <c r="F243" s="17"/>
    </row>
    <row r="244" spans="2:6" x14ac:dyDescent="0.2">
      <c r="B244" s="17"/>
      <c r="E244" s="55"/>
      <c r="F244" s="17"/>
    </row>
    <row r="245" spans="2:6" x14ac:dyDescent="0.2">
      <c r="B245" s="17"/>
      <c r="E245" s="55"/>
      <c r="F245" s="17"/>
    </row>
    <row r="246" spans="2:6" x14ac:dyDescent="0.2">
      <c r="B246" s="17"/>
      <c r="E246" s="55"/>
      <c r="F246" s="17"/>
    </row>
    <row r="247" spans="2:6" x14ac:dyDescent="0.2">
      <c r="B247" s="17"/>
      <c r="E247" s="55"/>
      <c r="F247" s="17"/>
    </row>
    <row r="248" spans="2:6" x14ac:dyDescent="0.2">
      <c r="B248" s="17"/>
      <c r="E248" s="55"/>
      <c r="F248" s="17"/>
    </row>
    <row r="249" spans="2:6" x14ac:dyDescent="0.2">
      <c r="B249" s="17"/>
      <c r="E249" s="55"/>
      <c r="F249" s="17"/>
    </row>
    <row r="250" spans="2:6" x14ac:dyDescent="0.2">
      <c r="B250" s="17"/>
      <c r="E250" s="55"/>
      <c r="F250" s="17"/>
    </row>
    <row r="251" spans="2:6" x14ac:dyDescent="0.2">
      <c r="B251" s="17"/>
      <c r="E251" s="55"/>
      <c r="F251" s="17"/>
    </row>
    <row r="252" spans="2:6" x14ac:dyDescent="0.2">
      <c r="B252" s="17"/>
      <c r="E252" s="55"/>
      <c r="F252" s="17"/>
    </row>
    <row r="253" spans="2:6" x14ac:dyDescent="0.2">
      <c r="B253" s="17"/>
      <c r="E253" s="55"/>
      <c r="F253" s="17"/>
    </row>
    <row r="254" spans="2:6" x14ac:dyDescent="0.2">
      <c r="B254" s="17"/>
      <c r="E254" s="55"/>
      <c r="F254" s="17"/>
    </row>
    <row r="255" spans="2:6" x14ac:dyDescent="0.2">
      <c r="B255" s="17"/>
      <c r="E255" s="55"/>
      <c r="F255" s="17"/>
    </row>
    <row r="256" spans="2:6" x14ac:dyDescent="0.2">
      <c r="B256" s="17"/>
      <c r="E256" s="55"/>
      <c r="F256" s="17"/>
    </row>
    <row r="257" spans="2:6" x14ac:dyDescent="0.2">
      <c r="B257" s="17"/>
      <c r="E257" s="55"/>
      <c r="F257" s="17"/>
    </row>
    <row r="258" spans="2:6" x14ac:dyDescent="0.2">
      <c r="B258" s="17"/>
      <c r="E258" s="55"/>
      <c r="F258" s="17"/>
    </row>
    <row r="259" spans="2:6" x14ac:dyDescent="0.2">
      <c r="B259" s="17"/>
      <c r="E259" s="55"/>
      <c r="F259" s="17"/>
    </row>
    <row r="260" spans="2:6" x14ac:dyDescent="0.2">
      <c r="B260" s="17"/>
      <c r="E260" s="55"/>
      <c r="F260" s="17"/>
    </row>
    <row r="261" spans="2:6" x14ac:dyDescent="0.2">
      <c r="B261" s="17"/>
      <c r="E261" s="55"/>
      <c r="F261" s="17"/>
    </row>
    <row r="262" spans="2:6" x14ac:dyDescent="0.2">
      <c r="B262" s="17"/>
      <c r="E262" s="55"/>
      <c r="F262" s="17"/>
    </row>
    <row r="263" spans="2:6" x14ac:dyDescent="0.2">
      <c r="B263" s="17"/>
      <c r="E263" s="55"/>
      <c r="F263" s="17"/>
    </row>
    <row r="264" spans="2:6" x14ac:dyDescent="0.2">
      <c r="B264" s="17"/>
      <c r="E264" s="55"/>
      <c r="F264" s="17"/>
    </row>
    <row r="265" spans="2:6" x14ac:dyDescent="0.2">
      <c r="B265" s="17"/>
      <c r="E265" s="55"/>
      <c r="F265" s="17"/>
    </row>
    <row r="266" spans="2:6" x14ac:dyDescent="0.2">
      <c r="B266" s="17"/>
      <c r="E266" s="55"/>
      <c r="F266" s="17"/>
    </row>
    <row r="267" spans="2:6" x14ac:dyDescent="0.2">
      <c r="B267" s="17"/>
      <c r="E267" s="55"/>
      <c r="F267" s="17"/>
    </row>
    <row r="268" spans="2:6" x14ac:dyDescent="0.2">
      <c r="B268" s="17"/>
      <c r="E268" s="55"/>
      <c r="F268" s="17"/>
    </row>
    <row r="269" spans="2:6" x14ac:dyDescent="0.2">
      <c r="B269" s="17"/>
      <c r="E269" s="55"/>
      <c r="F269" s="17"/>
    </row>
    <row r="270" spans="2:6" x14ac:dyDescent="0.2">
      <c r="B270" s="17"/>
      <c r="E270" s="55"/>
      <c r="F270" s="17"/>
    </row>
    <row r="271" spans="2:6" x14ac:dyDescent="0.2">
      <c r="B271" s="17"/>
      <c r="E271" s="55"/>
      <c r="F271" s="17"/>
    </row>
    <row r="272" spans="2:6" x14ac:dyDescent="0.2">
      <c r="B272" s="17"/>
      <c r="E272" s="55"/>
      <c r="F272" s="17"/>
    </row>
    <row r="273" spans="2:6" x14ac:dyDescent="0.2">
      <c r="B273" s="17"/>
      <c r="E273" s="55"/>
      <c r="F273" s="17"/>
    </row>
    <row r="274" spans="2:6" x14ac:dyDescent="0.2">
      <c r="B274" s="17"/>
      <c r="E274" s="55"/>
      <c r="F274" s="17"/>
    </row>
    <row r="275" spans="2:6" x14ac:dyDescent="0.2">
      <c r="B275" s="17"/>
      <c r="E275" s="55"/>
      <c r="F275" s="17"/>
    </row>
    <row r="276" spans="2:6" x14ac:dyDescent="0.2">
      <c r="B276" s="17"/>
      <c r="E276" s="55"/>
      <c r="F276" s="17"/>
    </row>
    <row r="277" spans="2:6" x14ac:dyDescent="0.2">
      <c r="B277" s="17"/>
      <c r="E277" s="55"/>
      <c r="F277" s="17"/>
    </row>
    <row r="278" spans="2:6" x14ac:dyDescent="0.2">
      <c r="B278" s="17"/>
      <c r="E278" s="55"/>
      <c r="F278" s="17"/>
    </row>
    <row r="279" spans="2:6" x14ac:dyDescent="0.2">
      <c r="B279" s="17"/>
      <c r="E279" s="55"/>
      <c r="F279" s="17"/>
    </row>
    <row r="280" spans="2:6" x14ac:dyDescent="0.2">
      <c r="B280" s="17"/>
      <c r="E280" s="55"/>
      <c r="F280" s="17"/>
    </row>
    <row r="281" spans="2:6" x14ac:dyDescent="0.2">
      <c r="B281" s="17"/>
      <c r="E281" s="55"/>
      <c r="F281" s="17"/>
    </row>
    <row r="282" spans="2:6" x14ac:dyDescent="0.2">
      <c r="B282" s="17"/>
      <c r="E282" s="55"/>
      <c r="F282" s="17"/>
    </row>
    <row r="283" spans="2:6" x14ac:dyDescent="0.2">
      <c r="B283" s="17"/>
      <c r="E283" s="55"/>
      <c r="F283" s="17"/>
    </row>
    <row r="284" spans="2:6" x14ac:dyDescent="0.2">
      <c r="B284" s="17"/>
      <c r="E284" s="55"/>
      <c r="F284" s="17"/>
    </row>
    <row r="285" spans="2:6" x14ac:dyDescent="0.2">
      <c r="B285" s="17"/>
      <c r="E285" s="55"/>
      <c r="F285" s="17"/>
    </row>
    <row r="286" spans="2:6" x14ac:dyDescent="0.2">
      <c r="B286" s="17"/>
      <c r="E286" s="55"/>
      <c r="F286" s="17"/>
    </row>
    <row r="287" spans="2:6" x14ac:dyDescent="0.2">
      <c r="B287" s="17"/>
      <c r="E287" s="55"/>
      <c r="F287" s="17"/>
    </row>
    <row r="288" spans="2:6" x14ac:dyDescent="0.2">
      <c r="B288" s="17"/>
      <c r="E288" s="55"/>
      <c r="F288" s="17"/>
    </row>
    <row r="289" spans="2:6" x14ac:dyDescent="0.2">
      <c r="B289" s="17"/>
      <c r="E289" s="55"/>
      <c r="F289" s="17"/>
    </row>
    <row r="290" spans="2:6" x14ac:dyDescent="0.2">
      <c r="B290" s="17"/>
      <c r="E290" s="55"/>
      <c r="F290" s="17"/>
    </row>
    <row r="291" spans="2:6" x14ac:dyDescent="0.2">
      <c r="B291" s="17"/>
      <c r="E291" s="55"/>
      <c r="F291" s="17"/>
    </row>
    <row r="292" spans="2:6" x14ac:dyDescent="0.2">
      <c r="B292" s="17"/>
      <c r="E292" s="55"/>
      <c r="F292" s="17"/>
    </row>
    <row r="293" spans="2:6" x14ac:dyDescent="0.2">
      <c r="B293" s="17"/>
      <c r="E293" s="55"/>
      <c r="F293" s="17"/>
    </row>
    <row r="294" spans="2:6" x14ac:dyDescent="0.2">
      <c r="B294" s="17"/>
      <c r="E294" s="55"/>
      <c r="F294" s="17"/>
    </row>
    <row r="295" spans="2:6" x14ac:dyDescent="0.2">
      <c r="B295" s="17"/>
      <c r="E295" s="55"/>
      <c r="F295" s="17"/>
    </row>
    <row r="296" spans="2:6" x14ac:dyDescent="0.2">
      <c r="B296" s="17"/>
      <c r="E296" s="55"/>
      <c r="F296" s="17"/>
    </row>
    <row r="297" spans="2:6" x14ac:dyDescent="0.2">
      <c r="B297" s="17"/>
      <c r="E297" s="55"/>
      <c r="F297" s="17"/>
    </row>
    <row r="298" spans="2:6" x14ac:dyDescent="0.2">
      <c r="B298" s="17"/>
      <c r="E298" s="55"/>
      <c r="F298" s="17"/>
    </row>
    <row r="299" spans="2:6" x14ac:dyDescent="0.2">
      <c r="B299" s="17"/>
      <c r="E299" s="55"/>
      <c r="F299" s="17"/>
    </row>
    <row r="300" spans="2:6" x14ac:dyDescent="0.2">
      <c r="B300" s="17"/>
      <c r="E300" s="55"/>
      <c r="F300" s="17"/>
    </row>
    <row r="301" spans="2:6" x14ac:dyDescent="0.2">
      <c r="B301" s="17"/>
      <c r="E301" s="55"/>
      <c r="F301" s="17"/>
    </row>
    <row r="302" spans="2:6" x14ac:dyDescent="0.2">
      <c r="B302" s="17"/>
      <c r="E302" s="55"/>
      <c r="F302" s="17"/>
    </row>
    <row r="303" spans="2:6" x14ac:dyDescent="0.2">
      <c r="B303" s="17"/>
      <c r="E303" s="55"/>
      <c r="F303" s="17"/>
    </row>
    <row r="304" spans="2:6" x14ac:dyDescent="0.2">
      <c r="B304" s="17"/>
      <c r="E304" s="55"/>
      <c r="F304" s="17"/>
    </row>
    <row r="305" spans="2:6" x14ac:dyDescent="0.2">
      <c r="B305" s="17"/>
      <c r="E305" s="55"/>
      <c r="F305" s="17"/>
    </row>
    <row r="306" spans="2:6" x14ac:dyDescent="0.2">
      <c r="B306" s="17"/>
      <c r="E306" s="55"/>
      <c r="F306" s="17"/>
    </row>
    <row r="307" spans="2:6" x14ac:dyDescent="0.2">
      <c r="B307" s="17"/>
      <c r="E307" s="55"/>
      <c r="F307" s="17"/>
    </row>
    <row r="308" spans="2:6" x14ac:dyDescent="0.2">
      <c r="B308" s="17"/>
      <c r="E308" s="55"/>
      <c r="F308" s="17"/>
    </row>
    <row r="309" spans="2:6" x14ac:dyDescent="0.2">
      <c r="B309" s="17"/>
      <c r="E309" s="55"/>
      <c r="F309" s="17"/>
    </row>
    <row r="310" spans="2:6" x14ac:dyDescent="0.2">
      <c r="B310" s="17"/>
      <c r="E310" s="55"/>
      <c r="F310" s="17"/>
    </row>
    <row r="311" spans="2:6" x14ac:dyDescent="0.2">
      <c r="B311" s="17"/>
      <c r="E311" s="55"/>
      <c r="F311" s="17"/>
    </row>
    <row r="312" spans="2:6" x14ac:dyDescent="0.2">
      <c r="B312" s="17"/>
      <c r="E312" s="55"/>
      <c r="F312" s="17"/>
    </row>
    <row r="313" spans="2:6" x14ac:dyDescent="0.2">
      <c r="B313" s="17"/>
      <c r="E313" s="55"/>
      <c r="F313" s="17"/>
    </row>
    <row r="314" spans="2:6" x14ac:dyDescent="0.2">
      <c r="B314" s="17"/>
      <c r="E314" s="55"/>
      <c r="F314" s="17"/>
    </row>
    <row r="315" spans="2:6" x14ac:dyDescent="0.2">
      <c r="B315" s="17"/>
      <c r="E315" s="55"/>
      <c r="F315" s="17"/>
    </row>
    <row r="316" spans="2:6" x14ac:dyDescent="0.2">
      <c r="B316" s="17"/>
      <c r="E316" s="55"/>
      <c r="F316" s="17"/>
    </row>
    <row r="317" spans="2:6" x14ac:dyDescent="0.2">
      <c r="B317" s="17"/>
      <c r="E317" s="55"/>
      <c r="F317" s="17"/>
    </row>
    <row r="318" spans="2:6" x14ac:dyDescent="0.2">
      <c r="B318" s="17"/>
      <c r="E318" s="55"/>
      <c r="F318" s="17"/>
    </row>
    <row r="319" spans="2:6" x14ac:dyDescent="0.2">
      <c r="B319" s="17"/>
      <c r="E319" s="55"/>
      <c r="F319" s="17"/>
    </row>
    <row r="320" spans="2:6" x14ac:dyDescent="0.2">
      <c r="B320" s="17"/>
      <c r="E320" s="55"/>
      <c r="F320" s="17"/>
    </row>
    <row r="321" spans="2:6" x14ac:dyDescent="0.2">
      <c r="B321" s="17"/>
      <c r="E321" s="55"/>
      <c r="F321" s="17"/>
    </row>
    <row r="322" spans="2:6" x14ac:dyDescent="0.2">
      <c r="B322" s="17"/>
      <c r="E322" s="55"/>
      <c r="F322" s="17"/>
    </row>
    <row r="323" spans="2:6" x14ac:dyDescent="0.2">
      <c r="B323" s="17"/>
      <c r="E323" s="55"/>
      <c r="F323" s="17"/>
    </row>
    <row r="324" spans="2:6" x14ac:dyDescent="0.2">
      <c r="B324" s="17"/>
      <c r="E324" s="55"/>
      <c r="F324" s="17"/>
    </row>
    <row r="325" spans="2:6" x14ac:dyDescent="0.2">
      <c r="B325" s="17"/>
      <c r="E325" s="55"/>
      <c r="F325" s="17"/>
    </row>
    <row r="326" spans="2:6" x14ac:dyDescent="0.2">
      <c r="B326" s="17"/>
      <c r="E326" s="55"/>
      <c r="F326" s="17"/>
    </row>
    <row r="327" spans="2:6" x14ac:dyDescent="0.2">
      <c r="B327" s="17"/>
      <c r="E327" s="55"/>
      <c r="F327" s="17"/>
    </row>
    <row r="328" spans="2:6" x14ac:dyDescent="0.2">
      <c r="B328" s="17"/>
      <c r="E328" s="55"/>
      <c r="F328" s="17"/>
    </row>
    <row r="329" spans="2:6" x14ac:dyDescent="0.2">
      <c r="B329" s="17"/>
      <c r="E329" s="55"/>
      <c r="F329" s="17"/>
    </row>
    <row r="330" spans="2:6" x14ac:dyDescent="0.2">
      <c r="B330" s="17"/>
      <c r="E330" s="55"/>
      <c r="F330" s="17"/>
    </row>
    <row r="331" spans="2:6" x14ac:dyDescent="0.2">
      <c r="B331" s="17"/>
      <c r="E331" s="55"/>
      <c r="F331" s="17"/>
    </row>
    <row r="332" spans="2:6" x14ac:dyDescent="0.2">
      <c r="B332" s="17"/>
      <c r="E332" s="55"/>
      <c r="F332" s="17"/>
    </row>
    <row r="333" spans="2:6" x14ac:dyDescent="0.2">
      <c r="B333" s="17"/>
      <c r="E333" s="55"/>
      <c r="F333" s="17"/>
    </row>
    <row r="334" spans="2:6" x14ac:dyDescent="0.2">
      <c r="B334" s="17"/>
      <c r="E334" s="55"/>
      <c r="F334" s="17"/>
    </row>
    <row r="335" spans="2:6" x14ac:dyDescent="0.2">
      <c r="B335" s="17"/>
      <c r="E335" s="55"/>
      <c r="F335" s="17"/>
    </row>
    <row r="336" spans="2:6" x14ac:dyDescent="0.2">
      <c r="B336" s="17"/>
      <c r="E336" s="55"/>
      <c r="F336" s="17"/>
    </row>
    <row r="337" spans="2:6" x14ac:dyDescent="0.2">
      <c r="B337" s="17"/>
      <c r="E337" s="55"/>
      <c r="F337" s="17"/>
    </row>
    <row r="338" spans="2:6" x14ac:dyDescent="0.2">
      <c r="B338" s="17"/>
      <c r="E338" s="55"/>
      <c r="F338" s="17"/>
    </row>
    <row r="339" spans="2:6" x14ac:dyDescent="0.2">
      <c r="B339" s="17"/>
      <c r="E339" s="55"/>
      <c r="F339" s="17"/>
    </row>
    <row r="340" spans="2:6" x14ac:dyDescent="0.2">
      <c r="B340" s="17"/>
      <c r="E340" s="55"/>
      <c r="F340" s="17"/>
    </row>
    <row r="341" spans="2:6" x14ac:dyDescent="0.2">
      <c r="B341" s="17"/>
      <c r="E341" s="55"/>
      <c r="F341" s="17"/>
    </row>
    <row r="342" spans="2:6" x14ac:dyDescent="0.2">
      <c r="B342" s="17"/>
      <c r="E342" s="55"/>
      <c r="F342" s="17"/>
    </row>
    <row r="343" spans="2:6" x14ac:dyDescent="0.2">
      <c r="B343" s="17"/>
      <c r="E343" s="55"/>
      <c r="F343" s="17"/>
    </row>
    <row r="344" spans="2:6" x14ac:dyDescent="0.2">
      <c r="B344" s="17"/>
      <c r="E344" s="55"/>
      <c r="F344" s="17"/>
    </row>
    <row r="345" spans="2:6" x14ac:dyDescent="0.2">
      <c r="B345" s="17"/>
      <c r="E345" s="55"/>
      <c r="F345" s="17"/>
    </row>
    <row r="346" spans="2:6" x14ac:dyDescent="0.2">
      <c r="B346" s="17"/>
      <c r="E346" s="55"/>
      <c r="F346" s="17"/>
    </row>
    <row r="347" spans="2:6" x14ac:dyDescent="0.2">
      <c r="B347" s="17"/>
      <c r="E347" s="55"/>
      <c r="F347" s="17"/>
    </row>
    <row r="348" spans="2:6" x14ac:dyDescent="0.2">
      <c r="B348" s="17"/>
      <c r="E348" s="55"/>
      <c r="F348" s="17"/>
    </row>
    <row r="349" spans="2:6" x14ac:dyDescent="0.2">
      <c r="B349" s="17"/>
      <c r="E349" s="55"/>
      <c r="F349" s="17"/>
    </row>
    <row r="350" spans="2:6" x14ac:dyDescent="0.2">
      <c r="B350" s="17"/>
      <c r="E350" s="55"/>
      <c r="F350" s="17"/>
    </row>
    <row r="351" spans="2:6" x14ac:dyDescent="0.2">
      <c r="B351" s="17"/>
      <c r="E351" s="55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  <row r="834" spans="2:6" x14ac:dyDescent="0.2">
      <c r="B834" s="17"/>
      <c r="F834" s="17"/>
    </row>
    <row r="835" spans="2:6" x14ac:dyDescent="0.2">
      <c r="B835" s="17"/>
      <c r="F835" s="17"/>
    </row>
    <row r="836" spans="2:6" x14ac:dyDescent="0.2">
      <c r="B836" s="17"/>
      <c r="F836" s="17"/>
    </row>
    <row r="837" spans="2:6" x14ac:dyDescent="0.2">
      <c r="B837" s="17"/>
      <c r="F837" s="17"/>
    </row>
    <row r="838" spans="2:6" x14ac:dyDescent="0.2">
      <c r="B838" s="17"/>
      <c r="F838" s="17"/>
    </row>
    <row r="839" spans="2:6" x14ac:dyDescent="0.2">
      <c r="B839" s="17"/>
      <c r="F839" s="17"/>
    </row>
    <row r="840" spans="2:6" x14ac:dyDescent="0.2">
      <c r="B840" s="17"/>
      <c r="F840" s="17"/>
    </row>
    <row r="841" spans="2:6" x14ac:dyDescent="0.2">
      <c r="B841" s="17"/>
      <c r="F841" s="17"/>
    </row>
    <row r="842" spans="2:6" x14ac:dyDescent="0.2">
      <c r="B842" s="17"/>
      <c r="F842" s="17"/>
    </row>
    <row r="843" spans="2:6" x14ac:dyDescent="0.2">
      <c r="B843" s="17"/>
      <c r="F843" s="17"/>
    </row>
    <row r="844" spans="2:6" x14ac:dyDescent="0.2">
      <c r="B844" s="17"/>
      <c r="F844" s="17"/>
    </row>
    <row r="845" spans="2:6" x14ac:dyDescent="0.2">
      <c r="B845" s="17"/>
      <c r="F845" s="17"/>
    </row>
    <row r="846" spans="2:6" x14ac:dyDescent="0.2">
      <c r="B846" s="17"/>
      <c r="F846" s="17"/>
    </row>
    <row r="847" spans="2:6" x14ac:dyDescent="0.2">
      <c r="B847" s="17"/>
      <c r="F847" s="17"/>
    </row>
    <row r="848" spans="2:6" x14ac:dyDescent="0.2">
      <c r="B848" s="17"/>
      <c r="F848" s="17"/>
    </row>
    <row r="849" spans="2:6" x14ac:dyDescent="0.2">
      <c r="B849" s="17"/>
      <c r="F849" s="17"/>
    </row>
    <row r="850" spans="2:6" x14ac:dyDescent="0.2">
      <c r="B850" s="17"/>
      <c r="F850" s="17"/>
    </row>
    <row r="851" spans="2:6" x14ac:dyDescent="0.2">
      <c r="B851" s="17"/>
      <c r="F851" s="17"/>
    </row>
    <row r="852" spans="2:6" x14ac:dyDescent="0.2">
      <c r="B852" s="17"/>
      <c r="F852" s="17"/>
    </row>
    <row r="853" spans="2:6" x14ac:dyDescent="0.2">
      <c r="B853" s="17"/>
      <c r="F853" s="17"/>
    </row>
    <row r="854" spans="2:6" x14ac:dyDescent="0.2">
      <c r="B854" s="17"/>
      <c r="F854" s="17"/>
    </row>
    <row r="855" spans="2:6" x14ac:dyDescent="0.2">
      <c r="B855" s="17"/>
      <c r="F855" s="17"/>
    </row>
    <row r="856" spans="2:6" x14ac:dyDescent="0.2">
      <c r="B856" s="17"/>
      <c r="F856" s="17"/>
    </row>
    <row r="857" spans="2:6" x14ac:dyDescent="0.2">
      <c r="B857" s="17"/>
      <c r="F857" s="17"/>
    </row>
    <row r="858" spans="2:6" x14ac:dyDescent="0.2">
      <c r="B858" s="17"/>
      <c r="F858" s="17"/>
    </row>
    <row r="859" spans="2:6" x14ac:dyDescent="0.2">
      <c r="B859" s="17"/>
      <c r="F859" s="17"/>
    </row>
    <row r="860" spans="2:6" x14ac:dyDescent="0.2">
      <c r="B860" s="17"/>
      <c r="F860" s="17"/>
    </row>
    <row r="861" spans="2:6" x14ac:dyDescent="0.2">
      <c r="B861" s="17"/>
      <c r="F861" s="17"/>
    </row>
    <row r="862" spans="2:6" x14ac:dyDescent="0.2">
      <c r="B862" s="17"/>
      <c r="F862" s="17"/>
    </row>
    <row r="863" spans="2:6" x14ac:dyDescent="0.2">
      <c r="B863" s="17"/>
      <c r="F863" s="17"/>
    </row>
    <row r="864" spans="2:6" x14ac:dyDescent="0.2">
      <c r="B864" s="17"/>
      <c r="F864" s="17"/>
    </row>
    <row r="865" spans="2:6" x14ac:dyDescent="0.2">
      <c r="B865" s="17"/>
      <c r="F865" s="17"/>
    </row>
    <row r="866" spans="2:6" x14ac:dyDescent="0.2">
      <c r="B866" s="17"/>
      <c r="F866" s="17"/>
    </row>
    <row r="867" spans="2:6" x14ac:dyDescent="0.2">
      <c r="B867" s="17"/>
      <c r="F867" s="17"/>
    </row>
    <row r="868" spans="2:6" x14ac:dyDescent="0.2">
      <c r="B868" s="17"/>
      <c r="F868" s="17"/>
    </row>
    <row r="869" spans="2:6" x14ac:dyDescent="0.2">
      <c r="B869" s="17"/>
      <c r="F869" s="17"/>
    </row>
    <row r="870" spans="2:6" x14ac:dyDescent="0.2">
      <c r="B870" s="17"/>
      <c r="F870" s="17"/>
    </row>
    <row r="871" spans="2:6" x14ac:dyDescent="0.2">
      <c r="B871" s="17"/>
      <c r="F871" s="17"/>
    </row>
    <row r="872" spans="2:6" x14ac:dyDescent="0.2">
      <c r="B872" s="17"/>
      <c r="F872" s="17"/>
    </row>
    <row r="873" spans="2:6" x14ac:dyDescent="0.2">
      <c r="B873" s="17"/>
      <c r="F873" s="17"/>
    </row>
    <row r="874" spans="2:6" x14ac:dyDescent="0.2">
      <c r="B874" s="17"/>
      <c r="F874" s="17"/>
    </row>
    <row r="875" spans="2:6" x14ac:dyDescent="0.2">
      <c r="B875" s="17"/>
      <c r="F875" s="17"/>
    </row>
    <row r="876" spans="2:6" x14ac:dyDescent="0.2">
      <c r="B876" s="17"/>
      <c r="F876" s="17"/>
    </row>
    <row r="877" spans="2:6" x14ac:dyDescent="0.2">
      <c r="B877" s="17"/>
      <c r="F877" s="17"/>
    </row>
    <row r="878" spans="2:6" x14ac:dyDescent="0.2">
      <c r="B878" s="17"/>
      <c r="F878" s="17"/>
    </row>
    <row r="879" spans="2:6" x14ac:dyDescent="0.2">
      <c r="B879" s="17"/>
      <c r="F879" s="17"/>
    </row>
    <row r="880" spans="2:6" x14ac:dyDescent="0.2">
      <c r="B880" s="17"/>
      <c r="F880" s="17"/>
    </row>
    <row r="881" spans="2:6" x14ac:dyDescent="0.2">
      <c r="B881" s="17"/>
      <c r="F881" s="17"/>
    </row>
    <row r="882" spans="2:6" x14ac:dyDescent="0.2">
      <c r="B882" s="17"/>
      <c r="F882" s="17"/>
    </row>
    <row r="883" spans="2:6" x14ac:dyDescent="0.2">
      <c r="B883" s="17"/>
      <c r="F883" s="17"/>
    </row>
    <row r="884" spans="2:6" x14ac:dyDescent="0.2">
      <c r="B884" s="17"/>
      <c r="F884" s="17"/>
    </row>
    <row r="885" spans="2:6" x14ac:dyDescent="0.2">
      <c r="B885" s="17"/>
      <c r="F885" s="17"/>
    </row>
    <row r="886" spans="2:6" x14ac:dyDescent="0.2">
      <c r="B886" s="17"/>
      <c r="F886" s="17"/>
    </row>
    <row r="887" spans="2:6" x14ac:dyDescent="0.2">
      <c r="B887" s="17"/>
      <c r="F887" s="17"/>
    </row>
    <row r="888" spans="2:6" x14ac:dyDescent="0.2">
      <c r="B888" s="17"/>
      <c r="F888" s="17"/>
    </row>
    <row r="889" spans="2:6" x14ac:dyDescent="0.2">
      <c r="B889" s="17"/>
      <c r="F889" s="17"/>
    </row>
    <row r="890" spans="2:6" x14ac:dyDescent="0.2">
      <c r="B890" s="17"/>
      <c r="F890" s="17"/>
    </row>
    <row r="891" spans="2:6" x14ac:dyDescent="0.2">
      <c r="B891" s="17"/>
      <c r="F891" s="17"/>
    </row>
    <row r="892" spans="2:6" x14ac:dyDescent="0.2">
      <c r="B892" s="17"/>
      <c r="F892" s="17"/>
    </row>
    <row r="893" spans="2:6" x14ac:dyDescent="0.2">
      <c r="B893" s="17"/>
      <c r="F893" s="17"/>
    </row>
    <row r="894" spans="2:6" x14ac:dyDescent="0.2">
      <c r="B894" s="17"/>
      <c r="F894" s="17"/>
    </row>
    <row r="895" spans="2:6" x14ac:dyDescent="0.2">
      <c r="B895" s="17"/>
      <c r="F895" s="17"/>
    </row>
    <row r="896" spans="2:6" x14ac:dyDescent="0.2">
      <c r="B896" s="17"/>
      <c r="F896" s="17"/>
    </row>
    <row r="897" spans="2:6" x14ac:dyDescent="0.2">
      <c r="B897" s="17"/>
      <c r="F897" s="17"/>
    </row>
    <row r="898" spans="2:6" x14ac:dyDescent="0.2">
      <c r="B898" s="17"/>
      <c r="F898" s="17"/>
    </row>
    <row r="899" spans="2:6" x14ac:dyDescent="0.2">
      <c r="B899" s="17"/>
      <c r="F899" s="17"/>
    </row>
    <row r="900" spans="2:6" x14ac:dyDescent="0.2">
      <c r="B900" s="17"/>
      <c r="F900" s="17"/>
    </row>
    <row r="901" spans="2:6" x14ac:dyDescent="0.2">
      <c r="B901" s="17"/>
      <c r="F901" s="17"/>
    </row>
    <row r="902" spans="2:6" x14ac:dyDescent="0.2">
      <c r="B902" s="17"/>
      <c r="F902" s="17"/>
    </row>
    <row r="903" spans="2:6" x14ac:dyDescent="0.2">
      <c r="B903" s="17"/>
      <c r="F903" s="17"/>
    </row>
    <row r="904" spans="2:6" x14ac:dyDescent="0.2">
      <c r="B904" s="17"/>
      <c r="F904" s="17"/>
    </row>
    <row r="905" spans="2:6" x14ac:dyDescent="0.2">
      <c r="B905" s="17"/>
      <c r="F905" s="17"/>
    </row>
    <row r="906" spans="2:6" x14ac:dyDescent="0.2">
      <c r="B906" s="17"/>
      <c r="F906" s="17"/>
    </row>
    <row r="907" spans="2:6" x14ac:dyDescent="0.2">
      <c r="B907" s="17"/>
      <c r="F907" s="17"/>
    </row>
    <row r="908" spans="2:6" x14ac:dyDescent="0.2">
      <c r="B908" s="17"/>
      <c r="F908" s="17"/>
    </row>
    <row r="909" spans="2:6" x14ac:dyDescent="0.2">
      <c r="B909" s="17"/>
      <c r="F909" s="17"/>
    </row>
    <row r="910" spans="2:6" x14ac:dyDescent="0.2">
      <c r="B910" s="17"/>
      <c r="F910" s="17"/>
    </row>
    <row r="911" spans="2:6" x14ac:dyDescent="0.2">
      <c r="B911" s="17"/>
      <c r="F911" s="17"/>
    </row>
    <row r="912" spans="2:6" x14ac:dyDescent="0.2">
      <c r="B912" s="17"/>
      <c r="F912" s="17"/>
    </row>
    <row r="913" spans="2:6" x14ac:dyDescent="0.2">
      <c r="B913" s="17"/>
      <c r="F913" s="17"/>
    </row>
    <row r="914" spans="2:6" x14ac:dyDescent="0.2">
      <c r="B914" s="17"/>
      <c r="F914" s="17"/>
    </row>
    <row r="915" spans="2:6" x14ac:dyDescent="0.2">
      <c r="B915" s="17"/>
      <c r="F915" s="17"/>
    </row>
    <row r="916" spans="2:6" x14ac:dyDescent="0.2">
      <c r="B916" s="17"/>
      <c r="F916" s="17"/>
    </row>
    <row r="917" spans="2:6" x14ac:dyDescent="0.2">
      <c r="B917" s="17"/>
      <c r="F917" s="17"/>
    </row>
    <row r="918" spans="2:6" x14ac:dyDescent="0.2">
      <c r="B918" s="17"/>
      <c r="F918" s="17"/>
    </row>
    <row r="919" spans="2:6" x14ac:dyDescent="0.2">
      <c r="B919" s="17"/>
      <c r="F919" s="17"/>
    </row>
    <row r="920" spans="2:6" x14ac:dyDescent="0.2">
      <c r="B920" s="17"/>
      <c r="F920" s="17"/>
    </row>
    <row r="921" spans="2:6" x14ac:dyDescent="0.2">
      <c r="B921" s="17"/>
      <c r="F921" s="17"/>
    </row>
    <row r="922" spans="2:6" x14ac:dyDescent="0.2">
      <c r="B922" s="17"/>
      <c r="F922" s="17"/>
    </row>
    <row r="923" spans="2:6" x14ac:dyDescent="0.2">
      <c r="B923" s="17"/>
      <c r="F923" s="17"/>
    </row>
    <row r="924" spans="2:6" x14ac:dyDescent="0.2">
      <c r="B924" s="17"/>
      <c r="F924" s="17"/>
    </row>
    <row r="925" spans="2:6" x14ac:dyDescent="0.2">
      <c r="B925" s="17"/>
      <c r="F925" s="17"/>
    </row>
    <row r="926" spans="2:6" x14ac:dyDescent="0.2">
      <c r="B926" s="17"/>
      <c r="F926" s="17"/>
    </row>
    <row r="927" spans="2:6" x14ac:dyDescent="0.2">
      <c r="B927" s="17"/>
      <c r="F927" s="17"/>
    </row>
    <row r="928" spans="2:6" x14ac:dyDescent="0.2">
      <c r="B928" s="17"/>
      <c r="F928" s="17"/>
    </row>
    <row r="929" spans="2:6" x14ac:dyDescent="0.2">
      <c r="B929" s="17"/>
      <c r="F929" s="17"/>
    </row>
    <row r="930" spans="2:6" x14ac:dyDescent="0.2">
      <c r="B930" s="17"/>
      <c r="F930" s="17"/>
    </row>
    <row r="931" spans="2:6" x14ac:dyDescent="0.2">
      <c r="B931" s="17"/>
      <c r="F931" s="17"/>
    </row>
    <row r="932" spans="2:6" x14ac:dyDescent="0.2">
      <c r="B932" s="17"/>
      <c r="F932" s="17"/>
    </row>
    <row r="933" spans="2:6" x14ac:dyDescent="0.2">
      <c r="B933" s="17"/>
      <c r="F933" s="17"/>
    </row>
    <row r="934" spans="2:6" x14ac:dyDescent="0.2">
      <c r="B934" s="17"/>
      <c r="F934" s="17"/>
    </row>
    <row r="935" spans="2:6" x14ac:dyDescent="0.2">
      <c r="B935" s="17"/>
      <c r="F935" s="17"/>
    </row>
    <row r="936" spans="2:6" x14ac:dyDescent="0.2">
      <c r="B936" s="17"/>
      <c r="F936" s="17"/>
    </row>
    <row r="937" spans="2:6" x14ac:dyDescent="0.2">
      <c r="B937" s="17"/>
      <c r="F937" s="17"/>
    </row>
    <row r="938" spans="2:6" x14ac:dyDescent="0.2">
      <c r="B938" s="17"/>
      <c r="F938" s="17"/>
    </row>
    <row r="939" spans="2:6" x14ac:dyDescent="0.2">
      <c r="B939" s="17"/>
      <c r="F939" s="17"/>
    </row>
    <row r="940" spans="2:6" x14ac:dyDescent="0.2">
      <c r="B940" s="17"/>
      <c r="F940" s="17"/>
    </row>
    <row r="941" spans="2:6" x14ac:dyDescent="0.2">
      <c r="B941" s="17"/>
      <c r="F941" s="17"/>
    </row>
    <row r="942" spans="2:6" x14ac:dyDescent="0.2">
      <c r="B942" s="17"/>
      <c r="F942" s="17"/>
    </row>
    <row r="943" spans="2:6" x14ac:dyDescent="0.2">
      <c r="B943" s="17"/>
      <c r="F943" s="17"/>
    </row>
    <row r="944" spans="2:6" x14ac:dyDescent="0.2">
      <c r="B944" s="17"/>
      <c r="F944" s="17"/>
    </row>
    <row r="945" spans="2:6" x14ac:dyDescent="0.2">
      <c r="B945" s="17"/>
      <c r="F945" s="17"/>
    </row>
    <row r="946" spans="2:6" x14ac:dyDescent="0.2">
      <c r="B946" s="17"/>
      <c r="F946" s="17"/>
    </row>
    <row r="947" spans="2:6" x14ac:dyDescent="0.2">
      <c r="B947" s="17"/>
      <c r="F947" s="17"/>
    </row>
    <row r="948" spans="2:6" x14ac:dyDescent="0.2">
      <c r="B948" s="17"/>
      <c r="F948" s="17"/>
    </row>
    <row r="949" spans="2:6" x14ac:dyDescent="0.2">
      <c r="B949" s="17"/>
      <c r="F949" s="17"/>
    </row>
    <row r="950" spans="2:6" x14ac:dyDescent="0.2">
      <c r="B950" s="17"/>
      <c r="F950" s="17"/>
    </row>
    <row r="951" spans="2:6" x14ac:dyDescent="0.2">
      <c r="B951" s="17"/>
      <c r="F951" s="17"/>
    </row>
    <row r="952" spans="2:6" x14ac:dyDescent="0.2">
      <c r="B952" s="17"/>
      <c r="F952" s="17"/>
    </row>
    <row r="953" spans="2:6" x14ac:dyDescent="0.2">
      <c r="B953" s="17"/>
      <c r="F953" s="17"/>
    </row>
    <row r="954" spans="2:6" x14ac:dyDescent="0.2">
      <c r="B954" s="17"/>
      <c r="F954" s="17"/>
    </row>
    <row r="955" spans="2:6" x14ac:dyDescent="0.2">
      <c r="B955" s="17"/>
      <c r="F955" s="17"/>
    </row>
    <row r="956" spans="2:6" x14ac:dyDescent="0.2">
      <c r="B956" s="17"/>
      <c r="F956" s="17"/>
    </row>
    <row r="957" spans="2:6" x14ac:dyDescent="0.2">
      <c r="B957" s="17"/>
      <c r="F957" s="17"/>
    </row>
    <row r="958" spans="2:6" x14ac:dyDescent="0.2">
      <c r="B958" s="17"/>
      <c r="F958" s="17"/>
    </row>
    <row r="959" spans="2:6" x14ac:dyDescent="0.2">
      <c r="B959" s="17"/>
      <c r="F959" s="17"/>
    </row>
    <row r="960" spans="2:6" x14ac:dyDescent="0.2">
      <c r="B960" s="17"/>
      <c r="F960" s="17"/>
    </row>
    <row r="961" spans="2:6" x14ac:dyDescent="0.2">
      <c r="B961" s="17"/>
      <c r="F961" s="17"/>
    </row>
    <row r="962" spans="2:6" x14ac:dyDescent="0.2">
      <c r="B962" s="17"/>
      <c r="F962" s="17"/>
    </row>
    <row r="963" spans="2:6" x14ac:dyDescent="0.2">
      <c r="B963" s="17"/>
      <c r="F963" s="17"/>
    </row>
    <row r="964" spans="2:6" x14ac:dyDescent="0.2">
      <c r="B964" s="17"/>
      <c r="F964" s="17"/>
    </row>
    <row r="965" spans="2:6" x14ac:dyDescent="0.2">
      <c r="B965" s="17"/>
      <c r="F965" s="17"/>
    </row>
    <row r="966" spans="2:6" x14ac:dyDescent="0.2">
      <c r="B966" s="17"/>
      <c r="F966" s="17"/>
    </row>
    <row r="967" spans="2:6" x14ac:dyDescent="0.2">
      <c r="B967" s="17"/>
      <c r="F967" s="17"/>
    </row>
    <row r="968" spans="2:6" x14ac:dyDescent="0.2">
      <c r="B968" s="17"/>
      <c r="F968" s="17"/>
    </row>
    <row r="969" spans="2:6" x14ac:dyDescent="0.2">
      <c r="B969" s="17"/>
      <c r="F969" s="17"/>
    </row>
    <row r="970" spans="2:6" x14ac:dyDescent="0.2">
      <c r="B970" s="17"/>
      <c r="F970" s="17"/>
    </row>
    <row r="971" spans="2:6" x14ac:dyDescent="0.2">
      <c r="B971" s="17"/>
      <c r="F971" s="17"/>
    </row>
    <row r="972" spans="2:6" x14ac:dyDescent="0.2">
      <c r="B972" s="17"/>
      <c r="F972" s="17"/>
    </row>
    <row r="973" spans="2:6" x14ac:dyDescent="0.2">
      <c r="B973" s="17"/>
      <c r="F973" s="17"/>
    </row>
    <row r="974" spans="2:6" x14ac:dyDescent="0.2">
      <c r="B974" s="17"/>
      <c r="F974" s="17"/>
    </row>
    <row r="975" spans="2:6" x14ac:dyDescent="0.2">
      <c r="B975" s="17"/>
      <c r="F975" s="17"/>
    </row>
    <row r="976" spans="2:6" x14ac:dyDescent="0.2">
      <c r="B976" s="17"/>
      <c r="F976" s="17"/>
    </row>
    <row r="977" spans="2:6" x14ac:dyDescent="0.2">
      <c r="B977" s="17"/>
      <c r="F977" s="17"/>
    </row>
    <row r="978" spans="2:6" x14ac:dyDescent="0.2">
      <c r="B978" s="17"/>
      <c r="F978" s="17"/>
    </row>
    <row r="979" spans="2:6" x14ac:dyDescent="0.2">
      <c r="B979" s="17"/>
      <c r="F979" s="17"/>
    </row>
    <row r="980" spans="2:6" x14ac:dyDescent="0.2">
      <c r="B980" s="17"/>
      <c r="F980" s="17"/>
    </row>
    <row r="981" spans="2:6" x14ac:dyDescent="0.2">
      <c r="B981" s="17"/>
      <c r="F981" s="17"/>
    </row>
    <row r="982" spans="2:6" x14ac:dyDescent="0.2">
      <c r="B982" s="17"/>
      <c r="F982" s="17"/>
    </row>
    <row r="983" spans="2:6" x14ac:dyDescent="0.2">
      <c r="B983" s="17"/>
      <c r="F983" s="17"/>
    </row>
    <row r="984" spans="2:6" x14ac:dyDescent="0.2">
      <c r="B984" s="17"/>
      <c r="F984" s="17"/>
    </row>
    <row r="985" spans="2:6" x14ac:dyDescent="0.2">
      <c r="B985" s="17"/>
      <c r="F985" s="17"/>
    </row>
    <row r="986" spans="2:6" x14ac:dyDescent="0.2">
      <c r="B986" s="17"/>
      <c r="F986" s="17"/>
    </row>
    <row r="987" spans="2:6" x14ac:dyDescent="0.2">
      <c r="B987" s="17"/>
      <c r="F987" s="17"/>
    </row>
    <row r="988" spans="2:6" x14ac:dyDescent="0.2">
      <c r="B988" s="17"/>
      <c r="F988" s="17"/>
    </row>
    <row r="989" spans="2:6" x14ac:dyDescent="0.2">
      <c r="B989" s="17"/>
      <c r="F989" s="17"/>
    </row>
    <row r="990" spans="2:6" x14ac:dyDescent="0.2">
      <c r="B990" s="17"/>
      <c r="F990" s="17"/>
    </row>
    <row r="991" spans="2:6" x14ac:dyDescent="0.2">
      <c r="B991" s="17"/>
      <c r="F991" s="17"/>
    </row>
    <row r="992" spans="2:6" x14ac:dyDescent="0.2">
      <c r="B992" s="17"/>
      <c r="F992" s="17"/>
    </row>
    <row r="993" spans="2:6" x14ac:dyDescent="0.2">
      <c r="B993" s="17"/>
      <c r="F993" s="17"/>
    </row>
    <row r="994" spans="2:6" x14ac:dyDescent="0.2">
      <c r="B994" s="17"/>
      <c r="F994" s="17"/>
    </row>
    <row r="995" spans="2:6" x14ac:dyDescent="0.2">
      <c r="B995" s="17"/>
      <c r="F995" s="17"/>
    </row>
    <row r="996" spans="2:6" x14ac:dyDescent="0.2">
      <c r="B996" s="17"/>
      <c r="F996" s="17"/>
    </row>
    <row r="997" spans="2:6" x14ac:dyDescent="0.2">
      <c r="B997" s="17"/>
      <c r="F997" s="17"/>
    </row>
    <row r="998" spans="2:6" x14ac:dyDescent="0.2">
      <c r="B998" s="17"/>
      <c r="F998" s="17"/>
    </row>
    <row r="999" spans="2:6" x14ac:dyDescent="0.2">
      <c r="B999" s="17"/>
      <c r="F999" s="17"/>
    </row>
    <row r="1000" spans="2:6" x14ac:dyDescent="0.2">
      <c r="B1000" s="17"/>
      <c r="F1000" s="17"/>
    </row>
    <row r="1001" spans="2:6" x14ac:dyDescent="0.2">
      <c r="B1001" s="17"/>
      <c r="F1001" s="17"/>
    </row>
    <row r="1002" spans="2:6" x14ac:dyDescent="0.2">
      <c r="B1002" s="17"/>
      <c r="F1002" s="17"/>
    </row>
    <row r="1003" spans="2:6" x14ac:dyDescent="0.2">
      <c r="B1003" s="17"/>
      <c r="F1003" s="17"/>
    </row>
    <row r="1004" spans="2:6" x14ac:dyDescent="0.2">
      <c r="B1004" s="17"/>
      <c r="F1004" s="17"/>
    </row>
    <row r="1005" spans="2:6" x14ac:dyDescent="0.2">
      <c r="B1005" s="17"/>
      <c r="F1005" s="17"/>
    </row>
    <row r="1006" spans="2:6" x14ac:dyDescent="0.2">
      <c r="B1006" s="17"/>
      <c r="F1006" s="17"/>
    </row>
    <row r="1007" spans="2:6" x14ac:dyDescent="0.2">
      <c r="B1007" s="17"/>
      <c r="F1007" s="17"/>
    </row>
    <row r="1008" spans="2:6" x14ac:dyDescent="0.2">
      <c r="B1008" s="17"/>
      <c r="F1008" s="17"/>
    </row>
    <row r="1009" spans="2:6" x14ac:dyDescent="0.2">
      <c r="B1009" s="17"/>
      <c r="F1009" s="17"/>
    </row>
    <row r="1010" spans="2:6" x14ac:dyDescent="0.2">
      <c r="B1010" s="17"/>
      <c r="F1010" s="17"/>
    </row>
    <row r="1011" spans="2:6" x14ac:dyDescent="0.2">
      <c r="B1011" s="17"/>
      <c r="F1011" s="17"/>
    </row>
    <row r="1012" spans="2:6" x14ac:dyDescent="0.2">
      <c r="B1012" s="17"/>
      <c r="F1012" s="17"/>
    </row>
    <row r="1013" spans="2:6" x14ac:dyDescent="0.2">
      <c r="B1013" s="17"/>
      <c r="F1013" s="17"/>
    </row>
    <row r="1014" spans="2:6" x14ac:dyDescent="0.2">
      <c r="B1014" s="17"/>
      <c r="F1014" s="17"/>
    </row>
    <row r="1015" spans="2:6" x14ac:dyDescent="0.2">
      <c r="B1015" s="17"/>
      <c r="F1015" s="17"/>
    </row>
    <row r="1016" spans="2:6" x14ac:dyDescent="0.2">
      <c r="B1016" s="17"/>
      <c r="F1016" s="17"/>
    </row>
    <row r="1017" spans="2:6" x14ac:dyDescent="0.2">
      <c r="B1017" s="17"/>
      <c r="F1017" s="17"/>
    </row>
    <row r="1018" spans="2:6" x14ac:dyDescent="0.2">
      <c r="B1018" s="17"/>
      <c r="F1018" s="17"/>
    </row>
    <row r="1019" spans="2:6" x14ac:dyDescent="0.2">
      <c r="B1019" s="17"/>
      <c r="F1019" s="17"/>
    </row>
    <row r="1020" spans="2:6" x14ac:dyDescent="0.2">
      <c r="B1020" s="17"/>
      <c r="F1020" s="17"/>
    </row>
    <row r="1021" spans="2:6" x14ac:dyDescent="0.2">
      <c r="B1021" s="17"/>
      <c r="F1021" s="17"/>
    </row>
    <row r="1022" spans="2:6" x14ac:dyDescent="0.2">
      <c r="B1022" s="17"/>
      <c r="F1022" s="17"/>
    </row>
    <row r="1023" spans="2:6" x14ac:dyDescent="0.2">
      <c r="B1023" s="17"/>
      <c r="F1023" s="17"/>
    </row>
    <row r="1024" spans="2:6" x14ac:dyDescent="0.2">
      <c r="B1024" s="17"/>
      <c r="F1024" s="17"/>
    </row>
    <row r="1025" spans="2:6" x14ac:dyDescent="0.2">
      <c r="B1025" s="17"/>
      <c r="F1025" s="17"/>
    </row>
    <row r="1026" spans="2:6" x14ac:dyDescent="0.2">
      <c r="B1026" s="17"/>
      <c r="F1026" s="17"/>
    </row>
    <row r="1027" spans="2:6" x14ac:dyDescent="0.2">
      <c r="B1027" s="17"/>
      <c r="F1027" s="17"/>
    </row>
    <row r="1028" spans="2:6" x14ac:dyDescent="0.2">
      <c r="B1028" s="17"/>
      <c r="F1028" s="17"/>
    </row>
    <row r="1029" spans="2:6" x14ac:dyDescent="0.2">
      <c r="B1029" s="17"/>
      <c r="F1029" s="17"/>
    </row>
    <row r="1030" spans="2:6" x14ac:dyDescent="0.2">
      <c r="B1030" s="17"/>
      <c r="F1030" s="17"/>
    </row>
    <row r="1031" spans="2:6" x14ac:dyDescent="0.2">
      <c r="B1031" s="17"/>
      <c r="F1031" s="17"/>
    </row>
    <row r="1032" spans="2:6" x14ac:dyDescent="0.2">
      <c r="B1032" s="17"/>
      <c r="F1032" s="17"/>
    </row>
    <row r="1033" spans="2:6" x14ac:dyDescent="0.2">
      <c r="B1033" s="17"/>
      <c r="F1033" s="17"/>
    </row>
    <row r="1034" spans="2:6" x14ac:dyDescent="0.2">
      <c r="B1034" s="17"/>
      <c r="F1034" s="17"/>
    </row>
    <row r="1035" spans="2:6" x14ac:dyDescent="0.2">
      <c r="B1035" s="17"/>
      <c r="F1035" s="17"/>
    </row>
    <row r="1036" spans="2:6" x14ac:dyDescent="0.2">
      <c r="B1036" s="17"/>
      <c r="F1036" s="17"/>
    </row>
    <row r="1037" spans="2:6" x14ac:dyDescent="0.2">
      <c r="B1037" s="17"/>
      <c r="F1037" s="17"/>
    </row>
    <row r="1038" spans="2:6" x14ac:dyDescent="0.2">
      <c r="B1038" s="17"/>
      <c r="F1038" s="17"/>
    </row>
    <row r="1039" spans="2:6" x14ac:dyDescent="0.2">
      <c r="B1039" s="17"/>
      <c r="F1039" s="17"/>
    </row>
    <row r="1040" spans="2:6" x14ac:dyDescent="0.2">
      <c r="B1040" s="17"/>
      <c r="F1040" s="17"/>
    </row>
    <row r="1041" spans="2:6" x14ac:dyDescent="0.2">
      <c r="B1041" s="17"/>
      <c r="F1041" s="17"/>
    </row>
    <row r="1042" spans="2:6" x14ac:dyDescent="0.2">
      <c r="B1042" s="17"/>
      <c r="F1042" s="17"/>
    </row>
    <row r="1043" spans="2:6" x14ac:dyDescent="0.2">
      <c r="B1043" s="17"/>
      <c r="F1043" s="17"/>
    </row>
    <row r="1044" spans="2:6" x14ac:dyDescent="0.2">
      <c r="B1044" s="17"/>
      <c r="F1044" s="17"/>
    </row>
    <row r="1045" spans="2:6" x14ac:dyDescent="0.2">
      <c r="B1045" s="17"/>
      <c r="F1045" s="17"/>
    </row>
    <row r="1046" spans="2:6" x14ac:dyDescent="0.2">
      <c r="B1046" s="17"/>
      <c r="F1046" s="17"/>
    </row>
    <row r="1047" spans="2:6" x14ac:dyDescent="0.2">
      <c r="B1047" s="17"/>
      <c r="F1047" s="17"/>
    </row>
    <row r="1048" spans="2:6" x14ac:dyDescent="0.2">
      <c r="B1048" s="17"/>
      <c r="F1048" s="17"/>
    </row>
    <row r="1049" spans="2:6" x14ac:dyDescent="0.2">
      <c r="B1049" s="17"/>
      <c r="F1049" s="17"/>
    </row>
    <row r="1050" spans="2:6" x14ac:dyDescent="0.2">
      <c r="B1050" s="17"/>
      <c r="F1050" s="17"/>
    </row>
    <row r="1051" spans="2:6" x14ac:dyDescent="0.2">
      <c r="B1051" s="17"/>
      <c r="F1051" s="17"/>
    </row>
    <row r="1052" spans="2:6" x14ac:dyDescent="0.2">
      <c r="B1052" s="17"/>
      <c r="F1052" s="17"/>
    </row>
    <row r="1053" spans="2:6" x14ac:dyDescent="0.2">
      <c r="B1053" s="17"/>
      <c r="F1053" s="17"/>
    </row>
    <row r="1054" spans="2:6" x14ac:dyDescent="0.2">
      <c r="B1054" s="17"/>
      <c r="F1054" s="17"/>
    </row>
    <row r="1055" spans="2:6" x14ac:dyDescent="0.2">
      <c r="B1055" s="17"/>
      <c r="F1055" s="17"/>
    </row>
    <row r="1056" spans="2:6" x14ac:dyDescent="0.2">
      <c r="B1056" s="17"/>
      <c r="F1056" s="17"/>
    </row>
    <row r="1057" spans="2:6" x14ac:dyDescent="0.2">
      <c r="B1057" s="17"/>
      <c r="F1057" s="17"/>
    </row>
    <row r="1058" spans="2:6" x14ac:dyDescent="0.2">
      <c r="B1058" s="17"/>
      <c r="F1058" s="17"/>
    </row>
    <row r="1059" spans="2:6" x14ac:dyDescent="0.2">
      <c r="B1059" s="17"/>
      <c r="F1059" s="17"/>
    </row>
    <row r="1060" spans="2:6" x14ac:dyDescent="0.2">
      <c r="B1060" s="17"/>
      <c r="F1060" s="17"/>
    </row>
    <row r="1061" spans="2:6" x14ac:dyDescent="0.2">
      <c r="B1061" s="17"/>
      <c r="F1061" s="17"/>
    </row>
    <row r="1062" spans="2:6" x14ac:dyDescent="0.2">
      <c r="B1062" s="17"/>
      <c r="F1062" s="17"/>
    </row>
    <row r="1063" spans="2:6" x14ac:dyDescent="0.2">
      <c r="B1063" s="17"/>
      <c r="F1063" s="17"/>
    </row>
    <row r="1064" spans="2:6" x14ac:dyDescent="0.2">
      <c r="B1064" s="17"/>
      <c r="F1064" s="17"/>
    </row>
    <row r="1065" spans="2:6" x14ac:dyDescent="0.2">
      <c r="B1065" s="17"/>
      <c r="F1065" s="17"/>
    </row>
    <row r="1066" spans="2:6" x14ac:dyDescent="0.2">
      <c r="B1066" s="17"/>
      <c r="F1066" s="17"/>
    </row>
    <row r="1067" spans="2:6" x14ac:dyDescent="0.2">
      <c r="B1067" s="17"/>
      <c r="F1067" s="17"/>
    </row>
    <row r="1068" spans="2:6" x14ac:dyDescent="0.2">
      <c r="B1068" s="17"/>
      <c r="F1068" s="17"/>
    </row>
    <row r="1069" spans="2:6" x14ac:dyDescent="0.2">
      <c r="B1069" s="17"/>
      <c r="F1069" s="17"/>
    </row>
    <row r="1070" spans="2:6" x14ac:dyDescent="0.2">
      <c r="B1070" s="17"/>
      <c r="F1070" s="17"/>
    </row>
    <row r="1071" spans="2:6" x14ac:dyDescent="0.2">
      <c r="B1071" s="17"/>
      <c r="F1071" s="17"/>
    </row>
    <row r="1072" spans="2:6" x14ac:dyDescent="0.2">
      <c r="B1072" s="17"/>
      <c r="F1072" s="17"/>
    </row>
    <row r="1073" spans="2:6" x14ac:dyDescent="0.2">
      <c r="B1073" s="17"/>
      <c r="F1073" s="17"/>
    </row>
    <row r="1074" spans="2:6" x14ac:dyDescent="0.2">
      <c r="B1074" s="17"/>
      <c r="F1074" s="17"/>
    </row>
    <row r="1075" spans="2:6" x14ac:dyDescent="0.2">
      <c r="B1075" s="17"/>
      <c r="F1075" s="17"/>
    </row>
    <row r="1076" spans="2:6" x14ac:dyDescent="0.2">
      <c r="B1076" s="17"/>
      <c r="F1076" s="17"/>
    </row>
    <row r="1077" spans="2:6" x14ac:dyDescent="0.2">
      <c r="B1077" s="17"/>
      <c r="F1077" s="17"/>
    </row>
    <row r="1078" spans="2:6" x14ac:dyDescent="0.2">
      <c r="B1078" s="17"/>
      <c r="F1078" s="17"/>
    </row>
    <row r="1079" spans="2:6" x14ac:dyDescent="0.2">
      <c r="B1079" s="17"/>
      <c r="F1079" s="17"/>
    </row>
    <row r="1080" spans="2:6" x14ac:dyDescent="0.2">
      <c r="B1080" s="17"/>
      <c r="F1080" s="17"/>
    </row>
    <row r="1081" spans="2:6" x14ac:dyDescent="0.2">
      <c r="B1081" s="17"/>
      <c r="F1081" s="17"/>
    </row>
    <row r="1082" spans="2:6" x14ac:dyDescent="0.2">
      <c r="B1082" s="17"/>
      <c r="F1082" s="17"/>
    </row>
    <row r="1083" spans="2:6" x14ac:dyDescent="0.2">
      <c r="B1083" s="17"/>
      <c r="F1083" s="17"/>
    </row>
    <row r="1084" spans="2:6" x14ac:dyDescent="0.2">
      <c r="B1084" s="17"/>
      <c r="F1084" s="17"/>
    </row>
    <row r="1085" spans="2:6" x14ac:dyDescent="0.2">
      <c r="B1085" s="17"/>
      <c r="F1085" s="17"/>
    </row>
    <row r="1086" spans="2:6" x14ac:dyDescent="0.2">
      <c r="B1086" s="17"/>
      <c r="F1086" s="17"/>
    </row>
    <row r="1087" spans="2:6" x14ac:dyDescent="0.2">
      <c r="B1087" s="17"/>
      <c r="F1087" s="17"/>
    </row>
    <row r="1088" spans="2:6" x14ac:dyDescent="0.2">
      <c r="B1088" s="17"/>
      <c r="F1088" s="17"/>
    </row>
    <row r="1089" spans="2:6" x14ac:dyDescent="0.2">
      <c r="B1089" s="17"/>
      <c r="F1089" s="17"/>
    </row>
    <row r="1090" spans="2:6" x14ac:dyDescent="0.2">
      <c r="B1090" s="17"/>
      <c r="F1090" s="17"/>
    </row>
    <row r="1091" spans="2:6" x14ac:dyDescent="0.2">
      <c r="B1091" s="17"/>
      <c r="F1091" s="17"/>
    </row>
    <row r="1092" spans="2:6" x14ac:dyDescent="0.2">
      <c r="B1092" s="17"/>
      <c r="F1092" s="17"/>
    </row>
    <row r="1093" spans="2:6" x14ac:dyDescent="0.2">
      <c r="B1093" s="17"/>
      <c r="F1093" s="17"/>
    </row>
    <row r="1094" spans="2:6" x14ac:dyDescent="0.2">
      <c r="B1094" s="17"/>
      <c r="F1094" s="17"/>
    </row>
    <row r="1095" spans="2:6" x14ac:dyDescent="0.2">
      <c r="B1095" s="17"/>
      <c r="F1095" s="17"/>
    </row>
    <row r="1096" spans="2:6" x14ac:dyDescent="0.2">
      <c r="B1096" s="17"/>
      <c r="F1096" s="17"/>
    </row>
    <row r="1097" spans="2:6" x14ac:dyDescent="0.2">
      <c r="B1097" s="17"/>
      <c r="F1097" s="17"/>
    </row>
    <row r="1098" spans="2:6" x14ac:dyDescent="0.2">
      <c r="B1098" s="17"/>
      <c r="F1098" s="17"/>
    </row>
    <row r="1099" spans="2:6" x14ac:dyDescent="0.2">
      <c r="B1099" s="17"/>
      <c r="F1099" s="17"/>
    </row>
    <row r="1100" spans="2:6" x14ac:dyDescent="0.2">
      <c r="B1100" s="17"/>
      <c r="F1100" s="17"/>
    </row>
    <row r="1101" spans="2:6" x14ac:dyDescent="0.2">
      <c r="B1101" s="17"/>
      <c r="F1101" s="17"/>
    </row>
    <row r="1102" spans="2:6" x14ac:dyDescent="0.2">
      <c r="B1102" s="17"/>
      <c r="F1102" s="17"/>
    </row>
    <row r="1103" spans="2:6" x14ac:dyDescent="0.2">
      <c r="B1103" s="17"/>
      <c r="F1103" s="17"/>
    </row>
    <row r="1104" spans="2:6" x14ac:dyDescent="0.2">
      <c r="B1104" s="17"/>
      <c r="F1104" s="17"/>
    </row>
    <row r="1105" spans="2:6" x14ac:dyDescent="0.2">
      <c r="B1105" s="17"/>
      <c r="F1105" s="17"/>
    </row>
    <row r="1106" spans="2:6" x14ac:dyDescent="0.2">
      <c r="B1106" s="17"/>
      <c r="F1106" s="17"/>
    </row>
    <row r="1107" spans="2:6" x14ac:dyDescent="0.2">
      <c r="B1107" s="17"/>
      <c r="F1107" s="17"/>
    </row>
    <row r="1108" spans="2:6" x14ac:dyDescent="0.2">
      <c r="B1108" s="17"/>
      <c r="F1108" s="17"/>
    </row>
    <row r="1109" spans="2:6" x14ac:dyDescent="0.2">
      <c r="B1109" s="17"/>
      <c r="F1109" s="17"/>
    </row>
    <row r="1110" spans="2:6" x14ac:dyDescent="0.2">
      <c r="B1110" s="17"/>
      <c r="F1110" s="17"/>
    </row>
    <row r="1111" spans="2:6" x14ac:dyDescent="0.2">
      <c r="B1111" s="17"/>
      <c r="F1111" s="17"/>
    </row>
    <row r="1112" spans="2:6" x14ac:dyDescent="0.2">
      <c r="B1112" s="17"/>
      <c r="F1112" s="17"/>
    </row>
    <row r="1113" spans="2:6" x14ac:dyDescent="0.2">
      <c r="B1113" s="17"/>
      <c r="F1113" s="17"/>
    </row>
    <row r="1114" spans="2:6" x14ac:dyDescent="0.2">
      <c r="B1114" s="17"/>
      <c r="F1114" s="17"/>
    </row>
    <row r="1115" spans="2:6" x14ac:dyDescent="0.2">
      <c r="B1115" s="17"/>
      <c r="F1115" s="17"/>
    </row>
    <row r="1116" spans="2:6" x14ac:dyDescent="0.2">
      <c r="B1116" s="17"/>
      <c r="F1116" s="17"/>
    </row>
    <row r="1117" spans="2:6" x14ac:dyDescent="0.2">
      <c r="B1117" s="17"/>
      <c r="F1117" s="17"/>
    </row>
    <row r="1118" spans="2:6" x14ac:dyDescent="0.2">
      <c r="B1118" s="17"/>
      <c r="F1118" s="17"/>
    </row>
    <row r="1119" spans="2:6" x14ac:dyDescent="0.2">
      <c r="B1119" s="17"/>
      <c r="F1119" s="17"/>
    </row>
    <row r="1120" spans="2:6" x14ac:dyDescent="0.2">
      <c r="B1120" s="17"/>
      <c r="F1120" s="17"/>
    </row>
    <row r="1121" spans="2:6" x14ac:dyDescent="0.2">
      <c r="B1121" s="17"/>
      <c r="F1121" s="17"/>
    </row>
    <row r="1122" spans="2:6" x14ac:dyDescent="0.2">
      <c r="B1122" s="17"/>
      <c r="F1122" s="17"/>
    </row>
    <row r="1123" spans="2:6" x14ac:dyDescent="0.2">
      <c r="B1123" s="17"/>
      <c r="F1123" s="17"/>
    </row>
    <row r="1124" spans="2:6" x14ac:dyDescent="0.2">
      <c r="B1124" s="17"/>
      <c r="F1124" s="17"/>
    </row>
    <row r="1125" spans="2:6" x14ac:dyDescent="0.2">
      <c r="B1125" s="17"/>
      <c r="F1125" s="17"/>
    </row>
    <row r="1126" spans="2:6" x14ac:dyDescent="0.2">
      <c r="B1126" s="17"/>
      <c r="F1126" s="17"/>
    </row>
    <row r="1127" spans="2:6" x14ac:dyDescent="0.2">
      <c r="B1127" s="17"/>
      <c r="F1127" s="17"/>
    </row>
    <row r="1128" spans="2:6" x14ac:dyDescent="0.2">
      <c r="B1128" s="17"/>
      <c r="F1128" s="17"/>
    </row>
    <row r="1129" spans="2:6" x14ac:dyDescent="0.2">
      <c r="B1129" s="17"/>
      <c r="F1129" s="17"/>
    </row>
    <row r="1130" spans="2:6" x14ac:dyDescent="0.2">
      <c r="B1130" s="17"/>
      <c r="F1130" s="17"/>
    </row>
    <row r="1131" spans="2:6" x14ac:dyDescent="0.2">
      <c r="B1131" s="17"/>
      <c r="F1131" s="17"/>
    </row>
    <row r="1132" spans="2:6" x14ac:dyDescent="0.2">
      <c r="B1132" s="17"/>
      <c r="F1132" s="17"/>
    </row>
    <row r="1133" spans="2:6" x14ac:dyDescent="0.2">
      <c r="B1133" s="17"/>
      <c r="F1133" s="17"/>
    </row>
    <row r="1134" spans="2:6" x14ac:dyDescent="0.2">
      <c r="B1134" s="17"/>
      <c r="F1134" s="17"/>
    </row>
    <row r="1135" spans="2:6" x14ac:dyDescent="0.2">
      <c r="B1135" s="17"/>
      <c r="F1135" s="17"/>
    </row>
    <row r="1136" spans="2:6" x14ac:dyDescent="0.2">
      <c r="B1136" s="17"/>
      <c r="F1136" s="17"/>
    </row>
    <row r="1137" spans="2:6" x14ac:dyDescent="0.2">
      <c r="B1137" s="17"/>
      <c r="F1137" s="17"/>
    </row>
    <row r="1138" spans="2:6" x14ac:dyDescent="0.2">
      <c r="B1138" s="17"/>
      <c r="F1138" s="17"/>
    </row>
    <row r="1139" spans="2:6" x14ac:dyDescent="0.2">
      <c r="B1139" s="17"/>
      <c r="F1139" s="17"/>
    </row>
  </sheetData>
  <phoneticPr fontId="21" type="noConversion"/>
  <hyperlinks>
    <hyperlink ref="P215" r:id="rId1" display="http://www.konkoly.hu/cgi-bin/IBVS?259" xr:uid="{00000000-0004-0000-0200-000000000000}"/>
    <hyperlink ref="P216" r:id="rId2" display="http://www.konkoly.hu/cgi-bin/IBVS?259" xr:uid="{00000000-0004-0000-0200-000001000000}"/>
    <hyperlink ref="P12" r:id="rId3" display="http://www.konkoly.hu/cgi-bin/IBVS?1924" xr:uid="{00000000-0004-0000-0200-000002000000}"/>
    <hyperlink ref="P13" r:id="rId4" display="http://www.konkoly.hu/cgi-bin/IBVS?1924" xr:uid="{00000000-0004-0000-0200-000003000000}"/>
    <hyperlink ref="P14" r:id="rId5" display="http://www.konkoly.hu/cgi-bin/IBVS?2189" xr:uid="{00000000-0004-0000-0200-000004000000}"/>
    <hyperlink ref="P15" r:id="rId6" display="http://www.konkoly.hu/cgi-bin/IBVS?2189" xr:uid="{00000000-0004-0000-0200-000005000000}"/>
    <hyperlink ref="P225" r:id="rId7" display="http://www.konkoly.hu/cgi-bin/IBVS?2189" xr:uid="{00000000-0004-0000-0200-000006000000}"/>
    <hyperlink ref="P16" r:id="rId8" display="http://www.konkoly.hu/cgi-bin/IBVS?2189" xr:uid="{00000000-0004-0000-0200-000007000000}"/>
    <hyperlink ref="P17" r:id="rId9" display="http://www.konkoly.hu/cgi-bin/IBVS?2189" xr:uid="{00000000-0004-0000-0200-000008000000}"/>
    <hyperlink ref="P18" r:id="rId10" display="http://www.konkoly.hu/cgi-bin/IBVS?2189" xr:uid="{00000000-0004-0000-0200-000009000000}"/>
    <hyperlink ref="P19" r:id="rId11" display="http://www.konkoly.hu/cgi-bin/IBVS?2189" xr:uid="{00000000-0004-0000-0200-00000A000000}"/>
    <hyperlink ref="P21" r:id="rId12" display="http://www.konkoly.hu/cgi-bin/IBVS?2385" xr:uid="{00000000-0004-0000-0200-00000B000000}"/>
    <hyperlink ref="P22" r:id="rId13" display="http://www.konkoly.hu/cgi-bin/IBVS?2385" xr:uid="{00000000-0004-0000-0200-00000C000000}"/>
    <hyperlink ref="P23" r:id="rId14" display="http://www.konkoly.hu/cgi-bin/IBVS?2385" xr:uid="{00000000-0004-0000-0200-00000D000000}"/>
    <hyperlink ref="P228" r:id="rId15" display="http://www.konkoly.hu/cgi-bin/IBVS?2385" xr:uid="{00000000-0004-0000-0200-00000E000000}"/>
    <hyperlink ref="P24" r:id="rId16" display="http://www.konkoly.hu/cgi-bin/IBVS?2385" xr:uid="{00000000-0004-0000-0200-00000F000000}"/>
    <hyperlink ref="P25" r:id="rId17" display="http://www.konkoly.hu/cgi-bin/IBVS?2385" xr:uid="{00000000-0004-0000-0200-000010000000}"/>
    <hyperlink ref="P26" r:id="rId18" display="http://www.konkoly.hu/cgi-bin/IBVS?2385" xr:uid="{00000000-0004-0000-0200-000011000000}"/>
    <hyperlink ref="P27" r:id="rId19" display="http://www.konkoly.hu/cgi-bin/IBVS?2385" xr:uid="{00000000-0004-0000-0200-000012000000}"/>
    <hyperlink ref="P28" r:id="rId20" display="http://www.konkoly.hu/cgi-bin/IBVS?2793" xr:uid="{00000000-0004-0000-0200-000013000000}"/>
    <hyperlink ref="P29" r:id="rId21" display="http://www.konkoly.hu/cgi-bin/IBVS?2793" xr:uid="{00000000-0004-0000-0200-000014000000}"/>
    <hyperlink ref="P30" r:id="rId22" display="http://www.konkoly.hu/cgi-bin/IBVS?2793" xr:uid="{00000000-0004-0000-0200-000015000000}"/>
    <hyperlink ref="P31" r:id="rId23" display="http://www.konkoly.hu/cgi-bin/IBVS?2793" xr:uid="{00000000-0004-0000-0200-000016000000}"/>
    <hyperlink ref="P32" r:id="rId24" display="http://www.konkoly.hu/cgi-bin/IBVS?2793" xr:uid="{00000000-0004-0000-0200-000017000000}"/>
    <hyperlink ref="P33" r:id="rId25" display="http://www.konkoly.hu/cgi-bin/IBVS?2793" xr:uid="{00000000-0004-0000-0200-000018000000}"/>
    <hyperlink ref="P34" r:id="rId26" display="http://www.konkoly.hu/cgi-bin/IBVS?2793" xr:uid="{00000000-0004-0000-0200-000019000000}"/>
    <hyperlink ref="P35" r:id="rId27" display="http://www.konkoly.hu/cgi-bin/IBVS?2793" xr:uid="{00000000-0004-0000-0200-00001A000000}"/>
    <hyperlink ref="P36" r:id="rId28" display="http://www.konkoly.hu/cgi-bin/IBVS?3078" xr:uid="{00000000-0004-0000-0200-00001B000000}"/>
    <hyperlink ref="P37" r:id="rId29" display="http://www.konkoly.hu/cgi-bin/IBVS?3078" xr:uid="{00000000-0004-0000-0200-00001C000000}"/>
    <hyperlink ref="P38" r:id="rId30" display="http://www.konkoly.hu/cgi-bin/IBVS?3078" xr:uid="{00000000-0004-0000-0200-00001D000000}"/>
    <hyperlink ref="P39" r:id="rId31" display="http://www.konkoly.hu/cgi-bin/IBVS?3078" xr:uid="{00000000-0004-0000-0200-00001E000000}"/>
    <hyperlink ref="P40" r:id="rId32" display="http://www.konkoly.hu/cgi-bin/IBVS?3078" xr:uid="{00000000-0004-0000-0200-00001F000000}"/>
    <hyperlink ref="P41" r:id="rId33" display="http://www.konkoly.hu/cgi-bin/IBVS?3078" xr:uid="{00000000-0004-0000-0200-000020000000}"/>
    <hyperlink ref="P42" r:id="rId34" display="http://www.konkoly.hu/cgi-bin/IBVS?3078" xr:uid="{00000000-0004-0000-0200-000021000000}"/>
    <hyperlink ref="P43" r:id="rId35" display="http://www.konkoly.hu/cgi-bin/IBVS?3355" xr:uid="{00000000-0004-0000-0200-000022000000}"/>
    <hyperlink ref="P44" r:id="rId36" display="http://www.konkoly.hu/cgi-bin/IBVS?3355" xr:uid="{00000000-0004-0000-0200-000023000000}"/>
    <hyperlink ref="P45" r:id="rId37" display="http://www.konkoly.hu/cgi-bin/IBVS?3355" xr:uid="{00000000-0004-0000-0200-000024000000}"/>
    <hyperlink ref="P46" r:id="rId38" display="http://www.konkoly.hu/cgi-bin/IBVS?3355" xr:uid="{00000000-0004-0000-0200-000025000000}"/>
    <hyperlink ref="P229" r:id="rId39" display="http://www.konkoly.hu/cgi-bin/IBVS?3355" xr:uid="{00000000-0004-0000-0200-000026000000}"/>
    <hyperlink ref="P230" r:id="rId40" display="http://www.konkoly.hu/cgi-bin/IBVS?3355" xr:uid="{00000000-0004-0000-0200-000027000000}"/>
    <hyperlink ref="P231" r:id="rId41" display="http://www.konkoly.hu/cgi-bin/IBVS?3355" xr:uid="{00000000-0004-0000-0200-000028000000}"/>
    <hyperlink ref="P48" r:id="rId42" display="http://www.konkoly.hu/cgi-bin/IBVS?3760" xr:uid="{00000000-0004-0000-0200-000029000000}"/>
    <hyperlink ref="P49" r:id="rId43" display="http://www.konkoly.hu/cgi-bin/IBVS?3760" xr:uid="{00000000-0004-0000-0200-00002A000000}"/>
    <hyperlink ref="P50" r:id="rId44" display="http://www.konkoly.hu/cgi-bin/IBVS?3760" xr:uid="{00000000-0004-0000-0200-00002B000000}"/>
    <hyperlink ref="P51" r:id="rId45" display="http://www.konkoly.hu/cgi-bin/IBVS?3760" xr:uid="{00000000-0004-0000-0200-00002C000000}"/>
    <hyperlink ref="P232" r:id="rId46" display="http://www.konkoly.hu/cgi-bin/IBVS?3760" xr:uid="{00000000-0004-0000-0200-00002D000000}"/>
    <hyperlink ref="P52" r:id="rId47" display="http://www.konkoly.hu/cgi-bin/IBVS?3760" xr:uid="{00000000-0004-0000-0200-00002E000000}"/>
    <hyperlink ref="P53" r:id="rId48" display="http://www.konkoly.hu/cgi-bin/IBVS?3760" xr:uid="{00000000-0004-0000-0200-00002F000000}"/>
    <hyperlink ref="P54" r:id="rId49" display="http://www.konkoly.hu/cgi-bin/IBVS?3760" xr:uid="{00000000-0004-0000-0200-000030000000}"/>
    <hyperlink ref="P55" r:id="rId50" display="http://www.konkoly.hu/cgi-bin/IBVS?3760" xr:uid="{00000000-0004-0000-0200-000031000000}"/>
    <hyperlink ref="P56" r:id="rId51" display="http://www.konkoly.hu/cgi-bin/IBVS?3760" xr:uid="{00000000-0004-0000-0200-000032000000}"/>
    <hyperlink ref="P233" r:id="rId52" display="http://www.konkoly.hu/cgi-bin/IBVS?3760" xr:uid="{00000000-0004-0000-0200-000033000000}"/>
    <hyperlink ref="P57" r:id="rId53" display="http://www.konkoly.hu/cgi-bin/IBVS?3760" xr:uid="{00000000-0004-0000-0200-000034000000}"/>
    <hyperlink ref="P58" r:id="rId54" display="http://www.konkoly.hu/cgi-bin/IBVS?3760" xr:uid="{00000000-0004-0000-0200-000035000000}"/>
    <hyperlink ref="P59" r:id="rId55" display="http://www.konkoly.hu/cgi-bin/IBVS?3760" xr:uid="{00000000-0004-0000-0200-000036000000}"/>
    <hyperlink ref="P60" r:id="rId56" display="http://www.konkoly.hu/cgi-bin/IBVS?3760" xr:uid="{00000000-0004-0000-0200-000037000000}"/>
    <hyperlink ref="P234" r:id="rId57" display="http://www.bav-astro.de/sfs/BAVM_link.php?BAVMnr=154" xr:uid="{00000000-0004-0000-0200-000038000000}"/>
    <hyperlink ref="P235" r:id="rId58" display="http://www.bav-astro.de/sfs/BAVM_link.php?BAVMnr=154" xr:uid="{00000000-0004-0000-0200-000039000000}"/>
    <hyperlink ref="P236" r:id="rId59" display="http://www.bav-astro.de/sfs/BAVM_link.php?BAVMnr=171" xr:uid="{00000000-0004-0000-0200-00003A000000}"/>
    <hyperlink ref="P237" r:id="rId60" display="http://www.bav-astro.de/sfs/BAVM_link.php?BAVMnr=171" xr:uid="{00000000-0004-0000-0200-00003B000000}"/>
    <hyperlink ref="P238" r:id="rId61" display="http://www.bav-astro.de/sfs/BAVM_link.php?BAVMnr=187" xr:uid="{00000000-0004-0000-0200-00003C000000}"/>
    <hyperlink ref="P239" r:id="rId62" display="http://www.bav-astro.de/sfs/BAVM_link.php?BAVMnr=212" xr:uid="{00000000-0004-0000-0200-00003D000000}"/>
    <hyperlink ref="P62" r:id="rId63" display="http://www.bav-astro.de/sfs/BAVM_link.php?BAVMnr=215" xr:uid="{00000000-0004-0000-0200-00003E000000}"/>
    <hyperlink ref="P63" r:id="rId64" display="http://www.konkoly.hu/cgi-bin/IBVS?6007" xr:uid="{00000000-0004-0000-0200-00003F000000}"/>
    <hyperlink ref="P64" r:id="rId65" display="http://www.bav-astro.de/sfs/BAVM_link.php?BAVMnr=234" xr:uid="{00000000-0004-0000-0200-000040000000}"/>
    <hyperlink ref="P65" r:id="rId66" display="http://www.bav-astro.de/sfs/BAVM_link.php?BAVMnr=238" xr:uid="{00000000-0004-0000-0200-000041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9"/>
  <sheetViews>
    <sheetView topLeftCell="A42" workbookViewId="0">
      <selection activeCell="B11" sqref="B11:E69"/>
    </sheetView>
  </sheetViews>
  <sheetFormatPr defaultRowHeight="12.75" x14ac:dyDescent="0.2"/>
  <cols>
    <col min="2" max="2" width="26.5703125" customWidth="1"/>
    <col min="3" max="3" width="5.85546875" customWidth="1"/>
  </cols>
  <sheetData>
    <row r="1" spans="1:19" x14ac:dyDescent="0.2">
      <c r="D1" t="s">
        <v>820</v>
      </c>
    </row>
    <row r="11" spans="1:19" x14ac:dyDescent="0.2">
      <c r="A11" t="s">
        <v>876</v>
      </c>
      <c r="B11" t="s">
        <v>875</v>
      </c>
      <c r="C11" s="17" t="str">
        <f>IF(Q11=INT(Q11),"I","II")</f>
        <v>II</v>
      </c>
      <c r="D11">
        <v>49168.405500000001</v>
      </c>
      <c r="E11">
        <v>1.6000000000000001E-3</v>
      </c>
      <c r="Q11">
        <v>1731.5</v>
      </c>
      <c r="R11" t="s">
        <v>821</v>
      </c>
      <c r="S11" t="s">
        <v>77</v>
      </c>
    </row>
    <row r="12" spans="1:19" x14ac:dyDescent="0.2">
      <c r="A12" t="s">
        <v>876</v>
      </c>
      <c r="B12" t="s">
        <v>875</v>
      </c>
      <c r="C12" s="17" t="str">
        <f t="shared" ref="C12:C69" si="0">IF(Q12=INT(Q12),"I","II")</f>
        <v>I</v>
      </c>
      <c r="D12">
        <v>49201.380899999996</v>
      </c>
      <c r="E12">
        <v>1.4E-3</v>
      </c>
      <c r="Q12">
        <v>1738</v>
      </c>
      <c r="R12" t="s">
        <v>824</v>
      </c>
      <c r="S12" t="s">
        <v>29</v>
      </c>
    </row>
    <row r="13" spans="1:19" x14ac:dyDescent="0.2">
      <c r="A13" t="s">
        <v>876</v>
      </c>
      <c r="B13" t="s">
        <v>875</v>
      </c>
      <c r="C13" s="17" t="str">
        <f t="shared" si="0"/>
        <v>I</v>
      </c>
      <c r="D13">
        <v>49201.385399999999</v>
      </c>
      <c r="E13">
        <v>1.2999999999999999E-3</v>
      </c>
      <c r="Q13">
        <v>1738</v>
      </c>
      <c r="R13" t="s">
        <v>828</v>
      </c>
      <c r="S13" t="s">
        <v>77</v>
      </c>
    </row>
    <row r="14" spans="1:19" x14ac:dyDescent="0.2">
      <c r="A14" t="s">
        <v>876</v>
      </c>
      <c r="B14" t="s">
        <v>875</v>
      </c>
      <c r="C14" s="17" t="str">
        <f t="shared" si="0"/>
        <v>I</v>
      </c>
      <c r="D14">
        <v>49206.456100000003</v>
      </c>
      <c r="E14">
        <v>1.6999999999999999E-3</v>
      </c>
      <c r="Q14">
        <v>1739</v>
      </c>
      <c r="R14" t="s">
        <v>831</v>
      </c>
      <c r="S14" t="s">
        <v>77</v>
      </c>
    </row>
    <row r="15" spans="1:19" x14ac:dyDescent="0.2">
      <c r="A15" t="s">
        <v>876</v>
      </c>
      <c r="B15" t="s">
        <v>875</v>
      </c>
      <c r="C15" s="17" t="str">
        <f t="shared" si="0"/>
        <v>I</v>
      </c>
      <c r="D15">
        <v>49206.457499999997</v>
      </c>
      <c r="E15">
        <v>1.6000000000000001E-3</v>
      </c>
      <c r="Q15">
        <v>1739</v>
      </c>
      <c r="R15" t="s">
        <v>834</v>
      </c>
      <c r="S15" t="s">
        <v>29</v>
      </c>
    </row>
    <row r="16" spans="1:19" x14ac:dyDescent="0.2">
      <c r="A16" t="s">
        <v>876</v>
      </c>
      <c r="B16" t="s">
        <v>875</v>
      </c>
      <c r="C16" s="17" t="str">
        <f t="shared" si="0"/>
        <v>II</v>
      </c>
      <c r="D16">
        <v>49239.430699999997</v>
      </c>
      <c r="E16">
        <v>1.8E-3</v>
      </c>
      <c r="Q16">
        <v>1745.5</v>
      </c>
      <c r="R16" t="s">
        <v>837</v>
      </c>
      <c r="S16" t="s">
        <v>29</v>
      </c>
    </row>
    <row r="17" spans="1:19" x14ac:dyDescent="0.2">
      <c r="A17" t="s">
        <v>876</v>
      </c>
      <c r="B17" t="s">
        <v>875</v>
      </c>
      <c r="C17" s="17" t="str">
        <f t="shared" si="0"/>
        <v>II</v>
      </c>
      <c r="D17">
        <v>49239.432699999998</v>
      </c>
      <c r="E17">
        <v>1.8E-3</v>
      </c>
      <c r="Q17">
        <v>1745.5</v>
      </c>
      <c r="R17" t="s">
        <v>840</v>
      </c>
      <c r="S17" t="s">
        <v>77</v>
      </c>
    </row>
    <row r="18" spans="1:19" x14ac:dyDescent="0.2">
      <c r="A18" t="s">
        <v>876</v>
      </c>
      <c r="B18" t="s">
        <v>875</v>
      </c>
      <c r="C18" s="17" t="str">
        <f t="shared" si="0"/>
        <v>II</v>
      </c>
      <c r="D18">
        <v>49244.506399999998</v>
      </c>
      <c r="E18">
        <v>1E-3</v>
      </c>
      <c r="Q18">
        <v>1746.5</v>
      </c>
      <c r="R18" t="s">
        <v>843</v>
      </c>
      <c r="S18" t="s">
        <v>29</v>
      </c>
    </row>
    <row r="19" spans="1:19" x14ac:dyDescent="0.2">
      <c r="A19" t="s">
        <v>876</v>
      </c>
      <c r="B19" t="s">
        <v>875</v>
      </c>
      <c r="C19" s="17" t="str">
        <f t="shared" si="0"/>
        <v>II</v>
      </c>
      <c r="D19">
        <v>49244.507100000003</v>
      </c>
      <c r="E19">
        <v>1E-3</v>
      </c>
      <c r="Q19">
        <v>1746.5</v>
      </c>
      <c r="R19" t="s">
        <v>829</v>
      </c>
      <c r="S19" t="s">
        <v>77</v>
      </c>
    </row>
    <row r="20" spans="1:19" x14ac:dyDescent="0.2">
      <c r="A20" t="s">
        <v>876</v>
      </c>
      <c r="B20" t="s">
        <v>875</v>
      </c>
      <c r="C20" s="17" t="str">
        <f t="shared" si="0"/>
        <v>I</v>
      </c>
      <c r="D20">
        <v>49546.411599999999</v>
      </c>
      <c r="E20">
        <v>1.9E-3</v>
      </c>
      <c r="Q20">
        <v>1806</v>
      </c>
      <c r="R20" t="s">
        <v>848</v>
      </c>
      <c r="S20" t="s">
        <v>29</v>
      </c>
    </row>
    <row r="21" spans="1:19" x14ac:dyDescent="0.2">
      <c r="A21" t="s">
        <v>876</v>
      </c>
      <c r="B21" t="s">
        <v>875</v>
      </c>
      <c r="C21" s="17" t="str">
        <f t="shared" si="0"/>
        <v>I</v>
      </c>
      <c r="D21">
        <v>49546.411899999999</v>
      </c>
      <c r="E21">
        <v>2.3999999999999998E-3</v>
      </c>
      <c r="Q21">
        <v>1806</v>
      </c>
      <c r="R21" t="s">
        <v>851</v>
      </c>
      <c r="S21" t="s">
        <v>77</v>
      </c>
    </row>
    <row r="22" spans="1:19" x14ac:dyDescent="0.2">
      <c r="A22" t="s">
        <v>876</v>
      </c>
      <c r="B22" t="s">
        <v>875</v>
      </c>
      <c r="C22" s="17" t="str">
        <f t="shared" si="0"/>
        <v>I</v>
      </c>
      <c r="D22">
        <v>49551.483699999997</v>
      </c>
      <c r="E22">
        <v>2.8999999999999998E-3</v>
      </c>
      <c r="Q22">
        <v>1807</v>
      </c>
      <c r="R22" t="s">
        <v>853</v>
      </c>
      <c r="S22" t="s">
        <v>77</v>
      </c>
    </row>
    <row r="23" spans="1:19" x14ac:dyDescent="0.2">
      <c r="A23" t="s">
        <v>876</v>
      </c>
      <c r="B23" t="s">
        <v>875</v>
      </c>
      <c r="C23" s="17" t="str">
        <f t="shared" si="0"/>
        <v>I</v>
      </c>
      <c r="D23">
        <v>49551.484400000001</v>
      </c>
      <c r="E23">
        <v>2.8E-3</v>
      </c>
      <c r="Q23">
        <v>1807</v>
      </c>
      <c r="R23" t="s">
        <v>856</v>
      </c>
      <c r="S23" t="s">
        <v>29</v>
      </c>
    </row>
    <row r="24" spans="1:19" x14ac:dyDescent="0.2">
      <c r="A24" t="s">
        <v>876</v>
      </c>
      <c r="B24" t="s">
        <v>875</v>
      </c>
      <c r="C24" s="17" t="str">
        <f t="shared" si="0"/>
        <v>II</v>
      </c>
      <c r="D24">
        <v>49579.389799999997</v>
      </c>
      <c r="E24">
        <v>3.7000000000000002E-3</v>
      </c>
      <c r="Q24">
        <v>1812.5</v>
      </c>
      <c r="R24" t="s">
        <v>859</v>
      </c>
      <c r="S24" t="s">
        <v>77</v>
      </c>
    </row>
    <row r="25" spans="1:19" x14ac:dyDescent="0.2">
      <c r="A25" t="s">
        <v>876</v>
      </c>
      <c r="B25" t="s">
        <v>875</v>
      </c>
      <c r="C25" s="17" t="str">
        <f t="shared" si="0"/>
        <v>II</v>
      </c>
      <c r="D25">
        <v>49579.390500000001</v>
      </c>
      <c r="E25">
        <v>3.8999999999999998E-3</v>
      </c>
      <c r="Q25">
        <v>1812.5</v>
      </c>
      <c r="R25" t="s">
        <v>862</v>
      </c>
      <c r="S25" t="s">
        <v>29</v>
      </c>
    </row>
    <row r="26" spans="1:19" x14ac:dyDescent="0.2">
      <c r="A26" t="s">
        <v>876</v>
      </c>
      <c r="B26" t="s">
        <v>875</v>
      </c>
      <c r="C26" s="17" t="str">
        <f t="shared" si="0"/>
        <v>II</v>
      </c>
      <c r="D26">
        <v>49584.460500000001</v>
      </c>
      <c r="E26">
        <v>2.7000000000000001E-3</v>
      </c>
      <c r="Q26">
        <v>1813.5</v>
      </c>
      <c r="R26" t="s">
        <v>855</v>
      </c>
      <c r="S26" t="s">
        <v>29</v>
      </c>
    </row>
    <row r="27" spans="1:19" x14ac:dyDescent="0.2">
      <c r="A27" t="s">
        <v>876</v>
      </c>
      <c r="B27" t="s">
        <v>875</v>
      </c>
      <c r="C27" s="17" t="str">
        <f t="shared" si="0"/>
        <v>II</v>
      </c>
      <c r="D27">
        <v>49584.466699999997</v>
      </c>
      <c r="E27">
        <v>2.8999999999999998E-3</v>
      </c>
      <c r="Q27">
        <v>1813.5</v>
      </c>
      <c r="R27" t="s">
        <v>851</v>
      </c>
      <c r="S27" t="s">
        <v>77</v>
      </c>
    </row>
    <row r="28" spans="1:19" x14ac:dyDescent="0.2">
      <c r="A28" t="s">
        <v>876</v>
      </c>
      <c r="B28" t="s">
        <v>875</v>
      </c>
      <c r="C28" s="17" t="str">
        <f t="shared" si="0"/>
        <v>I</v>
      </c>
      <c r="D28">
        <v>49612.363299999997</v>
      </c>
      <c r="E28">
        <v>3.3E-3</v>
      </c>
      <c r="Q28">
        <v>1819</v>
      </c>
      <c r="R28" t="s">
        <v>868</v>
      </c>
      <c r="S28" t="s">
        <v>29</v>
      </c>
    </row>
    <row r="29" spans="1:19" x14ac:dyDescent="0.2">
      <c r="A29" t="s">
        <v>876</v>
      </c>
      <c r="B29" t="s">
        <v>875</v>
      </c>
      <c r="C29" s="17" t="str">
        <f t="shared" si="0"/>
        <v>I</v>
      </c>
      <c r="D29">
        <v>49612.373</v>
      </c>
      <c r="E29">
        <v>3.0999999999999999E-3</v>
      </c>
      <c r="Q29">
        <v>1819</v>
      </c>
      <c r="R29" t="s">
        <v>871</v>
      </c>
      <c r="S29" t="s">
        <v>77</v>
      </c>
    </row>
    <row r="30" spans="1:19" x14ac:dyDescent="0.2">
      <c r="A30" t="s">
        <v>876</v>
      </c>
      <c r="B30" t="s">
        <v>875</v>
      </c>
      <c r="C30" s="17" t="str">
        <f t="shared" si="0"/>
        <v>II</v>
      </c>
      <c r="D30">
        <v>49924.415699999998</v>
      </c>
      <c r="E30">
        <v>2.0999999999999999E-3</v>
      </c>
      <c r="Q30">
        <v>1880.5</v>
      </c>
      <c r="R30" t="s">
        <v>873</v>
      </c>
      <c r="S30" t="s">
        <v>77</v>
      </c>
    </row>
    <row r="31" spans="1:19" x14ac:dyDescent="0.2">
      <c r="A31" t="s">
        <v>876</v>
      </c>
      <c r="B31" t="s">
        <v>875</v>
      </c>
      <c r="C31" s="17" t="str">
        <f t="shared" si="0"/>
        <v>II</v>
      </c>
      <c r="D31">
        <v>49924.418899999997</v>
      </c>
      <c r="E31">
        <v>2.8999999999999998E-3</v>
      </c>
      <c r="Q31">
        <v>1880.5</v>
      </c>
      <c r="R31" t="s">
        <v>822</v>
      </c>
      <c r="S31" t="s">
        <v>29</v>
      </c>
    </row>
    <row r="32" spans="1:19" x14ac:dyDescent="0.2">
      <c r="A32" t="s">
        <v>876</v>
      </c>
      <c r="B32" t="s">
        <v>875</v>
      </c>
      <c r="C32" s="17" t="str">
        <f t="shared" si="0"/>
        <v>II</v>
      </c>
      <c r="D32">
        <v>49929.493699999999</v>
      </c>
      <c r="E32">
        <v>1.4E-3</v>
      </c>
      <c r="Q32">
        <v>1881.5</v>
      </c>
      <c r="R32" t="s">
        <v>825</v>
      </c>
      <c r="S32" t="s">
        <v>29</v>
      </c>
    </row>
    <row r="33" spans="1:19" x14ac:dyDescent="0.2">
      <c r="A33" t="s">
        <v>876</v>
      </c>
      <c r="B33" t="s">
        <v>875</v>
      </c>
      <c r="C33" s="17" t="str">
        <f t="shared" si="0"/>
        <v>II</v>
      </c>
      <c r="D33">
        <v>49929.493999999999</v>
      </c>
      <c r="E33">
        <v>1.6999999999999999E-3</v>
      </c>
      <c r="Q33">
        <v>1881.5</v>
      </c>
      <c r="R33" t="s">
        <v>829</v>
      </c>
      <c r="S33" t="s">
        <v>77</v>
      </c>
    </row>
    <row r="34" spans="1:19" x14ac:dyDescent="0.2">
      <c r="A34" t="s">
        <v>876</v>
      </c>
      <c r="B34" t="s">
        <v>875</v>
      </c>
      <c r="C34" s="17" t="str">
        <f t="shared" si="0"/>
        <v>I</v>
      </c>
      <c r="D34">
        <v>49957.406900000002</v>
      </c>
      <c r="E34">
        <v>2.0999999999999999E-3</v>
      </c>
      <c r="Q34">
        <v>1887</v>
      </c>
      <c r="R34" t="s">
        <v>832</v>
      </c>
      <c r="S34" t="s">
        <v>77</v>
      </c>
    </row>
    <row r="35" spans="1:19" x14ac:dyDescent="0.2">
      <c r="A35" t="s">
        <v>876</v>
      </c>
      <c r="B35" t="s">
        <v>875</v>
      </c>
      <c r="C35" s="17" t="str">
        <f t="shared" si="0"/>
        <v>I</v>
      </c>
      <c r="D35">
        <v>49957.408600000002</v>
      </c>
      <c r="E35">
        <v>2E-3</v>
      </c>
      <c r="Q35">
        <v>1887</v>
      </c>
      <c r="R35" t="s">
        <v>835</v>
      </c>
      <c r="S35" t="s">
        <v>29</v>
      </c>
    </row>
    <row r="36" spans="1:19" x14ac:dyDescent="0.2">
      <c r="A36" t="s">
        <v>876</v>
      </c>
      <c r="B36" t="s">
        <v>875</v>
      </c>
      <c r="C36" s="17" t="str">
        <f t="shared" si="0"/>
        <v>II</v>
      </c>
      <c r="D36">
        <v>50269.457799999996</v>
      </c>
      <c r="E36">
        <v>1.6999999999999999E-3</v>
      </c>
      <c r="Q36">
        <v>1948.5</v>
      </c>
      <c r="R36" t="s">
        <v>838</v>
      </c>
      <c r="S36" t="s">
        <v>77</v>
      </c>
    </row>
    <row r="37" spans="1:19" x14ac:dyDescent="0.2">
      <c r="A37" t="s">
        <v>876</v>
      </c>
      <c r="B37" t="s">
        <v>875</v>
      </c>
      <c r="C37" s="17" t="str">
        <f t="shared" si="0"/>
        <v>II</v>
      </c>
      <c r="D37">
        <v>50269.461000000003</v>
      </c>
      <c r="E37">
        <v>1.4E-3</v>
      </c>
      <c r="Q37">
        <v>1948.5</v>
      </c>
      <c r="R37" t="s">
        <v>841</v>
      </c>
      <c r="S37" t="s">
        <v>29</v>
      </c>
    </row>
    <row r="38" spans="1:19" x14ac:dyDescent="0.2">
      <c r="A38" t="s">
        <v>876</v>
      </c>
      <c r="B38" t="s">
        <v>875</v>
      </c>
      <c r="C38" s="17" t="str">
        <f t="shared" si="0"/>
        <v>I</v>
      </c>
      <c r="D38">
        <v>50297.362999999998</v>
      </c>
      <c r="E38">
        <v>1.6999999999999999E-3</v>
      </c>
      <c r="Q38">
        <v>1954</v>
      </c>
      <c r="R38" t="s">
        <v>844</v>
      </c>
      <c r="S38" t="s">
        <v>77</v>
      </c>
    </row>
    <row r="39" spans="1:19" x14ac:dyDescent="0.2">
      <c r="A39" t="s">
        <v>876</v>
      </c>
      <c r="B39" t="s">
        <v>875</v>
      </c>
      <c r="C39" s="17" t="str">
        <f t="shared" si="0"/>
        <v>I</v>
      </c>
      <c r="D39">
        <v>50297.363700000002</v>
      </c>
      <c r="E39">
        <v>1.9E-3</v>
      </c>
      <c r="Q39">
        <v>1954</v>
      </c>
      <c r="R39" t="s">
        <v>846</v>
      </c>
      <c r="S39" t="s">
        <v>29</v>
      </c>
    </row>
    <row r="40" spans="1:19" x14ac:dyDescent="0.2">
      <c r="A40" t="s">
        <v>876</v>
      </c>
      <c r="B40" t="s">
        <v>875</v>
      </c>
      <c r="C40" s="17" t="str">
        <f t="shared" si="0"/>
        <v>I</v>
      </c>
      <c r="D40">
        <v>50302.433299999997</v>
      </c>
      <c r="E40">
        <v>3.0999999999999999E-3</v>
      </c>
      <c r="Q40">
        <v>1955</v>
      </c>
      <c r="R40" t="s">
        <v>849</v>
      </c>
      <c r="S40" t="s">
        <v>29</v>
      </c>
    </row>
    <row r="41" spans="1:19" x14ac:dyDescent="0.2">
      <c r="A41" t="s">
        <v>876</v>
      </c>
      <c r="B41" t="s">
        <v>875</v>
      </c>
      <c r="C41" s="17" t="str">
        <f t="shared" si="0"/>
        <v>I</v>
      </c>
      <c r="D41">
        <v>50302.4378</v>
      </c>
      <c r="E41">
        <v>3.3E-3</v>
      </c>
      <c r="Q41">
        <v>1955</v>
      </c>
      <c r="R41" t="s">
        <v>852</v>
      </c>
      <c r="S41" t="s">
        <v>77</v>
      </c>
    </row>
    <row r="42" spans="1:19" x14ac:dyDescent="0.2">
      <c r="A42" t="s">
        <v>876</v>
      </c>
      <c r="B42" t="s">
        <v>875</v>
      </c>
      <c r="C42" s="17" t="str">
        <f t="shared" si="0"/>
        <v>II</v>
      </c>
      <c r="D42">
        <v>50675.385300000002</v>
      </c>
      <c r="E42">
        <v>4.1000000000000003E-3</v>
      </c>
      <c r="Q42">
        <v>2028.5</v>
      </c>
      <c r="R42" t="s">
        <v>854</v>
      </c>
      <c r="S42" t="s">
        <v>29</v>
      </c>
    </row>
    <row r="43" spans="1:19" x14ac:dyDescent="0.2">
      <c r="A43" t="s">
        <v>876</v>
      </c>
      <c r="B43" t="s">
        <v>875</v>
      </c>
      <c r="C43" s="17" t="str">
        <f t="shared" si="0"/>
        <v>II</v>
      </c>
      <c r="D43">
        <v>50675.388099999996</v>
      </c>
      <c r="E43">
        <v>3.8999999999999998E-3</v>
      </c>
      <c r="Q43">
        <v>2028.5</v>
      </c>
      <c r="R43" t="s">
        <v>857</v>
      </c>
      <c r="S43" t="s">
        <v>77</v>
      </c>
    </row>
    <row r="44" spans="1:19" x14ac:dyDescent="0.2">
      <c r="A44" t="s">
        <v>876</v>
      </c>
      <c r="B44" t="s">
        <v>875</v>
      </c>
      <c r="C44" s="17" t="str">
        <f t="shared" si="0"/>
        <v>II</v>
      </c>
      <c r="D44">
        <v>51025.4859</v>
      </c>
      <c r="E44">
        <v>1.8E-3</v>
      </c>
      <c r="Q44">
        <v>2097.5</v>
      </c>
      <c r="R44" t="s">
        <v>860</v>
      </c>
      <c r="S44" t="s">
        <v>77</v>
      </c>
    </row>
    <row r="45" spans="1:19" x14ac:dyDescent="0.2">
      <c r="A45" t="s">
        <v>876</v>
      </c>
      <c r="B45" t="s">
        <v>875</v>
      </c>
      <c r="C45" s="17" t="str">
        <f t="shared" si="0"/>
        <v>II</v>
      </c>
      <c r="D45">
        <v>51025.486499999999</v>
      </c>
      <c r="E45">
        <v>2.0999999999999999E-3</v>
      </c>
      <c r="Q45">
        <v>2097.5</v>
      </c>
      <c r="R45" t="s">
        <v>863</v>
      </c>
      <c r="S45" t="s">
        <v>29</v>
      </c>
    </row>
    <row r="46" spans="1:19" x14ac:dyDescent="0.2">
      <c r="A46" t="s">
        <v>876</v>
      </c>
      <c r="B46" t="s">
        <v>875</v>
      </c>
      <c r="C46" s="17" t="str">
        <f t="shared" si="0"/>
        <v>I</v>
      </c>
      <c r="D46">
        <v>51053.377500000002</v>
      </c>
      <c r="E46">
        <v>2.8999999999999998E-3</v>
      </c>
      <c r="Q46">
        <v>2103</v>
      </c>
      <c r="R46" t="s">
        <v>837</v>
      </c>
      <c r="S46" t="s">
        <v>29</v>
      </c>
    </row>
    <row r="47" spans="1:19" x14ac:dyDescent="0.2">
      <c r="A47" t="s">
        <v>876</v>
      </c>
      <c r="B47" t="s">
        <v>875</v>
      </c>
      <c r="C47" s="17" t="str">
        <f t="shared" si="0"/>
        <v>I</v>
      </c>
      <c r="D47">
        <v>51053.379800000002</v>
      </c>
      <c r="E47">
        <v>2.0999999999999999E-3</v>
      </c>
      <c r="Q47">
        <v>2103</v>
      </c>
      <c r="R47" t="s">
        <v>866</v>
      </c>
      <c r="S47" t="s">
        <v>77</v>
      </c>
    </row>
    <row r="48" spans="1:19" x14ac:dyDescent="0.2">
      <c r="A48" t="s">
        <v>876</v>
      </c>
      <c r="B48" t="s">
        <v>875</v>
      </c>
      <c r="C48" s="17" t="str">
        <f t="shared" si="0"/>
        <v>II</v>
      </c>
      <c r="D48">
        <v>51091.447699999997</v>
      </c>
      <c r="E48">
        <v>2.7000000000000001E-3</v>
      </c>
      <c r="Q48">
        <v>2110.5</v>
      </c>
      <c r="R48" t="s">
        <v>869</v>
      </c>
      <c r="S48" t="s">
        <v>29</v>
      </c>
    </row>
    <row r="49" spans="1:19" x14ac:dyDescent="0.2">
      <c r="A49" t="s">
        <v>876</v>
      </c>
      <c r="B49" t="s">
        <v>875</v>
      </c>
      <c r="C49" s="17" t="str">
        <f t="shared" si="0"/>
        <v>II</v>
      </c>
      <c r="D49">
        <v>51091.440699999999</v>
      </c>
      <c r="E49">
        <v>1.9E-3</v>
      </c>
      <c r="Q49">
        <v>2110.5</v>
      </c>
      <c r="R49" t="s">
        <v>832</v>
      </c>
      <c r="S49" t="s">
        <v>77</v>
      </c>
    </row>
    <row r="50" spans="1:19" x14ac:dyDescent="0.2">
      <c r="A50" t="s">
        <v>876</v>
      </c>
      <c r="B50" t="s">
        <v>875</v>
      </c>
      <c r="C50" s="17" t="str">
        <f t="shared" si="0"/>
        <v>II</v>
      </c>
      <c r="D50">
        <v>51365.431299999997</v>
      </c>
      <c r="E50">
        <v>1.8E-3</v>
      </c>
      <c r="Q50">
        <v>2164.5</v>
      </c>
      <c r="R50" t="s">
        <v>874</v>
      </c>
      <c r="S50" t="s">
        <v>29</v>
      </c>
    </row>
    <row r="51" spans="1:19" x14ac:dyDescent="0.2">
      <c r="A51" t="s">
        <v>876</v>
      </c>
      <c r="B51" t="s">
        <v>875</v>
      </c>
      <c r="C51" s="17" t="str">
        <f t="shared" si="0"/>
        <v>II</v>
      </c>
      <c r="D51">
        <v>51365.432999999997</v>
      </c>
      <c r="E51">
        <v>1.6999999999999999E-3</v>
      </c>
      <c r="Q51">
        <v>2164.5</v>
      </c>
      <c r="R51" t="s">
        <v>823</v>
      </c>
      <c r="S51" t="s">
        <v>77</v>
      </c>
    </row>
    <row r="52" spans="1:19" x14ac:dyDescent="0.2">
      <c r="A52" t="s">
        <v>876</v>
      </c>
      <c r="B52" t="s">
        <v>875</v>
      </c>
      <c r="C52" s="17" t="str">
        <f t="shared" si="0"/>
        <v>II</v>
      </c>
      <c r="D52">
        <v>51365.433700000001</v>
      </c>
      <c r="E52">
        <v>1.8E-3</v>
      </c>
      <c r="Q52">
        <v>2164.5</v>
      </c>
      <c r="R52" t="s">
        <v>826</v>
      </c>
      <c r="S52" t="s">
        <v>827</v>
      </c>
    </row>
    <row r="53" spans="1:19" x14ac:dyDescent="0.2">
      <c r="A53" t="s">
        <v>876</v>
      </c>
      <c r="B53" t="s">
        <v>875</v>
      </c>
      <c r="C53" s="17" t="str">
        <f t="shared" si="0"/>
        <v>I</v>
      </c>
      <c r="D53">
        <v>51464.3603</v>
      </c>
      <c r="E53">
        <v>2.0999999999999999E-3</v>
      </c>
      <c r="Q53">
        <v>2184</v>
      </c>
      <c r="R53" t="s">
        <v>830</v>
      </c>
      <c r="S53" t="s">
        <v>29</v>
      </c>
    </row>
    <row r="54" spans="1:19" x14ac:dyDescent="0.2">
      <c r="A54" t="s">
        <v>876</v>
      </c>
      <c r="B54" t="s">
        <v>875</v>
      </c>
      <c r="C54" s="17" t="str">
        <f t="shared" si="0"/>
        <v>I</v>
      </c>
      <c r="D54">
        <v>51464.361299999997</v>
      </c>
      <c r="E54">
        <v>2.3999999999999998E-3</v>
      </c>
      <c r="Q54">
        <v>2184</v>
      </c>
      <c r="R54" t="s">
        <v>833</v>
      </c>
      <c r="S54" t="s">
        <v>77</v>
      </c>
    </row>
    <row r="55" spans="1:19" x14ac:dyDescent="0.2">
      <c r="A55" t="s">
        <v>876</v>
      </c>
      <c r="B55" t="s">
        <v>875</v>
      </c>
      <c r="C55" s="17" t="str">
        <f t="shared" si="0"/>
        <v>I</v>
      </c>
      <c r="D55">
        <v>51464.361199999999</v>
      </c>
      <c r="E55">
        <v>2.7000000000000001E-3</v>
      </c>
      <c r="Q55">
        <v>2184</v>
      </c>
      <c r="R55" t="s">
        <v>836</v>
      </c>
      <c r="S55" t="s">
        <v>77</v>
      </c>
    </row>
    <row r="56" spans="1:19" x14ac:dyDescent="0.2">
      <c r="A56" t="s">
        <v>876</v>
      </c>
      <c r="B56" t="s">
        <v>875</v>
      </c>
      <c r="C56" s="17" t="str">
        <f t="shared" si="0"/>
        <v>I</v>
      </c>
      <c r="D56">
        <v>51738.353999999999</v>
      </c>
      <c r="E56">
        <v>1.2999999999999999E-3</v>
      </c>
      <c r="Q56">
        <v>2238</v>
      </c>
      <c r="R56" t="s">
        <v>839</v>
      </c>
      <c r="S56" t="s">
        <v>827</v>
      </c>
    </row>
    <row r="57" spans="1:19" x14ac:dyDescent="0.2">
      <c r="A57" t="s">
        <v>876</v>
      </c>
      <c r="B57" t="s">
        <v>875</v>
      </c>
      <c r="C57" s="17" t="str">
        <f t="shared" si="0"/>
        <v>I</v>
      </c>
      <c r="D57">
        <v>51738.358</v>
      </c>
      <c r="E57">
        <v>1.6999999999999999E-3</v>
      </c>
      <c r="Q57">
        <v>2238</v>
      </c>
      <c r="R57" t="s">
        <v>842</v>
      </c>
      <c r="S57" t="s">
        <v>29</v>
      </c>
    </row>
    <row r="58" spans="1:19" x14ac:dyDescent="0.2">
      <c r="A58" t="s">
        <v>876</v>
      </c>
      <c r="B58" t="s">
        <v>875</v>
      </c>
      <c r="C58" s="17" t="str">
        <f t="shared" si="0"/>
        <v>I</v>
      </c>
      <c r="D58">
        <v>51738.36</v>
      </c>
      <c r="E58">
        <v>1.4E-3</v>
      </c>
      <c r="Q58">
        <v>2238</v>
      </c>
      <c r="R58" t="s">
        <v>845</v>
      </c>
      <c r="S58" t="s">
        <v>77</v>
      </c>
    </row>
    <row r="59" spans="1:19" x14ac:dyDescent="0.2">
      <c r="A59" t="s">
        <v>876</v>
      </c>
      <c r="B59" t="s">
        <v>875</v>
      </c>
      <c r="C59" s="17" t="str">
        <f t="shared" si="0"/>
        <v>I</v>
      </c>
      <c r="D59">
        <v>51743.426700000004</v>
      </c>
      <c r="E59">
        <v>1.9E-3</v>
      </c>
      <c r="Q59">
        <v>2239</v>
      </c>
      <c r="R59" t="s">
        <v>847</v>
      </c>
      <c r="S59" t="s">
        <v>77</v>
      </c>
    </row>
    <row r="60" spans="1:19" x14ac:dyDescent="0.2">
      <c r="A60" t="s">
        <v>876</v>
      </c>
      <c r="B60" t="s">
        <v>875</v>
      </c>
      <c r="C60" s="17" t="str">
        <f t="shared" si="0"/>
        <v>I</v>
      </c>
      <c r="D60">
        <v>51743.427499999998</v>
      </c>
      <c r="E60">
        <v>2.5999999999999999E-3</v>
      </c>
      <c r="Q60">
        <v>2239</v>
      </c>
      <c r="R60" t="s">
        <v>850</v>
      </c>
      <c r="S60" t="s">
        <v>29</v>
      </c>
    </row>
    <row r="61" spans="1:19" x14ac:dyDescent="0.2">
      <c r="A61" t="s">
        <v>876</v>
      </c>
      <c r="B61" t="s">
        <v>875</v>
      </c>
      <c r="C61" s="17" t="str">
        <f t="shared" si="0"/>
        <v>I</v>
      </c>
      <c r="D61">
        <v>51743.427499999998</v>
      </c>
      <c r="E61">
        <v>2.7000000000000001E-3</v>
      </c>
      <c r="Q61">
        <v>2239</v>
      </c>
      <c r="R61" t="s">
        <v>850</v>
      </c>
      <c r="S61" t="s">
        <v>827</v>
      </c>
    </row>
    <row r="62" spans="1:19" x14ac:dyDescent="0.2">
      <c r="A62" t="s">
        <v>876</v>
      </c>
      <c r="B62" t="s">
        <v>875</v>
      </c>
      <c r="C62" s="17" t="str">
        <f t="shared" si="0"/>
        <v>II</v>
      </c>
      <c r="D62">
        <v>51781.4925</v>
      </c>
      <c r="E62">
        <v>2.3999999999999998E-3</v>
      </c>
      <c r="Q62">
        <v>2246.5</v>
      </c>
      <c r="R62" t="s">
        <v>855</v>
      </c>
      <c r="S62" t="s">
        <v>29</v>
      </c>
    </row>
    <row r="63" spans="1:19" x14ac:dyDescent="0.2">
      <c r="A63" t="s">
        <v>876</v>
      </c>
      <c r="B63" t="s">
        <v>875</v>
      </c>
      <c r="C63" s="17" t="str">
        <f t="shared" si="0"/>
        <v>II</v>
      </c>
      <c r="D63">
        <v>51781.495000000003</v>
      </c>
      <c r="E63">
        <v>3.0999999999999999E-3</v>
      </c>
      <c r="Q63">
        <v>2246.5</v>
      </c>
      <c r="R63" t="s">
        <v>858</v>
      </c>
      <c r="S63" t="s">
        <v>827</v>
      </c>
    </row>
    <row r="64" spans="1:19" x14ac:dyDescent="0.2">
      <c r="A64" t="s">
        <v>876</v>
      </c>
      <c r="B64" t="s">
        <v>875</v>
      </c>
      <c r="C64" s="17" t="str">
        <f t="shared" si="0"/>
        <v>II</v>
      </c>
      <c r="D64">
        <v>51781.496700000003</v>
      </c>
      <c r="E64">
        <v>1.9E-3</v>
      </c>
      <c r="Q64">
        <v>2246.5</v>
      </c>
      <c r="R64" t="s">
        <v>861</v>
      </c>
      <c r="S64" t="s">
        <v>77</v>
      </c>
    </row>
    <row r="65" spans="1:19" x14ac:dyDescent="0.2">
      <c r="A65" t="s">
        <v>876</v>
      </c>
      <c r="B65" t="s">
        <v>875</v>
      </c>
      <c r="C65" s="17" t="str">
        <f t="shared" si="0"/>
        <v>I</v>
      </c>
      <c r="D65">
        <v>51814.457600000002</v>
      </c>
      <c r="E65">
        <v>2.7000000000000001E-3</v>
      </c>
      <c r="Q65">
        <v>2253</v>
      </c>
      <c r="R65" t="s">
        <v>864</v>
      </c>
      <c r="S65" t="s">
        <v>827</v>
      </c>
    </row>
    <row r="66" spans="1:19" x14ac:dyDescent="0.2">
      <c r="A66" t="s">
        <v>876</v>
      </c>
      <c r="B66" t="s">
        <v>875</v>
      </c>
      <c r="C66" s="17" t="str">
        <f t="shared" si="0"/>
        <v>I</v>
      </c>
      <c r="D66">
        <v>51814.4611</v>
      </c>
      <c r="E66">
        <v>2.0999999999999999E-3</v>
      </c>
      <c r="Q66">
        <v>2253</v>
      </c>
      <c r="R66" t="s">
        <v>865</v>
      </c>
      <c r="S66" t="s">
        <v>77</v>
      </c>
    </row>
    <row r="67" spans="1:19" x14ac:dyDescent="0.2">
      <c r="A67" t="s">
        <v>876</v>
      </c>
      <c r="B67" t="s">
        <v>875</v>
      </c>
      <c r="C67" s="17" t="str">
        <f t="shared" si="0"/>
        <v>I</v>
      </c>
      <c r="D67">
        <v>51814.464899999999</v>
      </c>
      <c r="E67">
        <v>2E-3</v>
      </c>
      <c r="Q67">
        <v>2253</v>
      </c>
      <c r="R67" t="s">
        <v>867</v>
      </c>
      <c r="S67" t="s">
        <v>29</v>
      </c>
    </row>
    <row r="68" spans="1:19" x14ac:dyDescent="0.2">
      <c r="A68" t="s">
        <v>876</v>
      </c>
      <c r="B68" t="s">
        <v>875</v>
      </c>
      <c r="C68" s="17" t="str">
        <f t="shared" si="0"/>
        <v>I</v>
      </c>
      <c r="D68">
        <v>51870.273800000003</v>
      </c>
      <c r="E68">
        <v>1.8E-3</v>
      </c>
      <c r="Q68">
        <v>2264</v>
      </c>
      <c r="R68" t="s">
        <v>870</v>
      </c>
      <c r="S68" t="s">
        <v>29</v>
      </c>
    </row>
    <row r="69" spans="1:19" x14ac:dyDescent="0.2">
      <c r="A69" t="s">
        <v>876</v>
      </c>
      <c r="B69" t="s">
        <v>875</v>
      </c>
      <c r="C69" s="17" t="str">
        <f t="shared" si="0"/>
        <v>I</v>
      </c>
      <c r="D69">
        <v>51870.275399999999</v>
      </c>
      <c r="E69">
        <v>1.9E-3</v>
      </c>
      <c r="Q69">
        <v>2264</v>
      </c>
      <c r="R69" t="s">
        <v>872</v>
      </c>
      <c r="S69" t="s">
        <v>77</v>
      </c>
    </row>
  </sheetData>
  <phoneticPr fontId="24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(2)</vt:lpstr>
      <vt:lpstr>BAV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2023-08-15T05:46:44Z</dcterms:modified>
</cp:coreProperties>
</file>