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96AD6D-5F1E-41E7-8456-A8D440D60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U36" i="1" s="1"/>
  <c r="Q36" i="1"/>
  <c r="E36" i="2"/>
  <c r="F36" i="2" s="1"/>
  <c r="G36" i="2" s="1"/>
  <c r="K36" i="2" s="1"/>
  <c r="Q36" i="2"/>
  <c r="E37" i="1"/>
  <c r="F37" i="1" s="1"/>
  <c r="G37" i="1" s="1"/>
  <c r="K37" i="1" s="1"/>
  <c r="Q37" i="1"/>
  <c r="E37" i="2"/>
  <c r="F37" i="2" s="1"/>
  <c r="G37" i="2" s="1"/>
  <c r="K37" i="2" s="1"/>
  <c r="Q37" i="2"/>
  <c r="E34" i="2"/>
  <c r="F34" i="2"/>
  <c r="G34" i="2" s="1"/>
  <c r="K34" i="2" s="1"/>
  <c r="Q34" i="2"/>
  <c r="E35" i="2"/>
  <c r="F35" i="2"/>
  <c r="G35" i="2"/>
  <c r="K35" i="2" s="1"/>
  <c r="Q35" i="2"/>
  <c r="E35" i="1"/>
  <c r="F35" i="1" s="1"/>
  <c r="G35" i="1" s="1"/>
  <c r="K35" i="1" s="1"/>
  <c r="Q35" i="1"/>
  <c r="E33" i="1"/>
  <c r="F33" i="1" s="1"/>
  <c r="G33" i="1" s="1"/>
  <c r="K33" i="1" s="1"/>
  <c r="Q33" i="1"/>
  <c r="E34" i="1"/>
  <c r="F34" i="1" s="1"/>
  <c r="G34" i="1" s="1"/>
  <c r="K34" i="1" s="1"/>
  <c r="Q34" i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 s="1"/>
  <c r="G32" i="1" s="1"/>
  <c r="K32" i="1" s="1"/>
  <c r="C8" i="2"/>
  <c r="E22" i="2"/>
  <c r="F22" i="2"/>
  <c r="G22" i="2" s="1"/>
  <c r="K22" i="2" s="1"/>
  <c r="D8" i="2"/>
  <c r="C9" i="2"/>
  <c r="D9" i="2"/>
  <c r="F16" i="2"/>
  <c r="F17" i="2" s="1"/>
  <c r="C17" i="2"/>
  <c r="E21" i="2"/>
  <c r="F21" i="2" s="1"/>
  <c r="G21" i="2" s="1"/>
  <c r="I21" i="2" s="1"/>
  <c r="Q21" i="2"/>
  <c r="Q22" i="2"/>
  <c r="E23" i="2"/>
  <c r="F23" i="2"/>
  <c r="G23" i="2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/>
  <c r="G26" i="2"/>
  <c r="K26" i="2"/>
  <c r="Q26" i="2"/>
  <c r="E27" i="2"/>
  <c r="F27" i="2" s="1"/>
  <c r="G27" i="2" s="1"/>
  <c r="K27" i="2" s="1"/>
  <c r="Q27" i="2"/>
  <c r="E28" i="2"/>
  <c r="F28" i="2"/>
  <c r="G28" i="2" s="1"/>
  <c r="K28" i="2" s="1"/>
  <c r="Q28" i="2"/>
  <c r="E29" i="2"/>
  <c r="F29" i="2" s="1"/>
  <c r="G29" i="2" s="1"/>
  <c r="K29" i="2" s="1"/>
  <c r="Q29" i="2"/>
  <c r="E30" i="2"/>
  <c r="F30" i="2"/>
  <c r="G30" i="2" s="1"/>
  <c r="K30" i="2" s="1"/>
  <c r="Q30" i="2"/>
  <c r="E31" i="2"/>
  <c r="F31" i="2"/>
  <c r="G31" i="2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22" i="1"/>
  <c r="F22" i="1"/>
  <c r="G22" i="1" s="1"/>
  <c r="K22" i="1" s="1"/>
  <c r="E21" i="1"/>
  <c r="F21" i="1" s="1"/>
  <c r="G21" i="1" s="1"/>
  <c r="K21" i="1" s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D9" i="1"/>
  <c r="C9" i="1"/>
  <c r="Q21" i="1"/>
  <c r="Q22" i="1"/>
  <c r="Q29" i="1"/>
  <c r="Q30" i="1"/>
  <c r="Q31" i="1"/>
  <c r="Q32" i="1"/>
  <c r="Q23" i="1"/>
  <c r="Q24" i="1"/>
  <c r="Q25" i="1"/>
  <c r="Q28" i="1"/>
  <c r="Q26" i="1"/>
  <c r="Q27" i="1"/>
  <c r="D8" i="1"/>
  <c r="F16" i="1"/>
  <c r="F17" i="1" s="1"/>
  <c r="C17" i="1"/>
  <c r="C11" i="2"/>
  <c r="C11" i="1"/>
  <c r="C12" i="2"/>
  <c r="C12" i="1"/>
  <c r="O36" i="1" l="1"/>
  <c r="O36" i="2"/>
  <c r="O37" i="1"/>
  <c r="O37" i="2"/>
  <c r="O33" i="1"/>
  <c r="O29" i="1"/>
  <c r="O34" i="1"/>
  <c r="O23" i="1"/>
  <c r="O21" i="1"/>
  <c r="O27" i="1"/>
  <c r="O26" i="1"/>
  <c r="O25" i="1"/>
  <c r="O24" i="1"/>
  <c r="O22" i="1"/>
  <c r="C15" i="1"/>
  <c r="O32" i="1"/>
  <c r="O31" i="1"/>
  <c r="O30" i="1"/>
  <c r="O28" i="1"/>
  <c r="O35" i="1"/>
  <c r="O21" i="2"/>
  <c r="O25" i="2"/>
  <c r="O31" i="2"/>
  <c r="O27" i="2"/>
  <c r="O33" i="2"/>
  <c r="O22" i="2"/>
  <c r="O24" i="2"/>
  <c r="O30" i="2"/>
  <c r="O32" i="2"/>
  <c r="O35" i="2"/>
  <c r="O34" i="2"/>
  <c r="O29" i="2"/>
  <c r="O26" i="2"/>
  <c r="O28" i="2"/>
  <c r="C15" i="2"/>
  <c r="O23" i="2"/>
  <c r="C16" i="2"/>
  <c r="D18" i="2" s="1"/>
  <c r="C16" i="1"/>
  <c r="D18" i="1" s="1"/>
  <c r="C18" i="2" l="1"/>
  <c r="F18" i="1"/>
  <c r="F19" i="1" s="1"/>
  <c r="C18" i="1"/>
  <c r="F18" i="2"/>
  <c r="F19" i="2" s="1"/>
</calcChain>
</file>

<file path=xl/sharedStrings.xml><?xml version="1.0" encoding="utf-8"?>
<sst xmlns="http://schemas.openxmlformats.org/spreadsheetml/2006/main" count="172" uniqueCount="66">
  <si>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</si>
  <si>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</si>
  <si>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</si>
  <si>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</si>
  <si>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</si>
  <si>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</si>
  <si>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</si>
  <si>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</si>
  <si>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</si>
  <si>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</si>
  <si>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</si>
  <si>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</si>
  <si>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</si>
  <si>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</si>
  <si>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</si>
  <si>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</si>
  <si>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</si>
  <si>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</si>
  <si>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</si>
  <si>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</si>
  <si>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</si>
  <si>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</si>
  <si>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</si>
  <si>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</si>
  <si>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</si>
  <si>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</si>
  <si>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</si>
  <si>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</si>
  <si>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</si>
  <si>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</si>
  <si>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</si>
  <si>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</si>
  <si>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</si>
  <si>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</si>
  <si>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</si>
  <si>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</si>
  <si>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</si>
  <si>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</si>
  <si>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</si>
  <si>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</si>
  <si>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</si>
  <si>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</si>
  <si>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V0505 Lac  </t>
  </si>
  <si>
    <t>2017K</t>
  </si>
  <si>
    <t>G3621-0711</t>
  </si>
  <si>
    <t xml:space="preserve">EW        </t>
  </si>
  <si>
    <t>pr_6</t>
  </si>
  <si>
    <t xml:space="preserve">G0      </t>
  </si>
  <si>
    <t>V0505 Lac   / GSC 3621-0711</t>
  </si>
  <si>
    <t>GCVS</t>
  </si>
  <si>
    <t>IBVS 6196</t>
  </si>
  <si>
    <t>I</t>
  </si>
  <si>
    <t>0.0009</t>
  </si>
  <si>
    <t>0.0015</t>
  </si>
  <si>
    <t>JAVSO..44..164</t>
  </si>
  <si>
    <t>II</t>
  </si>
  <si>
    <t>VSB-64</t>
  </si>
  <si>
    <t>V</t>
  </si>
  <si>
    <t>OEJV 0104</t>
  </si>
  <si>
    <t>IBVS 6050</t>
  </si>
  <si>
    <t>IBVS 6234</t>
  </si>
  <si>
    <t>OEJV 0211</t>
  </si>
  <si>
    <t>VSB 067</t>
  </si>
  <si>
    <t>RHN 2021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</si>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</sst>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6" fillId="26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4" fillId="0" borderId="5" xfId="42" applyFont="1" applyBorder="1" applyAlignment="1">
      <alignment horizontal="left" vertical="center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left" vertical="center"/>
    </xf>
    <xf numFmtId="0" fontId="34" fillId="0" borderId="12" xfId="42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E-4207-8FAD-9559212940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E-4207-8FAD-9559212940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E-4207-8FAD-9559212940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7.1007601945893839E-4</c:v>
                </c:pt>
                <c:pt idx="2">
                  <c:v>1.4162758234306239E-3</c:v>
                </c:pt>
                <c:pt idx="3">
                  <c:v>1.4547986793331802E-3</c:v>
                </c:pt>
                <c:pt idx="4">
                  <c:v>1.5603019492118619E-3</c:v>
                </c:pt>
                <c:pt idx="5">
                  <c:v>1.5073810354806483E-3</c:v>
                </c:pt>
                <c:pt idx="6">
                  <c:v>2.1128843072801828E-3</c:v>
                </c:pt>
                <c:pt idx="7">
                  <c:v>-2.1612525597447529E-3</c:v>
                </c:pt>
                <c:pt idx="8">
                  <c:v>5.6611962645547464E-4</c:v>
                </c:pt>
                <c:pt idx="9">
                  <c:v>1.0881326888920739E-3</c:v>
                </c:pt>
                <c:pt idx="10">
                  <c:v>1.569308020407334E-3</c:v>
                </c:pt>
                <c:pt idx="11">
                  <c:v>-4.025188711239025E-3</c:v>
                </c:pt>
                <c:pt idx="12">
                  <c:v>-5.6091487203957513E-4</c:v>
                </c:pt>
                <c:pt idx="13">
                  <c:v>3.171504897181876E-3</c:v>
                </c:pt>
                <c:pt idx="14">
                  <c:v>-1.8396873274468817E-3</c:v>
                </c:pt>
                <c:pt idx="16">
                  <c:v>-5.9736307157436386E-3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E-4207-8FAD-9559212940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E-4207-8FAD-9559212940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E-4207-8FAD-9559212940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E-4207-8FAD-9559212940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-2.7733334738712359E-3</c:v>
                </c:pt>
                <c:pt idx="1">
                  <c:v>-1.2809481019118631E-4</c:v>
                </c:pt>
                <c:pt idx="2">
                  <c:v>1.2965729133278701E-3</c:v>
                </c:pt>
                <c:pt idx="3">
                  <c:v>1.2979763293234558E-3</c:v>
                </c:pt>
                <c:pt idx="4">
                  <c:v>1.2981768173228256E-3</c:v>
                </c:pt>
                <c:pt idx="5">
                  <c:v>1.6714854721486747E-3</c:v>
                </c:pt>
                <c:pt idx="6">
                  <c:v>1.6716859601480435E-3</c:v>
                </c:pt>
                <c:pt idx="7">
                  <c:v>2.0624370709190314E-3</c:v>
                </c:pt>
                <c:pt idx="8">
                  <c:v>2.0852927028471449E-3</c:v>
                </c:pt>
                <c:pt idx="9">
                  <c:v>2.0860946548446222E-3</c:v>
                </c:pt>
                <c:pt idx="10">
                  <c:v>2.1582703346176117E-3</c:v>
                </c:pt>
                <c:pt idx="11">
                  <c:v>2.1584708226169815E-3</c:v>
                </c:pt>
                <c:pt idx="12">
                  <c:v>2.2059864784675321E-3</c:v>
                </c:pt>
                <c:pt idx="13">
                  <c:v>2.937968164165263E-3</c:v>
                </c:pt>
                <c:pt idx="14">
                  <c:v>3.939405721015486E-3</c:v>
                </c:pt>
                <c:pt idx="15">
                  <c:v>3.9638652569385551E-3</c:v>
                </c:pt>
                <c:pt idx="16">
                  <c:v>4.4955594312662411E-3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E-4207-8FAD-9559212940E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15">
                  <c:v>3.1831710984988604E-2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FE-4207-8FAD-95592129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8800"/>
        <c:axId val="1"/>
      </c:scatterChart>
      <c:valAx>
        <c:axId val="66063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0-4A7A-8A52-C955AF687A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A7A-8A52-C955AF687A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0-4A7A-8A52-C955AF687A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-5.2109000003838446E-2</c:v>
                </c:pt>
                <c:pt idx="3">
                  <c:v>-7.985000000189757E-2</c:v>
                </c:pt>
                <c:pt idx="4">
                  <c:v>-7.9839500001980923E-2</c:v>
                </c:pt>
                <c:pt idx="5">
                  <c:v>-7.9738000000361353E-2</c:v>
                </c:pt>
                <c:pt idx="6">
                  <c:v>-8.7245000002440065E-2</c:v>
                </c:pt>
                <c:pt idx="7">
                  <c:v>-8.66435000061756E-2</c:v>
                </c:pt>
                <c:pt idx="8">
                  <c:v>-9.8720000001776498E-2</c:v>
                </c:pt>
                <c:pt idx="9">
                  <c:v>-9.6449000004213303E-2</c:v>
                </c:pt>
                <c:pt idx="10">
                  <c:v>-9.5943000000261236E-2</c:v>
                </c:pt>
                <c:pt idx="11">
                  <c:v>-9.6903000005113427E-2</c:v>
                </c:pt>
                <c:pt idx="12">
                  <c:v>-0.1025015000050189</c:v>
                </c:pt>
                <c:pt idx="13">
                  <c:v>-0.11086950000753859</c:v>
                </c:pt>
                <c:pt idx="14">
                  <c:v>-0.13587700000789482</c:v>
                </c:pt>
                <c:pt idx="15">
                  <c:v>-0.10269400000106543</c:v>
                </c:pt>
                <c:pt idx="16">
                  <c:v>-0.1511160000009113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0-4A7A-8A52-C955AF687A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B0-4A7A-8A52-C955AF687A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B0-4A7A-8A52-C955AF687A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B0-4A7A-8A52-C955AF687A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-1.7259951718773953E-3</c:v>
                </c:pt>
                <c:pt idx="1">
                  <c:v>-1.7259951718773953E-3</c:v>
                </c:pt>
                <c:pt idx="2">
                  <c:v>-5.2334747732173836E-2</c:v>
                </c:pt>
                <c:pt idx="3">
                  <c:v>-7.9591515633755355E-2</c:v>
                </c:pt>
                <c:pt idx="4">
                  <c:v>-7.961836581322497E-2</c:v>
                </c:pt>
                <c:pt idx="5">
                  <c:v>-7.9622201553149197E-2</c:v>
                </c:pt>
                <c:pt idx="6">
                  <c:v>-8.6764349292066278E-2</c:v>
                </c:pt>
                <c:pt idx="7">
                  <c:v>-8.6768185031990505E-2</c:v>
                </c:pt>
                <c:pt idx="8">
                  <c:v>-9.4244042144315643E-2</c:v>
                </c:pt>
                <c:pt idx="9">
                  <c:v>-9.4681316495677903E-2</c:v>
                </c:pt>
                <c:pt idx="10">
                  <c:v>-9.4696659455374824E-2</c:v>
                </c:pt>
                <c:pt idx="11">
                  <c:v>-9.6077525828097782E-2</c:v>
                </c:pt>
                <c:pt idx="12">
                  <c:v>-9.6081361568022022E-2</c:v>
                </c:pt>
                <c:pt idx="13">
                  <c:v>-0.11099471839342998</c:v>
                </c:pt>
                <c:pt idx="14">
                  <c:v>-0.13015423931496101</c:v>
                </c:pt>
                <c:pt idx="15">
                  <c:v>-0.13062219958571714</c:v>
                </c:pt>
                <c:pt idx="16">
                  <c:v>-0.14079458186477628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B0-4A7A-8A52-C955AF687AE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B0-4A7A-8A52-C955AF68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0360"/>
        <c:axId val="1"/>
      </c:scatterChart>
      <c:valAx>
        <c:axId val="66061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49ACBDA-F6DD-DD11-8AFE-F56909FF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E3D11FA-781B-3753-977D-5FA3E8BB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9"/>
  <sheetViews>
    <sheetView tabSelected="1"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D13" sqref="D13:E13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45</v>
      </c>
      <c r="P1" s="8">
        <v>10</v>
      </c>
      <c r="Q1" s="8">
        <v>10.27</v>
      </c>
      <c r="R1" s="10" t="s">
        <v>46</v>
      </c>
      <c r="S1" s="11" t="s">
        <v>47</v>
      </c>
    </row>
    <row r="2" spans="1:19" s="18" customFormat="1" ht="12.95" customHeight="1" x14ac:dyDescent="0.2">
      <c r="A2" s="18" t="s">
        <v>24</v>
      </c>
      <c r="B2" s="18" t="s">
        <v>45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60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60" t="s">
        <v>2</v>
      </c>
    </row>
    <row r="7" spans="1:19" s="18" customFormat="1" ht="12.95" customHeight="1" x14ac:dyDescent="0.2">
      <c r="A7" s="18" t="s">
        <v>3</v>
      </c>
      <c r="C7" s="26">
        <v>53965.708100000003</v>
      </c>
      <c r="D7" s="27" t="s">
        <v>49</v>
      </c>
    </row>
    <row r="8" spans="1:19" s="18" customFormat="1" ht="12.95" customHeight="1" x14ac:dyDescent="0.2">
      <c r="A8" s="18" t="s">
        <v>4</v>
      </c>
      <c r="C8" s="26">
        <v>0.32698899347036142</v>
      </c>
      <c r="D8" s="27" t="str">
        <f>D7</f>
        <v>GCVS</v>
      </c>
    </row>
    <row r="9" spans="1:19" s="18" customFormat="1" ht="12.95" customHeight="1" x14ac:dyDescent="0.2">
      <c r="A9" s="61" t="s">
        <v>33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INTERCEPT(INDIRECT($D$9):G991,INDIRECT($C$9):F991)</f>
        <v>-2.7733334738712359E-3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SLOPE(INDIRECT($D$9):G991,INDIRECT($C$9):F991)</f>
        <v>4.0097599873882816E-7</v>
      </c>
      <c r="D12" s="20"/>
    </row>
    <row r="13" spans="1:19" s="18" customFormat="1" ht="12.95" customHeight="1" x14ac:dyDescent="0.2">
      <c r="A13" s="18" t="s">
        <v>19</v>
      </c>
      <c r="C13" s="20" t="s">
        <v>14</v>
      </c>
    </row>
    <row r="14" spans="1:19" s="18" customFormat="1" ht="12.95" customHeight="1" x14ac:dyDescent="0.2"/>
    <row r="15" spans="1:19" s="18" customFormat="1" ht="12.95" customHeight="1" x14ac:dyDescent="0.2">
      <c r="A15" s="21" t="s">
        <v>18</v>
      </c>
      <c r="C15" s="33">
        <f ca="1">(C7+C11)+(C8+C12)*INT(MAX(F21:F3532))</f>
        <v>59893.36906919015</v>
      </c>
      <c r="E15" s="28" t="s">
        <v>35</v>
      </c>
      <c r="F15" s="29">
        <v>1</v>
      </c>
    </row>
    <row r="16" spans="1:19" s="18" customFormat="1" ht="12.95" customHeight="1" x14ac:dyDescent="0.2">
      <c r="A16" s="60" t="s">
        <v>5</v>
      </c>
      <c r="C16" s="62">
        <f ca="1">+C8+C12</f>
        <v>0.32698939444636016</v>
      </c>
      <c r="E16" s="28" t="s">
        <v>31</v>
      </c>
      <c r="F16" s="62">
        <f ca="1">NOW()+15018.5+$C$5/24</f>
        <v>60312.804252777772</v>
      </c>
    </row>
    <row r="17" spans="1:21" s="18" customFormat="1" ht="12.95" customHeight="1" thickBot="1" x14ac:dyDescent="0.25">
      <c r="A17" s="28" t="s">
        <v>28</v>
      </c>
      <c r="C17" s="18">
        <f>COUNT(C21:C2190)</f>
        <v>17</v>
      </c>
      <c r="E17" s="28" t="s">
        <v>36</v>
      </c>
      <c r="F17" s="63">
        <f ca="1">ROUND(2*(F16-$C$7)/$C$8,0)/2+F15</f>
        <v>19411.5</v>
      </c>
    </row>
    <row r="18" spans="1:21" s="18" customFormat="1" ht="12.95" customHeight="1" thickTop="1" thickBot="1" x14ac:dyDescent="0.25">
      <c r="A18" s="60" t="s">
        <v>6</v>
      </c>
      <c r="C18" s="34">
        <f ca="1">+C15</f>
        <v>59893.36906919015</v>
      </c>
      <c r="D18" s="35">
        <f ca="1">+C16</f>
        <v>0.32698939444636016</v>
      </c>
      <c r="E18" s="28" t="s">
        <v>37</v>
      </c>
      <c r="F18" s="31">
        <f ca="1">ROUND(2*(F16-$C$15)/$C$16,0)/2+F15</f>
        <v>1283.5</v>
      </c>
    </row>
    <row r="19" spans="1:21" s="18" customFormat="1" ht="12.95" customHeight="1" thickTop="1" x14ac:dyDescent="0.2">
      <c r="E19" s="28" t="s">
        <v>32</v>
      </c>
      <c r="F19" s="36">
        <f ca="1">+$C$15+$C$16*F18-15018.5-$C$5/24</f>
        <v>45294.955790295389</v>
      </c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25</v>
      </c>
      <c r="M20" s="37" t="s">
        <v>26</v>
      </c>
      <c r="N20" s="37" t="s">
        <v>27</v>
      </c>
      <c r="O20" s="37" t="s">
        <v>23</v>
      </c>
      <c r="P20" s="64" t="s">
        <v>22</v>
      </c>
      <c r="Q20" s="32" t="s">
        <v>15</v>
      </c>
      <c r="U20" s="38" t="s">
        <v>34</v>
      </c>
    </row>
    <row r="21" spans="1:21" s="18" customFormat="1" ht="12.95" customHeight="1" x14ac:dyDescent="0.2">
      <c r="A21" s="14" t="s">
        <v>58</v>
      </c>
      <c r="C21" s="26">
        <v>53965.708100000003</v>
      </c>
      <c r="D21" s="26" t="s">
        <v>14</v>
      </c>
      <c r="E21" s="18">
        <f t="shared" ref="E21:E37" si="0">+(C21-C$7)/C$8</f>
        <v>0</v>
      </c>
      <c r="F21" s="18">
        <f t="shared" ref="F21:F37" si="1">ROUND(2*E21,0)/2</f>
        <v>0</v>
      </c>
      <c r="G21" s="18">
        <f t="shared" ref="G21:G37" si="2">+C21-(C$7+F21*C$8)</f>
        <v>0</v>
      </c>
      <c r="K21" s="18">
        <f t="shared" ref="K21:K35" si="3">+G21</f>
        <v>0</v>
      </c>
      <c r="O21" s="18">
        <f t="shared" ref="O21:O37" ca="1" si="4">+C$11+C$12*$F21</f>
        <v>-2.7733334738712359E-3</v>
      </c>
      <c r="Q21" s="65">
        <f t="shared" ref="Q21:Q37" si="5">+C21-15018.5</f>
        <v>38947.208100000003</v>
      </c>
    </row>
    <row r="22" spans="1:21" s="18" customFormat="1" ht="12.95" customHeight="1" x14ac:dyDescent="0.2">
      <c r="A22" s="21" t="s">
        <v>59</v>
      </c>
      <c r="C22" s="26">
        <v>56122.855199999998</v>
      </c>
      <c r="D22" s="26">
        <v>1E-3</v>
      </c>
      <c r="E22" s="18">
        <f t="shared" si="0"/>
        <v>6597.0021715593939</v>
      </c>
      <c r="F22" s="18">
        <f t="shared" si="1"/>
        <v>6597</v>
      </c>
      <c r="G22" s="18">
        <f t="shared" si="2"/>
        <v>7.1007601945893839E-4</v>
      </c>
      <c r="K22" s="18">
        <f t="shared" si="3"/>
        <v>7.1007601945893839E-4</v>
      </c>
      <c r="O22" s="18">
        <f t="shared" ca="1" si="4"/>
        <v>-1.2809481019118631E-4</v>
      </c>
      <c r="Q22" s="65">
        <f t="shared" si="5"/>
        <v>41104.355199999998</v>
      </c>
    </row>
    <row r="23" spans="1:21" s="18" customFormat="1" ht="12.95" customHeight="1" x14ac:dyDescent="0.2">
      <c r="A23" s="12" t="s">
        <v>54</v>
      </c>
      <c r="B23" s="13" t="s">
        <v>51</v>
      </c>
      <c r="C23" s="12">
        <v>57284.647799999999</v>
      </c>
      <c r="D23" s="12">
        <v>2.9999999999999997E-4</v>
      </c>
      <c r="E23" s="18">
        <f t="shared" si="0"/>
        <v>10150.004331264523</v>
      </c>
      <c r="F23" s="18">
        <f t="shared" si="1"/>
        <v>10150</v>
      </c>
      <c r="G23" s="18">
        <f t="shared" si="2"/>
        <v>1.4162758234306239E-3</v>
      </c>
      <c r="K23" s="18">
        <f t="shared" si="3"/>
        <v>1.4162758234306239E-3</v>
      </c>
      <c r="O23" s="18">
        <f t="shared" ca="1" si="4"/>
        <v>1.2965729133278701E-3</v>
      </c>
      <c r="Q23" s="65">
        <f t="shared" si="5"/>
        <v>42266.147799999999</v>
      </c>
    </row>
    <row r="24" spans="1:21" s="18" customFormat="1" ht="12.95" customHeight="1" x14ac:dyDescent="0.2">
      <c r="A24" s="12" t="s">
        <v>54</v>
      </c>
      <c r="B24" s="13" t="s">
        <v>55</v>
      </c>
      <c r="C24" s="12">
        <v>57285.792300000001</v>
      </c>
      <c r="D24" s="12">
        <v>2.9999999999999997E-4</v>
      </c>
      <c r="E24" s="18">
        <f t="shared" si="0"/>
        <v>10153.504449075388</v>
      </c>
      <c r="F24" s="18">
        <f t="shared" si="1"/>
        <v>10153.5</v>
      </c>
      <c r="G24" s="18">
        <f t="shared" si="2"/>
        <v>1.4547986793331802E-3</v>
      </c>
      <c r="K24" s="18">
        <f t="shared" si="3"/>
        <v>1.4547986793331802E-3</v>
      </c>
      <c r="O24" s="18">
        <f t="shared" ca="1" si="4"/>
        <v>1.2979763293234558E-3</v>
      </c>
      <c r="Q24" s="65">
        <f t="shared" si="5"/>
        <v>42267.292300000001</v>
      </c>
    </row>
    <row r="25" spans="1:21" s="18" customFormat="1" ht="12.95" customHeight="1" x14ac:dyDescent="0.2">
      <c r="A25" s="12" t="s">
        <v>54</v>
      </c>
      <c r="B25" s="13" t="s">
        <v>51</v>
      </c>
      <c r="C25" s="12">
        <v>57285.955900000001</v>
      </c>
      <c r="D25" s="12">
        <v>2.9999999999999997E-4</v>
      </c>
      <c r="E25" s="18">
        <f t="shared" si="0"/>
        <v>10154.0047717262</v>
      </c>
      <c r="F25" s="18">
        <f t="shared" si="1"/>
        <v>10154</v>
      </c>
      <c r="G25" s="18">
        <f t="shared" si="2"/>
        <v>1.5603019492118619E-3</v>
      </c>
      <c r="K25" s="18">
        <f t="shared" si="3"/>
        <v>1.5603019492118619E-3</v>
      </c>
      <c r="O25" s="18">
        <f t="shared" ca="1" si="4"/>
        <v>1.2981768173228256E-3</v>
      </c>
      <c r="Q25" s="65">
        <f t="shared" si="5"/>
        <v>42267.455900000001</v>
      </c>
    </row>
    <row r="26" spans="1:21" s="18" customFormat="1" ht="12.95" customHeight="1" x14ac:dyDescent="0.2">
      <c r="A26" s="66" t="s">
        <v>50</v>
      </c>
      <c r="B26" s="67" t="s">
        <v>51</v>
      </c>
      <c r="C26" s="68">
        <v>57590.382599999997</v>
      </c>
      <c r="D26" s="68" t="s">
        <v>52</v>
      </c>
      <c r="E26" s="18">
        <f t="shared" si="0"/>
        <v>11085.004609883108</v>
      </c>
      <c r="F26" s="18">
        <f t="shared" si="1"/>
        <v>11085</v>
      </c>
      <c r="G26" s="18">
        <f t="shared" si="2"/>
        <v>1.5073810354806483E-3</v>
      </c>
      <c r="K26" s="18">
        <f t="shared" si="3"/>
        <v>1.5073810354806483E-3</v>
      </c>
      <c r="O26" s="18">
        <f t="shared" ca="1" si="4"/>
        <v>1.6714854721486747E-3</v>
      </c>
      <c r="Q26" s="65">
        <f t="shared" si="5"/>
        <v>42571.882599999997</v>
      </c>
    </row>
    <row r="27" spans="1:21" s="14" customFormat="1" ht="12.95" customHeight="1" x14ac:dyDescent="0.2">
      <c r="A27" s="41" t="s">
        <v>50</v>
      </c>
      <c r="B27" s="42" t="s">
        <v>51</v>
      </c>
      <c r="C27" s="43">
        <v>57590.546699999999</v>
      </c>
      <c r="D27" s="43" t="s">
        <v>53</v>
      </c>
      <c r="E27" s="14">
        <f t="shared" si="0"/>
        <v>11085.506461637382</v>
      </c>
      <c r="F27" s="14">
        <f t="shared" si="1"/>
        <v>11085.5</v>
      </c>
      <c r="G27" s="14">
        <f t="shared" si="2"/>
        <v>2.1128843072801828E-3</v>
      </c>
      <c r="K27" s="14">
        <f t="shared" si="3"/>
        <v>2.1128843072801828E-3</v>
      </c>
      <c r="O27" s="14">
        <f t="shared" ca="1" si="4"/>
        <v>1.6716859601480435E-3</v>
      </c>
      <c r="Q27" s="40">
        <f t="shared" si="5"/>
        <v>42572.046699999999</v>
      </c>
    </row>
    <row r="28" spans="1:21" s="14" customFormat="1" ht="12.95" customHeight="1" x14ac:dyDescent="0.2">
      <c r="A28" s="45" t="s">
        <v>56</v>
      </c>
      <c r="B28" s="13" t="s">
        <v>55</v>
      </c>
      <c r="C28" s="46">
        <v>57909.193200000002</v>
      </c>
      <c r="D28" s="12" t="s">
        <v>57</v>
      </c>
      <c r="E28" s="14">
        <f t="shared" si="0"/>
        <v>12059.99339044248</v>
      </c>
      <c r="F28" s="14">
        <f t="shared" si="1"/>
        <v>12060</v>
      </c>
      <c r="G28" s="14">
        <f t="shared" si="2"/>
        <v>-2.1612525597447529E-3</v>
      </c>
      <c r="K28" s="14">
        <f t="shared" si="3"/>
        <v>-2.1612525597447529E-3</v>
      </c>
      <c r="O28" s="14">
        <f t="shared" ca="1" si="4"/>
        <v>2.0624370709190314E-3</v>
      </c>
      <c r="Q28" s="40">
        <f t="shared" si="5"/>
        <v>42890.693200000002</v>
      </c>
    </row>
    <row r="29" spans="1:21" s="14" customFormat="1" ht="12.95" customHeight="1" x14ac:dyDescent="0.2">
      <c r="A29" s="21" t="s">
        <v>60</v>
      </c>
      <c r="C29" s="39">
        <v>57927.834300000002</v>
      </c>
      <c r="D29" s="39">
        <v>4.0000000000000002E-4</v>
      </c>
      <c r="E29" s="14">
        <f t="shared" si="0"/>
        <v>12117.001731310964</v>
      </c>
      <c r="F29" s="14">
        <f t="shared" si="1"/>
        <v>12117</v>
      </c>
      <c r="G29" s="14">
        <f t="shared" si="2"/>
        <v>5.6611962645547464E-4</v>
      </c>
      <c r="K29" s="14">
        <f t="shared" si="3"/>
        <v>5.6611962645547464E-4</v>
      </c>
      <c r="O29" s="14">
        <f t="shared" ca="1" si="4"/>
        <v>2.0852927028471449E-3</v>
      </c>
      <c r="Q29" s="40">
        <f t="shared" si="5"/>
        <v>42909.334300000002</v>
      </c>
    </row>
    <row r="30" spans="1:21" s="14" customFormat="1" ht="12.95" customHeight="1" x14ac:dyDescent="0.2">
      <c r="A30" s="47" t="s">
        <v>0</v>
      </c>
      <c r="B30" s="48" t="s">
        <v>51</v>
      </c>
      <c r="C30" s="49">
        <v>57928.488799999999</v>
      </c>
      <c r="D30" s="49">
        <v>1.8E-3</v>
      </c>
      <c r="E30" s="14">
        <f t="shared" si="0"/>
        <v>12119.003327734901</v>
      </c>
      <c r="F30" s="14">
        <f t="shared" si="1"/>
        <v>12119</v>
      </c>
      <c r="G30" s="14">
        <f t="shared" si="2"/>
        <v>1.0881326888920739E-3</v>
      </c>
      <c r="K30" s="14">
        <f t="shared" si="3"/>
        <v>1.0881326888920739E-3</v>
      </c>
      <c r="O30" s="14">
        <f t="shared" ca="1" si="4"/>
        <v>2.0860946548446222E-3</v>
      </c>
      <c r="Q30" s="40">
        <f t="shared" si="5"/>
        <v>42909.988799999999</v>
      </c>
    </row>
    <row r="31" spans="1:21" s="14" customFormat="1" ht="12.95" customHeight="1" x14ac:dyDescent="0.2">
      <c r="A31" s="50" t="s">
        <v>0</v>
      </c>
      <c r="B31" s="48" t="s">
        <v>51</v>
      </c>
      <c r="C31" s="51">
        <v>57987.347300000001</v>
      </c>
      <c r="D31" s="51">
        <v>3.3999999999999998E-3</v>
      </c>
      <c r="E31" s="14">
        <f t="shared" si="0"/>
        <v>12299.004799268641</v>
      </c>
      <c r="F31" s="14">
        <f t="shared" si="1"/>
        <v>12299</v>
      </c>
      <c r="G31" s="14">
        <f t="shared" si="2"/>
        <v>1.569308020407334E-3</v>
      </c>
      <c r="K31" s="14">
        <f t="shared" si="3"/>
        <v>1.569308020407334E-3</v>
      </c>
      <c r="O31" s="14">
        <f t="shared" ca="1" si="4"/>
        <v>2.1582703346176117E-3</v>
      </c>
      <c r="Q31" s="40">
        <f t="shared" si="5"/>
        <v>42968.847300000001</v>
      </c>
    </row>
    <row r="32" spans="1:21" s="14" customFormat="1" ht="12.95" customHeight="1" x14ac:dyDescent="0.2">
      <c r="A32" s="50" t="s">
        <v>0</v>
      </c>
      <c r="B32" s="48" t="s">
        <v>51</v>
      </c>
      <c r="C32" s="49">
        <v>57987.5052</v>
      </c>
      <c r="D32" s="49">
        <v>1.4E-3</v>
      </c>
      <c r="E32" s="14">
        <f t="shared" si="0"/>
        <v>12299.487690140051</v>
      </c>
      <c r="F32" s="14">
        <f t="shared" si="1"/>
        <v>12299.5</v>
      </c>
      <c r="G32" s="14">
        <f t="shared" si="2"/>
        <v>-4.025188711239025E-3</v>
      </c>
      <c r="K32" s="14">
        <f t="shared" si="3"/>
        <v>-4.025188711239025E-3</v>
      </c>
      <c r="O32" s="14">
        <f t="shared" ca="1" si="4"/>
        <v>2.1584708226169815E-3</v>
      </c>
      <c r="Q32" s="40">
        <f t="shared" si="5"/>
        <v>42969.0052</v>
      </c>
    </row>
    <row r="33" spans="1:21" s="14" customFormat="1" ht="12.95" customHeight="1" x14ac:dyDescent="0.2">
      <c r="A33" s="69" t="s">
        <v>61</v>
      </c>
      <c r="B33" s="70" t="s">
        <v>51</v>
      </c>
      <c r="C33" s="71">
        <v>58026.256860000081</v>
      </c>
      <c r="D33" s="71">
        <v>5.9999999999999995E-4</v>
      </c>
      <c r="E33" s="14">
        <f t="shared" si="0"/>
        <v>12417.998284606267</v>
      </c>
      <c r="F33" s="14">
        <f t="shared" si="1"/>
        <v>12418</v>
      </c>
      <c r="G33" s="14">
        <f t="shared" si="2"/>
        <v>-5.6091487203957513E-4</v>
      </c>
      <c r="K33" s="14">
        <f t="shared" si="3"/>
        <v>-5.6091487203957513E-4</v>
      </c>
      <c r="O33" s="14">
        <f t="shared" ca="1" si="4"/>
        <v>2.2059864784675321E-3</v>
      </c>
      <c r="Q33" s="40">
        <f t="shared" si="5"/>
        <v>43007.756860000081</v>
      </c>
    </row>
    <row r="34" spans="1:21" s="14" customFormat="1" ht="12.95" customHeight="1" x14ac:dyDescent="0.2">
      <c r="A34" s="52" t="s">
        <v>62</v>
      </c>
      <c r="B34" s="53" t="s">
        <v>55</v>
      </c>
      <c r="C34" s="54">
        <v>58623.178999999996</v>
      </c>
      <c r="D34" s="54" t="s">
        <v>57</v>
      </c>
      <c r="E34" s="14">
        <f t="shared" si="0"/>
        <v>14243.509699118207</v>
      </c>
      <c r="F34" s="14">
        <f t="shared" si="1"/>
        <v>14243.5</v>
      </c>
      <c r="G34" s="14">
        <f t="shared" si="2"/>
        <v>3.171504897181876E-3</v>
      </c>
      <c r="K34" s="14">
        <f t="shared" si="3"/>
        <v>3.171504897181876E-3</v>
      </c>
      <c r="O34" s="14">
        <f t="shared" ca="1" si="4"/>
        <v>2.937968164165263E-3</v>
      </c>
      <c r="Q34" s="40">
        <f t="shared" si="5"/>
        <v>43604.678999999996</v>
      </c>
    </row>
    <row r="35" spans="1:21" s="14" customFormat="1" ht="12.95" customHeight="1" x14ac:dyDescent="0.2">
      <c r="A35" s="55" t="s">
        <v>63</v>
      </c>
      <c r="C35" s="56">
        <v>59439.828999999998</v>
      </c>
      <c r="D35" s="39">
        <v>1E-4</v>
      </c>
      <c r="E35" s="14">
        <f t="shared" si="0"/>
        <v>16740.994373855505</v>
      </c>
      <c r="F35" s="14">
        <f t="shared" si="1"/>
        <v>16741</v>
      </c>
      <c r="G35" s="14">
        <f t="shared" si="2"/>
        <v>-1.8396873274468817E-3</v>
      </c>
      <c r="K35" s="14">
        <f t="shared" si="3"/>
        <v>-1.8396873274468817E-3</v>
      </c>
      <c r="O35" s="14">
        <f t="shared" ca="1" si="4"/>
        <v>3.939405721015486E-3</v>
      </c>
      <c r="Q35" s="40">
        <f t="shared" si="5"/>
        <v>44421.328999999998</v>
      </c>
    </row>
    <row r="36" spans="1:21" s="14" customFormat="1" ht="12.95" customHeight="1" x14ac:dyDescent="0.2">
      <c r="A36" s="17" t="s">
        <v>65</v>
      </c>
      <c r="B36" s="57" t="s">
        <v>51</v>
      </c>
      <c r="C36" s="58">
        <v>59459.809000000001</v>
      </c>
      <c r="D36" s="59">
        <v>2E-3</v>
      </c>
      <c r="E36" s="14">
        <f t="shared" si="0"/>
        <v>16802.097347958555</v>
      </c>
      <c r="F36" s="14">
        <f t="shared" si="1"/>
        <v>16802</v>
      </c>
      <c r="G36" s="14">
        <f t="shared" si="2"/>
        <v>3.1831710984988604E-2</v>
      </c>
      <c r="O36" s="14">
        <f t="shared" ca="1" si="4"/>
        <v>3.9638652569385551E-3</v>
      </c>
      <c r="Q36" s="40">
        <f t="shared" si="5"/>
        <v>44441.309000000001</v>
      </c>
      <c r="U36" s="14">
        <f>+G36</f>
        <v>3.1831710984988604E-2</v>
      </c>
    </row>
    <row r="37" spans="1:21" s="14" customFormat="1" ht="12.95" customHeight="1" x14ac:dyDescent="0.2">
      <c r="A37" s="15" t="s">
        <v>64</v>
      </c>
      <c r="B37" s="16" t="s">
        <v>55</v>
      </c>
      <c r="C37" s="72">
        <v>59893.3586</v>
      </c>
      <c r="D37" s="73">
        <v>1E-4</v>
      </c>
      <c r="E37" s="14">
        <f t="shared" si="0"/>
        <v>18127.981731401254</v>
      </c>
      <c r="F37" s="14">
        <f t="shared" si="1"/>
        <v>18128</v>
      </c>
      <c r="G37" s="14">
        <f t="shared" si="2"/>
        <v>-5.9736307157436386E-3</v>
      </c>
      <c r="K37" s="14">
        <f>+G37</f>
        <v>-5.9736307157436386E-3</v>
      </c>
      <c r="O37" s="14">
        <f t="shared" ca="1" si="4"/>
        <v>4.4955594312662411E-3</v>
      </c>
      <c r="Q37" s="40">
        <f t="shared" si="5"/>
        <v>44874.8586</v>
      </c>
    </row>
    <row r="38" spans="1:21" s="14" customFormat="1" ht="12.95" customHeight="1" x14ac:dyDescent="0.2">
      <c r="C38" s="39"/>
      <c r="D38" s="39"/>
    </row>
    <row r="39" spans="1:21" s="14" customFormat="1" ht="12.95" customHeight="1" x14ac:dyDescent="0.2">
      <c r="C39" s="39"/>
      <c r="D39" s="39"/>
    </row>
    <row r="40" spans="1:21" s="14" customFormat="1" ht="12.95" customHeight="1" x14ac:dyDescent="0.2">
      <c r="C40" s="39"/>
      <c r="D40" s="39"/>
    </row>
    <row r="41" spans="1:21" s="14" customFormat="1" ht="12.95" customHeight="1" x14ac:dyDescent="0.2">
      <c r="C41" s="39"/>
      <c r="D41" s="39"/>
    </row>
    <row r="42" spans="1:21" s="18" customFormat="1" ht="12.95" customHeight="1" x14ac:dyDescent="0.2">
      <c r="C42" s="26"/>
      <c r="D42" s="26"/>
    </row>
    <row r="43" spans="1:21" s="18" customFormat="1" ht="12.95" customHeight="1" x14ac:dyDescent="0.2">
      <c r="C43" s="26"/>
      <c r="D43" s="26"/>
    </row>
    <row r="44" spans="1:21" s="18" customFormat="1" ht="12.95" customHeight="1" x14ac:dyDescent="0.2">
      <c r="C44" s="26"/>
      <c r="D44" s="26"/>
    </row>
    <row r="45" spans="1:21" s="18" customFormat="1" ht="12.95" customHeight="1" x14ac:dyDescent="0.2">
      <c r="C45" s="26"/>
      <c r="D45" s="26"/>
    </row>
    <row r="46" spans="1:21" s="18" customFormat="1" ht="12.95" customHeight="1" x14ac:dyDescent="0.2">
      <c r="C46" s="26"/>
      <c r="D46" s="26"/>
    </row>
    <row r="47" spans="1:21" s="18" customFormat="1" ht="12.95" customHeight="1" x14ac:dyDescent="0.2">
      <c r="C47" s="26"/>
      <c r="D47" s="26"/>
    </row>
    <row r="48" spans="1:21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s="18" customFormat="1" ht="12.95" customHeight="1" x14ac:dyDescent="0.2">
      <c r="C136" s="26"/>
      <c r="D136" s="26"/>
    </row>
    <row r="137" spans="3:4" s="18" customFormat="1" ht="12.95" customHeight="1" x14ac:dyDescent="0.2">
      <c r="C137" s="26"/>
      <c r="D137" s="26"/>
    </row>
    <row r="138" spans="3:4" s="18" customFormat="1" ht="12.95" customHeight="1" x14ac:dyDescent="0.2">
      <c r="C138" s="26"/>
      <c r="D138" s="26"/>
    </row>
    <row r="139" spans="3:4" s="18" customFormat="1" ht="12.95" customHeight="1" x14ac:dyDescent="0.2">
      <c r="C139" s="26"/>
      <c r="D139" s="26"/>
    </row>
    <row r="140" spans="3:4" s="18" customFormat="1" ht="12.95" customHeight="1" x14ac:dyDescent="0.2">
      <c r="C140" s="26"/>
      <c r="D140" s="26"/>
    </row>
    <row r="141" spans="3:4" s="18" customFormat="1" ht="12.95" customHeight="1" x14ac:dyDescent="0.2">
      <c r="C141" s="26"/>
      <c r="D141" s="26"/>
    </row>
    <row r="142" spans="3:4" s="18" customFormat="1" ht="12.95" customHeight="1" x14ac:dyDescent="0.2">
      <c r="C142" s="26"/>
      <c r="D142" s="26"/>
    </row>
    <row r="143" spans="3:4" s="18" customFormat="1" ht="12.95" customHeight="1" x14ac:dyDescent="0.2">
      <c r="C143" s="26"/>
      <c r="D143" s="26"/>
    </row>
    <row r="144" spans="3:4" s="18" customFormat="1" ht="12.95" customHeight="1" x14ac:dyDescent="0.2">
      <c r="C144" s="26"/>
      <c r="D144" s="26"/>
    </row>
    <row r="145" spans="3:4" s="18" customFormat="1" ht="12.95" customHeight="1" x14ac:dyDescent="0.2">
      <c r="C145" s="26"/>
      <c r="D145" s="26"/>
    </row>
    <row r="146" spans="3:4" s="18" customFormat="1" ht="12.95" customHeight="1" x14ac:dyDescent="0.2">
      <c r="C146" s="26"/>
      <c r="D146" s="26"/>
    </row>
    <row r="147" spans="3:4" s="18" customFormat="1" ht="12.95" customHeight="1" x14ac:dyDescent="0.2">
      <c r="C147" s="26"/>
      <c r="D147" s="26"/>
    </row>
    <row r="148" spans="3:4" s="18" customFormat="1" ht="12.95" customHeight="1" x14ac:dyDescent="0.2">
      <c r="C148" s="26"/>
      <c r="D148" s="26"/>
    </row>
    <row r="149" spans="3:4" s="18" customFormat="1" ht="12.95" customHeight="1" x14ac:dyDescent="0.2">
      <c r="C149" s="26"/>
      <c r="D149" s="26"/>
    </row>
    <row r="150" spans="3:4" s="18" customFormat="1" ht="12.95" customHeight="1" x14ac:dyDescent="0.2">
      <c r="C150" s="26"/>
      <c r="D150" s="26"/>
    </row>
    <row r="151" spans="3:4" s="18" customFormat="1" ht="12.95" customHeight="1" x14ac:dyDescent="0.2">
      <c r="C151" s="26"/>
      <c r="D151" s="26"/>
    </row>
    <row r="152" spans="3:4" s="18" customFormat="1" ht="12.95" customHeight="1" x14ac:dyDescent="0.2">
      <c r="C152" s="26"/>
      <c r="D152" s="26"/>
    </row>
    <row r="153" spans="3:4" s="18" customFormat="1" ht="12.95" customHeight="1" x14ac:dyDescent="0.2">
      <c r="C153" s="26"/>
      <c r="D153" s="26"/>
    </row>
    <row r="154" spans="3:4" s="18" customFormat="1" ht="12.95" customHeight="1" x14ac:dyDescent="0.2">
      <c r="C154" s="26"/>
      <c r="D154" s="26"/>
    </row>
    <row r="155" spans="3:4" s="18" customFormat="1" ht="12.95" customHeight="1" x14ac:dyDescent="0.2">
      <c r="C155" s="26"/>
      <c r="D155" s="26"/>
    </row>
    <row r="156" spans="3:4" s="18" customFormat="1" ht="12.95" customHeight="1" x14ac:dyDescent="0.2">
      <c r="C156" s="26"/>
      <c r="D156" s="26"/>
    </row>
    <row r="157" spans="3:4" s="18" customFormat="1" ht="12.95" customHeight="1" x14ac:dyDescent="0.2">
      <c r="C157" s="26"/>
      <c r="D157" s="26"/>
    </row>
    <row r="158" spans="3:4" s="18" customFormat="1" ht="12.95" customHeight="1" x14ac:dyDescent="0.2">
      <c r="C158" s="26"/>
      <c r="D158" s="26"/>
    </row>
    <row r="159" spans="3:4" s="18" customFormat="1" ht="12.95" customHeight="1" x14ac:dyDescent="0.2">
      <c r="C159" s="26"/>
      <c r="D159" s="26"/>
    </row>
    <row r="160" spans="3:4" s="18" customFormat="1" ht="12.95" customHeight="1" x14ac:dyDescent="0.2">
      <c r="C160" s="26"/>
      <c r="D160" s="26"/>
    </row>
    <row r="161" spans="3:4" s="18" customFormat="1" ht="12.95" customHeight="1" x14ac:dyDescent="0.2">
      <c r="C161" s="26"/>
      <c r="D161" s="26"/>
    </row>
    <row r="162" spans="3:4" s="18" customFormat="1" ht="12.95" customHeight="1" x14ac:dyDescent="0.2">
      <c r="C162" s="26"/>
      <c r="D162" s="26"/>
    </row>
    <row r="163" spans="3:4" s="18" customFormat="1" ht="12.95" customHeight="1" x14ac:dyDescent="0.2">
      <c r="C163" s="26"/>
      <c r="D163" s="26"/>
    </row>
    <row r="164" spans="3:4" s="18" customFormat="1" ht="12.95" customHeight="1" x14ac:dyDescent="0.2">
      <c r="C164" s="26"/>
      <c r="D164" s="26"/>
    </row>
    <row r="165" spans="3:4" s="18" customFormat="1" ht="12.95" customHeight="1" x14ac:dyDescent="0.2">
      <c r="C165" s="26"/>
      <c r="D165" s="26"/>
    </row>
    <row r="166" spans="3:4" s="18" customFormat="1" ht="12.95" customHeight="1" x14ac:dyDescent="0.2">
      <c r="C166" s="26"/>
      <c r="D166" s="26"/>
    </row>
    <row r="167" spans="3:4" s="18" customFormat="1" ht="12.95" customHeight="1" x14ac:dyDescent="0.2">
      <c r="C167" s="26"/>
      <c r="D167" s="26"/>
    </row>
    <row r="168" spans="3:4" s="18" customFormat="1" ht="12.95" customHeight="1" x14ac:dyDescent="0.2">
      <c r="C168" s="26"/>
      <c r="D168" s="26"/>
    </row>
    <row r="169" spans="3:4" s="18" customFormat="1" ht="12.95" customHeight="1" x14ac:dyDescent="0.2">
      <c r="C169" s="26"/>
      <c r="D169" s="26"/>
    </row>
    <row r="170" spans="3:4" s="18" customFormat="1" ht="12.95" customHeight="1" x14ac:dyDescent="0.2">
      <c r="C170" s="26"/>
      <c r="D170" s="26"/>
    </row>
    <row r="171" spans="3:4" s="18" customFormat="1" ht="12.95" customHeight="1" x14ac:dyDescent="0.2">
      <c r="C171" s="26"/>
      <c r="D171" s="26"/>
    </row>
    <row r="172" spans="3:4" s="18" customFormat="1" ht="12.95" customHeight="1" x14ac:dyDescent="0.2">
      <c r="C172" s="26"/>
      <c r="D172" s="26"/>
    </row>
    <row r="173" spans="3:4" s="18" customFormat="1" ht="12.95" customHeight="1" x14ac:dyDescent="0.2">
      <c r="C173" s="26"/>
      <c r="D173" s="26"/>
    </row>
    <row r="174" spans="3:4" s="18" customFormat="1" ht="12.95" customHeight="1" x14ac:dyDescent="0.2">
      <c r="C174" s="26"/>
      <c r="D174" s="26"/>
    </row>
    <row r="175" spans="3:4" s="18" customFormat="1" ht="12.95" customHeight="1" x14ac:dyDescent="0.2">
      <c r="C175" s="26"/>
      <c r="D175" s="26"/>
    </row>
    <row r="176" spans="3:4" s="18" customFormat="1" ht="12.95" customHeight="1" x14ac:dyDescent="0.2">
      <c r="C176" s="26"/>
      <c r="D176" s="26"/>
    </row>
    <row r="177" spans="3:4" s="18" customFormat="1" ht="12.95" customHeight="1" x14ac:dyDescent="0.2">
      <c r="C177" s="26"/>
      <c r="D177" s="26"/>
    </row>
    <row r="178" spans="3:4" s="18" customFormat="1" ht="12.95" customHeight="1" x14ac:dyDescent="0.2">
      <c r="C178" s="26"/>
      <c r="D178" s="26"/>
    </row>
    <row r="179" spans="3:4" s="18" customFormat="1" ht="12.95" customHeight="1" x14ac:dyDescent="0.2">
      <c r="C179" s="26"/>
      <c r="D179" s="26"/>
    </row>
    <row r="180" spans="3:4" s="18" customFormat="1" ht="12.95" customHeight="1" x14ac:dyDescent="0.2">
      <c r="C180" s="26"/>
      <c r="D180" s="26"/>
    </row>
    <row r="181" spans="3:4" s="18" customFormat="1" ht="12.95" customHeight="1" x14ac:dyDescent="0.2">
      <c r="C181" s="26"/>
      <c r="D181" s="26"/>
    </row>
    <row r="182" spans="3:4" s="18" customFormat="1" ht="12.95" customHeight="1" x14ac:dyDescent="0.2">
      <c r="C182" s="26"/>
      <c r="D182" s="26"/>
    </row>
    <row r="183" spans="3:4" s="18" customFormat="1" ht="12.95" customHeight="1" x14ac:dyDescent="0.2">
      <c r="C183" s="26"/>
      <c r="D183" s="26"/>
    </row>
    <row r="184" spans="3:4" s="18" customFormat="1" ht="12.95" customHeight="1" x14ac:dyDescent="0.2">
      <c r="C184" s="26"/>
      <c r="D184" s="26"/>
    </row>
    <row r="185" spans="3:4" s="18" customFormat="1" ht="12.95" customHeight="1" x14ac:dyDescent="0.2">
      <c r="C185" s="26"/>
      <c r="D185" s="26"/>
    </row>
    <row r="186" spans="3:4" s="18" customFormat="1" ht="12.95" customHeight="1" x14ac:dyDescent="0.2">
      <c r="C186" s="26"/>
      <c r="D186" s="26"/>
    </row>
    <row r="187" spans="3:4" s="18" customFormat="1" ht="12.95" customHeight="1" x14ac:dyDescent="0.2">
      <c r="C187" s="26"/>
      <c r="D187" s="26"/>
    </row>
    <row r="188" spans="3:4" s="18" customFormat="1" ht="12.95" customHeight="1" x14ac:dyDescent="0.2">
      <c r="C188" s="26"/>
      <c r="D188" s="26"/>
    </row>
    <row r="189" spans="3:4" s="18" customFormat="1" ht="12.95" customHeight="1" x14ac:dyDescent="0.2">
      <c r="C189" s="26"/>
      <c r="D189" s="26"/>
    </row>
    <row r="190" spans="3:4" s="18" customFormat="1" ht="12.95" customHeight="1" x14ac:dyDescent="0.2">
      <c r="C190" s="26"/>
      <c r="D190" s="26"/>
    </row>
    <row r="191" spans="3:4" s="18" customFormat="1" ht="12.95" customHeight="1" x14ac:dyDescent="0.2">
      <c r="C191" s="26"/>
      <c r="D191" s="26"/>
    </row>
    <row r="192" spans="3:4" s="18" customFormat="1" ht="12.95" customHeight="1" x14ac:dyDescent="0.2">
      <c r="C192" s="26"/>
      <c r="D192" s="26"/>
    </row>
    <row r="193" spans="3:4" s="18" customFormat="1" ht="12.95" customHeight="1" x14ac:dyDescent="0.2">
      <c r="C193" s="26"/>
      <c r="D193" s="26"/>
    </row>
    <row r="194" spans="3:4" s="18" customFormat="1" ht="12.95" customHeight="1" x14ac:dyDescent="0.2">
      <c r="C194" s="26"/>
      <c r="D194" s="26"/>
    </row>
    <row r="195" spans="3:4" s="18" customFormat="1" ht="12.95" customHeight="1" x14ac:dyDescent="0.2">
      <c r="C195" s="26"/>
      <c r="D195" s="26"/>
    </row>
    <row r="196" spans="3:4" s="18" customFormat="1" ht="12.95" customHeight="1" x14ac:dyDescent="0.2">
      <c r="C196" s="26"/>
      <c r="D196" s="26"/>
    </row>
    <row r="197" spans="3:4" s="18" customFormat="1" ht="12.95" customHeight="1" x14ac:dyDescent="0.2">
      <c r="C197" s="26"/>
      <c r="D197" s="26"/>
    </row>
    <row r="198" spans="3:4" s="18" customFormat="1" ht="12.95" customHeight="1" x14ac:dyDescent="0.2">
      <c r="C198" s="26"/>
      <c r="D198" s="26"/>
    </row>
    <row r="199" spans="3:4" s="18" customFormat="1" ht="12.95" customHeight="1" x14ac:dyDescent="0.2">
      <c r="C199" s="26"/>
      <c r="D199" s="26"/>
    </row>
    <row r="200" spans="3:4" s="18" customFormat="1" ht="12.95" customHeight="1" x14ac:dyDescent="0.2">
      <c r="C200" s="26"/>
      <c r="D200" s="26"/>
    </row>
    <row r="201" spans="3:4" s="18" customFormat="1" ht="12.95" customHeight="1" x14ac:dyDescent="0.2">
      <c r="C201" s="26"/>
      <c r="D201" s="26"/>
    </row>
    <row r="202" spans="3:4" s="18" customFormat="1" ht="12.95" customHeight="1" x14ac:dyDescent="0.2">
      <c r="C202" s="26"/>
      <c r="D202" s="26"/>
    </row>
    <row r="203" spans="3:4" s="18" customFormat="1" ht="12.95" customHeight="1" x14ac:dyDescent="0.2">
      <c r="C203" s="26"/>
      <c r="D203" s="26"/>
    </row>
    <row r="204" spans="3:4" s="18" customFormat="1" ht="12.95" customHeight="1" x14ac:dyDescent="0.2">
      <c r="C204" s="26"/>
      <c r="D204" s="26"/>
    </row>
    <row r="205" spans="3:4" s="18" customFormat="1" ht="12.95" customHeight="1" x14ac:dyDescent="0.2">
      <c r="C205" s="26"/>
      <c r="D205" s="26"/>
    </row>
    <row r="206" spans="3:4" s="18" customFormat="1" ht="12.95" customHeight="1" x14ac:dyDescent="0.2">
      <c r="C206" s="26"/>
      <c r="D206" s="26"/>
    </row>
    <row r="207" spans="3:4" s="18" customFormat="1" ht="12.95" customHeight="1" x14ac:dyDescent="0.2">
      <c r="C207" s="26"/>
      <c r="D207" s="26"/>
    </row>
    <row r="208" spans="3:4" s="18" customFormat="1" ht="12.95" customHeight="1" x14ac:dyDescent="0.2">
      <c r="C208" s="26"/>
      <c r="D208" s="26"/>
    </row>
    <row r="209" spans="3:4" s="18" customFormat="1" ht="12.95" customHeight="1" x14ac:dyDescent="0.2">
      <c r="C209" s="26"/>
      <c r="D209" s="26"/>
    </row>
    <row r="210" spans="3:4" s="18" customFormat="1" ht="12.95" customHeight="1" x14ac:dyDescent="0.2">
      <c r="C210" s="26"/>
      <c r="D210" s="26"/>
    </row>
    <row r="211" spans="3:4" s="18" customFormat="1" ht="12.95" customHeight="1" x14ac:dyDescent="0.2">
      <c r="C211" s="26"/>
      <c r="D211" s="26"/>
    </row>
    <row r="212" spans="3:4" s="18" customFormat="1" ht="12.95" customHeight="1" x14ac:dyDescent="0.2">
      <c r="C212" s="26"/>
      <c r="D212" s="26"/>
    </row>
    <row r="213" spans="3:4" s="18" customFormat="1" ht="12.95" customHeight="1" x14ac:dyDescent="0.2">
      <c r="C213" s="26"/>
      <c r="D213" s="26"/>
    </row>
    <row r="214" spans="3:4" s="18" customFormat="1" ht="12.95" customHeight="1" x14ac:dyDescent="0.2">
      <c r="C214" s="26"/>
      <c r="D214" s="26"/>
    </row>
    <row r="215" spans="3:4" s="18" customFormat="1" ht="12.95" customHeight="1" x14ac:dyDescent="0.2">
      <c r="C215" s="26"/>
      <c r="D215" s="26"/>
    </row>
    <row r="216" spans="3:4" s="18" customFormat="1" ht="12.95" customHeight="1" x14ac:dyDescent="0.2">
      <c r="C216" s="26"/>
      <c r="D216" s="26"/>
    </row>
    <row r="217" spans="3:4" s="18" customFormat="1" ht="12.95" customHeight="1" x14ac:dyDescent="0.2">
      <c r="C217" s="26"/>
      <c r="D217" s="26"/>
    </row>
    <row r="218" spans="3:4" s="18" customFormat="1" ht="12.95" customHeight="1" x14ac:dyDescent="0.2">
      <c r="C218" s="26"/>
      <c r="D218" s="26"/>
    </row>
    <row r="219" spans="3:4" s="18" customFormat="1" ht="12.95" customHeight="1" x14ac:dyDescent="0.2">
      <c r="C219" s="26"/>
      <c r="D219" s="26"/>
    </row>
    <row r="220" spans="3:4" s="18" customFormat="1" ht="12.95" customHeight="1" x14ac:dyDescent="0.2">
      <c r="C220" s="26"/>
      <c r="D220" s="26"/>
    </row>
    <row r="221" spans="3:4" s="18" customFormat="1" ht="12.95" customHeight="1" x14ac:dyDescent="0.2">
      <c r="C221" s="26"/>
      <c r="D221" s="26"/>
    </row>
    <row r="222" spans="3:4" s="18" customFormat="1" ht="12.95" customHeight="1" x14ac:dyDescent="0.2">
      <c r="C222" s="26"/>
      <c r="D222" s="26"/>
    </row>
    <row r="223" spans="3:4" s="18" customFormat="1" ht="12.95" customHeight="1" x14ac:dyDescent="0.2">
      <c r="C223" s="26"/>
      <c r="D223" s="26"/>
    </row>
    <row r="224" spans="3:4" s="18" customFormat="1" ht="12.95" customHeight="1" x14ac:dyDescent="0.2">
      <c r="C224" s="26"/>
      <c r="D224" s="26"/>
    </row>
    <row r="225" spans="3:4" s="18" customFormat="1" ht="12.95" customHeight="1" x14ac:dyDescent="0.2">
      <c r="C225" s="26"/>
      <c r="D225" s="26"/>
    </row>
    <row r="226" spans="3:4" s="18" customFormat="1" ht="12.95" customHeight="1" x14ac:dyDescent="0.2">
      <c r="C226" s="26"/>
      <c r="D226" s="26"/>
    </row>
    <row r="227" spans="3:4" s="18" customFormat="1" ht="12.95" customHeight="1" x14ac:dyDescent="0.2">
      <c r="C227" s="26"/>
      <c r="D227" s="26"/>
    </row>
    <row r="228" spans="3:4" s="18" customFormat="1" ht="12.95" customHeight="1" x14ac:dyDescent="0.2">
      <c r="C228" s="26"/>
      <c r="D228" s="26"/>
    </row>
    <row r="229" spans="3:4" s="18" customFormat="1" ht="12.95" customHeight="1" x14ac:dyDescent="0.2">
      <c r="C229" s="26"/>
      <c r="D229" s="26"/>
    </row>
    <row r="230" spans="3:4" s="18" customFormat="1" ht="12.95" customHeight="1" x14ac:dyDescent="0.2">
      <c r="C230" s="26"/>
      <c r="D230" s="26"/>
    </row>
    <row r="231" spans="3:4" s="18" customFormat="1" ht="12.95" customHeight="1" x14ac:dyDescent="0.2">
      <c r="C231" s="26"/>
      <c r="D231" s="26"/>
    </row>
    <row r="232" spans="3:4" s="18" customFormat="1" ht="12.95" customHeight="1" x14ac:dyDescent="0.2">
      <c r="C232" s="26"/>
      <c r="D232" s="26"/>
    </row>
    <row r="233" spans="3:4" s="18" customFormat="1" ht="12.95" customHeight="1" x14ac:dyDescent="0.2">
      <c r="C233" s="26"/>
      <c r="D233" s="26"/>
    </row>
    <row r="234" spans="3:4" s="18" customFormat="1" ht="12.95" customHeight="1" x14ac:dyDescent="0.2">
      <c r="C234" s="26"/>
      <c r="D234" s="26"/>
    </row>
    <row r="235" spans="3:4" s="18" customFormat="1" ht="12.95" customHeight="1" x14ac:dyDescent="0.2">
      <c r="C235" s="26"/>
      <c r="D235" s="26"/>
    </row>
    <row r="236" spans="3:4" s="18" customFormat="1" ht="12.95" customHeight="1" x14ac:dyDescent="0.2">
      <c r="C236" s="26"/>
      <c r="D236" s="26"/>
    </row>
    <row r="237" spans="3:4" s="18" customFormat="1" ht="12.95" customHeight="1" x14ac:dyDescent="0.2">
      <c r="C237" s="26"/>
      <c r="D237" s="26"/>
    </row>
    <row r="238" spans="3:4" s="18" customFormat="1" ht="12.95" customHeight="1" x14ac:dyDescent="0.2">
      <c r="C238" s="26"/>
      <c r="D238" s="26"/>
    </row>
    <row r="239" spans="3:4" s="18" customFormat="1" ht="12.95" customHeight="1" x14ac:dyDescent="0.2">
      <c r="C239" s="26"/>
      <c r="D239" s="26"/>
    </row>
    <row r="240" spans="3:4" s="18" customFormat="1" ht="12.95" customHeight="1" x14ac:dyDescent="0.2">
      <c r="C240" s="26"/>
      <c r="D240" s="26"/>
    </row>
    <row r="241" spans="3:4" s="18" customFormat="1" ht="12.95" customHeight="1" x14ac:dyDescent="0.2">
      <c r="C241" s="26"/>
      <c r="D241" s="26"/>
    </row>
    <row r="242" spans="3:4" s="18" customFormat="1" ht="12.95" customHeight="1" x14ac:dyDescent="0.2">
      <c r="C242" s="26"/>
      <c r="D242" s="26"/>
    </row>
    <row r="243" spans="3:4" s="18" customFormat="1" ht="12.95" customHeight="1" x14ac:dyDescent="0.2">
      <c r="C243" s="26"/>
      <c r="D243" s="26"/>
    </row>
    <row r="244" spans="3:4" s="18" customFormat="1" ht="12.95" customHeight="1" x14ac:dyDescent="0.2">
      <c r="C244" s="26"/>
      <c r="D244" s="26"/>
    </row>
    <row r="245" spans="3:4" s="18" customFormat="1" ht="12.95" customHeight="1" x14ac:dyDescent="0.2">
      <c r="C245" s="26"/>
      <c r="D245" s="26"/>
    </row>
    <row r="246" spans="3:4" s="18" customFormat="1" ht="12.95" customHeight="1" x14ac:dyDescent="0.2">
      <c r="C246" s="26"/>
      <c r="D246" s="26"/>
    </row>
    <row r="247" spans="3:4" s="18" customFormat="1" ht="12.95" customHeight="1" x14ac:dyDescent="0.2">
      <c r="C247" s="26"/>
      <c r="D247" s="26"/>
    </row>
    <row r="248" spans="3:4" s="18" customFormat="1" ht="12.95" customHeight="1" x14ac:dyDescent="0.2">
      <c r="C248" s="26"/>
      <c r="D248" s="26"/>
    </row>
    <row r="249" spans="3:4" s="18" customFormat="1" ht="12.95" customHeight="1" x14ac:dyDescent="0.2">
      <c r="C249" s="26"/>
      <c r="D249" s="26"/>
    </row>
    <row r="250" spans="3:4" s="18" customFormat="1" ht="12.95" customHeight="1" x14ac:dyDescent="0.2">
      <c r="C250" s="26"/>
      <c r="D250" s="26"/>
    </row>
    <row r="251" spans="3:4" s="18" customFormat="1" ht="12.95" customHeight="1" x14ac:dyDescent="0.2">
      <c r="C251" s="26"/>
      <c r="D251" s="26"/>
    </row>
    <row r="252" spans="3:4" s="18" customFormat="1" ht="12.95" customHeight="1" x14ac:dyDescent="0.2">
      <c r="C252" s="26"/>
      <c r="D252" s="26"/>
    </row>
    <row r="253" spans="3:4" s="18" customFormat="1" ht="12.95" customHeight="1" x14ac:dyDescent="0.2">
      <c r="C253" s="26"/>
      <c r="D253" s="26"/>
    </row>
    <row r="254" spans="3:4" s="18" customFormat="1" ht="12.95" customHeight="1" x14ac:dyDescent="0.2">
      <c r="C254" s="26"/>
      <c r="D254" s="26"/>
    </row>
    <row r="255" spans="3:4" s="18" customFormat="1" ht="12.95" customHeight="1" x14ac:dyDescent="0.2">
      <c r="C255" s="26"/>
      <c r="D255" s="26"/>
    </row>
    <row r="256" spans="3:4" s="18" customFormat="1" ht="12.95" customHeight="1" x14ac:dyDescent="0.2">
      <c r="C256" s="26"/>
      <c r="D256" s="26"/>
    </row>
    <row r="257" spans="3:4" s="18" customFormat="1" ht="12.95" customHeight="1" x14ac:dyDescent="0.2">
      <c r="C257" s="26"/>
      <c r="D257" s="26"/>
    </row>
    <row r="258" spans="3:4" s="18" customFormat="1" ht="12.95" customHeight="1" x14ac:dyDescent="0.2">
      <c r="C258" s="26"/>
      <c r="D258" s="26"/>
    </row>
    <row r="259" spans="3:4" s="18" customFormat="1" ht="12.95" customHeight="1" x14ac:dyDescent="0.2">
      <c r="C259" s="26"/>
      <c r="D259" s="26"/>
    </row>
    <row r="260" spans="3:4" s="18" customFormat="1" ht="12.95" customHeight="1" x14ac:dyDescent="0.2">
      <c r="C260" s="26"/>
      <c r="D260" s="26"/>
    </row>
    <row r="261" spans="3:4" s="18" customFormat="1" ht="12.95" customHeight="1" x14ac:dyDescent="0.2">
      <c r="C261" s="26"/>
      <c r="D261" s="26"/>
    </row>
    <row r="262" spans="3:4" s="18" customFormat="1" ht="12.95" customHeight="1" x14ac:dyDescent="0.2">
      <c r="C262" s="26"/>
      <c r="D262" s="26"/>
    </row>
    <row r="263" spans="3:4" s="18" customFormat="1" ht="12.95" customHeight="1" x14ac:dyDescent="0.2">
      <c r="C263" s="26"/>
      <c r="D263" s="26"/>
    </row>
    <row r="264" spans="3:4" s="18" customFormat="1" ht="12.95" customHeight="1" x14ac:dyDescent="0.2">
      <c r="C264" s="26"/>
      <c r="D264" s="26"/>
    </row>
    <row r="265" spans="3:4" s="18" customFormat="1" ht="12.95" customHeight="1" x14ac:dyDescent="0.2">
      <c r="C265" s="26"/>
      <c r="D265" s="26"/>
    </row>
    <row r="266" spans="3:4" s="18" customFormat="1" ht="12.95" customHeight="1" x14ac:dyDescent="0.2">
      <c r="C266" s="26"/>
      <c r="D266" s="26"/>
    </row>
    <row r="267" spans="3:4" s="18" customFormat="1" ht="12.95" customHeight="1" x14ac:dyDescent="0.2">
      <c r="C267" s="26"/>
      <c r="D267" s="26"/>
    </row>
    <row r="268" spans="3:4" s="18" customFormat="1" ht="12.95" customHeight="1" x14ac:dyDescent="0.2">
      <c r="C268" s="26"/>
      <c r="D268" s="26"/>
    </row>
    <row r="269" spans="3:4" s="18" customFormat="1" ht="12.95" customHeight="1" x14ac:dyDescent="0.2">
      <c r="C269" s="26"/>
      <c r="D269" s="26"/>
    </row>
    <row r="270" spans="3:4" s="18" customFormat="1" ht="12.95" customHeight="1" x14ac:dyDescent="0.2">
      <c r="C270" s="26"/>
      <c r="D270" s="26"/>
    </row>
    <row r="271" spans="3:4" s="18" customFormat="1" ht="12.95" customHeight="1" x14ac:dyDescent="0.2">
      <c r="C271" s="26"/>
      <c r="D271" s="26"/>
    </row>
    <row r="272" spans="3:4" s="18" customFormat="1" ht="12.95" customHeight="1" x14ac:dyDescent="0.2">
      <c r="C272" s="26"/>
      <c r="D272" s="26"/>
    </row>
    <row r="273" spans="3:4" s="18" customFormat="1" ht="12.95" customHeight="1" x14ac:dyDescent="0.2">
      <c r="C273" s="26"/>
      <c r="D273" s="26"/>
    </row>
    <row r="274" spans="3:4" s="18" customFormat="1" ht="12.95" customHeight="1" x14ac:dyDescent="0.2">
      <c r="C274" s="26"/>
      <c r="D274" s="26"/>
    </row>
    <row r="275" spans="3:4" s="18" customFormat="1" ht="12.95" customHeight="1" x14ac:dyDescent="0.2">
      <c r="C275" s="26"/>
      <c r="D275" s="26"/>
    </row>
    <row r="276" spans="3:4" s="18" customFormat="1" ht="12.95" customHeight="1" x14ac:dyDescent="0.2">
      <c r="C276" s="26"/>
      <c r="D276" s="26"/>
    </row>
    <row r="277" spans="3:4" s="18" customFormat="1" ht="12.95" customHeight="1" x14ac:dyDescent="0.2">
      <c r="C277" s="26"/>
      <c r="D277" s="26"/>
    </row>
    <row r="278" spans="3:4" s="18" customFormat="1" ht="12.95" customHeight="1" x14ac:dyDescent="0.2">
      <c r="C278" s="26"/>
      <c r="D278" s="26"/>
    </row>
    <row r="279" spans="3:4" s="18" customFormat="1" ht="12.95" customHeight="1" x14ac:dyDescent="0.2">
      <c r="C279" s="26"/>
      <c r="D279" s="26"/>
    </row>
    <row r="280" spans="3:4" s="18" customFormat="1" ht="12.95" customHeight="1" x14ac:dyDescent="0.2">
      <c r="C280" s="26"/>
      <c r="D280" s="26"/>
    </row>
    <row r="281" spans="3:4" s="18" customFormat="1" ht="12.95" customHeight="1" x14ac:dyDescent="0.2">
      <c r="C281" s="26"/>
      <c r="D281" s="26"/>
    </row>
    <row r="282" spans="3:4" s="18" customFormat="1" ht="12.95" customHeight="1" x14ac:dyDescent="0.2">
      <c r="C282" s="26"/>
      <c r="D282" s="26"/>
    </row>
    <row r="283" spans="3:4" s="18" customFormat="1" ht="12.95" customHeight="1" x14ac:dyDescent="0.2">
      <c r="C283" s="26"/>
      <c r="D283" s="26"/>
    </row>
    <row r="284" spans="3:4" s="18" customFormat="1" ht="12.95" customHeight="1" x14ac:dyDescent="0.2">
      <c r="C284" s="26"/>
      <c r="D284" s="26"/>
    </row>
    <row r="285" spans="3:4" s="18" customFormat="1" ht="12.95" customHeight="1" x14ac:dyDescent="0.2">
      <c r="C285" s="26"/>
      <c r="D285" s="26"/>
    </row>
    <row r="286" spans="3:4" s="18" customFormat="1" ht="12.95" customHeight="1" x14ac:dyDescent="0.2">
      <c r="C286" s="26"/>
      <c r="D286" s="26"/>
    </row>
    <row r="287" spans="3:4" s="18" customFormat="1" ht="12.95" customHeight="1" x14ac:dyDescent="0.2">
      <c r="C287" s="26"/>
      <c r="D287" s="26"/>
    </row>
    <row r="288" spans="3:4" s="18" customFormat="1" ht="12.95" customHeight="1" x14ac:dyDescent="0.2">
      <c r="C288" s="26"/>
      <c r="D288" s="26"/>
    </row>
    <row r="289" spans="3:4" s="18" customFormat="1" ht="12.95" customHeight="1" x14ac:dyDescent="0.2">
      <c r="C289" s="26"/>
      <c r="D289" s="26"/>
    </row>
    <row r="290" spans="3:4" s="18" customFormat="1" ht="12.95" customHeight="1" x14ac:dyDescent="0.2">
      <c r="C290" s="26"/>
      <c r="D290" s="26"/>
    </row>
    <row r="291" spans="3:4" s="18" customFormat="1" ht="12.95" customHeight="1" x14ac:dyDescent="0.2">
      <c r="C291" s="26"/>
      <c r="D291" s="26"/>
    </row>
    <row r="292" spans="3:4" s="18" customFormat="1" ht="12.95" customHeight="1" x14ac:dyDescent="0.2">
      <c r="C292" s="26"/>
      <c r="D292" s="26"/>
    </row>
    <row r="293" spans="3:4" s="18" customFormat="1" ht="12.95" customHeight="1" x14ac:dyDescent="0.2">
      <c r="C293" s="26"/>
      <c r="D293" s="26"/>
    </row>
    <row r="294" spans="3:4" s="18" customFormat="1" ht="12.95" customHeight="1" x14ac:dyDescent="0.2">
      <c r="C294" s="26"/>
      <c r="D294" s="26"/>
    </row>
    <row r="295" spans="3:4" s="18" customFormat="1" ht="12.95" customHeight="1" x14ac:dyDescent="0.2">
      <c r="C295" s="26"/>
      <c r="D295" s="26"/>
    </row>
    <row r="296" spans="3:4" s="18" customFormat="1" ht="12.95" customHeight="1" x14ac:dyDescent="0.2">
      <c r="C296" s="26"/>
      <c r="D296" s="26"/>
    </row>
    <row r="297" spans="3:4" s="18" customFormat="1" ht="12.95" customHeight="1" x14ac:dyDescent="0.2">
      <c r="C297" s="26"/>
      <c r="D297" s="26"/>
    </row>
    <row r="298" spans="3:4" s="18" customFormat="1" ht="12.95" customHeight="1" x14ac:dyDescent="0.2">
      <c r="C298" s="26"/>
      <c r="D298" s="26"/>
    </row>
    <row r="299" spans="3:4" s="18" customFormat="1" ht="12.95" customHeight="1" x14ac:dyDescent="0.2">
      <c r="C299" s="26"/>
      <c r="D299" s="26"/>
    </row>
    <row r="300" spans="3:4" s="18" customFormat="1" ht="12.95" customHeight="1" x14ac:dyDescent="0.2">
      <c r="C300" s="26"/>
      <c r="D300" s="26"/>
    </row>
    <row r="301" spans="3:4" s="18" customFormat="1" ht="12.95" customHeight="1" x14ac:dyDescent="0.2">
      <c r="C301" s="26"/>
      <c r="D301" s="26"/>
    </row>
    <row r="302" spans="3:4" s="18" customFormat="1" ht="12.95" customHeight="1" x14ac:dyDescent="0.2">
      <c r="C302" s="26"/>
      <c r="D302" s="26"/>
    </row>
    <row r="303" spans="3:4" s="18" customFormat="1" ht="12.95" customHeight="1" x14ac:dyDescent="0.2">
      <c r="C303" s="26"/>
      <c r="D303" s="26"/>
    </row>
    <row r="304" spans="3:4" s="18" customFormat="1" ht="12.95" customHeight="1" x14ac:dyDescent="0.2">
      <c r="C304" s="26"/>
      <c r="D304" s="26"/>
    </row>
    <row r="305" spans="3:4" s="18" customFormat="1" ht="12.95" customHeight="1" x14ac:dyDescent="0.2">
      <c r="C305" s="26"/>
      <c r="D305" s="26"/>
    </row>
    <row r="306" spans="3:4" s="18" customFormat="1" ht="12.95" customHeight="1" x14ac:dyDescent="0.2">
      <c r="C306" s="26"/>
      <c r="D306" s="26"/>
    </row>
    <row r="307" spans="3:4" s="18" customFormat="1" ht="12.95" customHeight="1" x14ac:dyDescent="0.2">
      <c r="C307" s="26"/>
      <c r="D307" s="26"/>
    </row>
    <row r="308" spans="3:4" s="18" customFormat="1" ht="12.95" customHeight="1" x14ac:dyDescent="0.2">
      <c r="C308" s="26"/>
      <c r="D308" s="26"/>
    </row>
    <row r="309" spans="3:4" s="18" customFormat="1" ht="12.95" customHeight="1" x14ac:dyDescent="0.2">
      <c r="C309" s="26"/>
      <c r="D309" s="26"/>
    </row>
    <row r="310" spans="3:4" s="18" customFormat="1" ht="12.95" customHeight="1" x14ac:dyDescent="0.2">
      <c r="C310" s="26"/>
      <c r="D310" s="26"/>
    </row>
    <row r="311" spans="3:4" s="18" customFormat="1" ht="12.95" customHeight="1" x14ac:dyDescent="0.2">
      <c r="C311" s="26"/>
      <c r="D311" s="26"/>
    </row>
    <row r="312" spans="3:4" s="18" customFormat="1" ht="12.95" customHeight="1" x14ac:dyDescent="0.2">
      <c r="C312" s="26"/>
      <c r="D312" s="26"/>
    </row>
    <row r="313" spans="3:4" s="18" customFormat="1" ht="12.95" customHeight="1" x14ac:dyDescent="0.2">
      <c r="C313" s="26"/>
      <c r="D313" s="26"/>
    </row>
    <row r="314" spans="3:4" s="18" customFormat="1" ht="12.95" customHeight="1" x14ac:dyDescent="0.2">
      <c r="C314" s="26"/>
      <c r="D314" s="26"/>
    </row>
    <row r="315" spans="3:4" s="18" customFormat="1" ht="12.95" customHeight="1" x14ac:dyDescent="0.2">
      <c r="C315" s="26"/>
      <c r="D315" s="26"/>
    </row>
    <row r="316" spans="3:4" s="18" customFormat="1" ht="12.95" customHeight="1" x14ac:dyDescent="0.2">
      <c r="C316" s="26"/>
      <c r="D316" s="26"/>
    </row>
    <row r="317" spans="3:4" s="18" customFormat="1" ht="12.95" customHeight="1" x14ac:dyDescent="0.2">
      <c r="C317" s="26"/>
      <c r="D317" s="26"/>
    </row>
    <row r="318" spans="3:4" s="18" customFormat="1" ht="12.95" customHeight="1" x14ac:dyDescent="0.2">
      <c r="C318" s="26"/>
      <c r="D318" s="26"/>
    </row>
    <row r="319" spans="3:4" s="18" customFormat="1" ht="12.95" customHeight="1" x14ac:dyDescent="0.2">
      <c r="C319" s="26"/>
      <c r="D319" s="26"/>
    </row>
    <row r="320" spans="3:4" s="18" customFormat="1" ht="12.95" customHeight="1" x14ac:dyDescent="0.2">
      <c r="C320" s="26"/>
      <c r="D320" s="26"/>
    </row>
    <row r="321" spans="3:4" s="18" customFormat="1" ht="12.95" customHeight="1" x14ac:dyDescent="0.2">
      <c r="C321" s="26"/>
      <c r="D321" s="26"/>
    </row>
    <row r="322" spans="3:4" s="18" customFormat="1" ht="12.95" customHeight="1" x14ac:dyDescent="0.2">
      <c r="C322" s="26"/>
      <c r="D322" s="26"/>
    </row>
    <row r="323" spans="3:4" s="18" customFormat="1" ht="12.95" customHeight="1" x14ac:dyDescent="0.2">
      <c r="C323" s="26"/>
      <c r="D323" s="26"/>
    </row>
    <row r="324" spans="3:4" s="18" customFormat="1" ht="12.95" customHeight="1" x14ac:dyDescent="0.2">
      <c r="C324" s="26"/>
      <c r="D324" s="26"/>
    </row>
    <row r="325" spans="3:4" s="18" customFormat="1" ht="12.95" customHeight="1" x14ac:dyDescent="0.2">
      <c r="C325" s="26"/>
      <c r="D325" s="26"/>
    </row>
    <row r="326" spans="3:4" s="18" customFormat="1" ht="12.95" customHeight="1" x14ac:dyDescent="0.2">
      <c r="C326" s="26"/>
      <c r="D326" s="26"/>
    </row>
    <row r="327" spans="3:4" s="18" customFormat="1" ht="12.95" customHeight="1" x14ac:dyDescent="0.2">
      <c r="C327" s="26"/>
      <c r="D327" s="26"/>
    </row>
    <row r="328" spans="3:4" s="18" customFormat="1" ht="12.95" customHeight="1" x14ac:dyDescent="0.2">
      <c r="C328" s="26"/>
      <c r="D328" s="26"/>
    </row>
    <row r="329" spans="3:4" s="18" customFormat="1" ht="12.95" customHeight="1" x14ac:dyDescent="0.2">
      <c r="C329" s="26"/>
      <c r="D329" s="26"/>
    </row>
    <row r="330" spans="3:4" s="18" customFormat="1" ht="12.95" customHeight="1" x14ac:dyDescent="0.2">
      <c r="C330" s="26"/>
      <c r="D330" s="26"/>
    </row>
    <row r="331" spans="3:4" s="18" customFormat="1" ht="12.95" customHeight="1" x14ac:dyDescent="0.2">
      <c r="C331" s="26"/>
      <c r="D331" s="26"/>
    </row>
    <row r="332" spans="3:4" s="18" customFormat="1" ht="12.95" customHeight="1" x14ac:dyDescent="0.2">
      <c r="C332" s="26"/>
      <c r="D332" s="26"/>
    </row>
    <row r="333" spans="3:4" s="18" customFormat="1" ht="12.95" customHeight="1" x14ac:dyDescent="0.2">
      <c r="C333" s="26"/>
      <c r="D333" s="26"/>
    </row>
    <row r="334" spans="3:4" s="18" customFormat="1" ht="12.95" customHeight="1" x14ac:dyDescent="0.2">
      <c r="C334" s="26"/>
      <c r="D334" s="26"/>
    </row>
    <row r="335" spans="3:4" s="18" customFormat="1" ht="12.95" customHeight="1" x14ac:dyDescent="0.2">
      <c r="C335" s="26"/>
      <c r="D335" s="26"/>
    </row>
    <row r="336" spans="3:4" s="18" customFormat="1" ht="12.95" customHeight="1" x14ac:dyDescent="0.2">
      <c r="C336" s="26"/>
      <c r="D336" s="26"/>
    </row>
    <row r="337" spans="3:4" s="18" customFormat="1" ht="12.95" customHeight="1" x14ac:dyDescent="0.2">
      <c r="C337" s="26"/>
      <c r="D337" s="26"/>
    </row>
    <row r="338" spans="3:4" s="18" customFormat="1" ht="12.95" customHeight="1" x14ac:dyDescent="0.2">
      <c r="C338" s="26"/>
      <c r="D338" s="26"/>
    </row>
    <row r="339" spans="3:4" s="18" customFormat="1" ht="12.95" customHeight="1" x14ac:dyDescent="0.2">
      <c r="C339" s="26"/>
      <c r="D339" s="26"/>
    </row>
    <row r="340" spans="3:4" s="18" customFormat="1" ht="12.95" customHeight="1" x14ac:dyDescent="0.2">
      <c r="C340" s="26"/>
      <c r="D340" s="26"/>
    </row>
    <row r="341" spans="3:4" s="18" customFormat="1" ht="12.95" customHeight="1" x14ac:dyDescent="0.2">
      <c r="C341" s="26"/>
      <c r="D341" s="26"/>
    </row>
    <row r="342" spans="3:4" s="18" customFormat="1" ht="12.95" customHeight="1" x14ac:dyDescent="0.2">
      <c r="C342" s="26"/>
      <c r="D342" s="26"/>
    </row>
    <row r="343" spans="3:4" s="18" customFormat="1" ht="12.95" customHeight="1" x14ac:dyDescent="0.2">
      <c r="C343" s="26"/>
      <c r="D343" s="26"/>
    </row>
    <row r="344" spans="3:4" s="18" customFormat="1" ht="12.95" customHeight="1" x14ac:dyDescent="0.2">
      <c r="C344" s="26"/>
      <c r="D344" s="26"/>
    </row>
    <row r="345" spans="3:4" s="18" customFormat="1" ht="12.95" customHeight="1" x14ac:dyDescent="0.2">
      <c r="C345" s="26"/>
      <c r="D345" s="26"/>
    </row>
    <row r="346" spans="3:4" s="18" customFormat="1" ht="12.95" customHeight="1" x14ac:dyDescent="0.2">
      <c r="C346" s="26"/>
      <c r="D346" s="26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3:D34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967" r:id="rId1" display="http://vsolj.cetus-net.org/bulletin.html" xr:uid="{00000000-0004-0000-0000-000000000000}"/>
    <hyperlink ref="H63960" r:id="rId2" display="https://www.aavso.org/ejaavso" xr:uid="{00000000-0004-0000-0000-000001000000}"/>
    <hyperlink ref="I63967" r:id="rId3" display="http://vsolj.cetus-net.org/bulletin.html" xr:uid="{00000000-0004-0000-0000-000002000000}"/>
    <hyperlink ref="AQ57618" r:id="rId4" display="http://cdsbib.u-strasbg.fr/cgi-bin/cdsbib?1990RMxAA..21..381G" xr:uid="{00000000-0004-0000-0000-000003000000}"/>
    <hyperlink ref="H63964" r:id="rId5" display="https://www.aavso.org/ejaavso" xr:uid="{00000000-0004-0000-0000-000004000000}"/>
    <hyperlink ref="AP4982" r:id="rId6" display="http://cdsbib.u-strasbg.fr/cgi-bin/cdsbib?1990RMxAA..21..381G" xr:uid="{00000000-0004-0000-0000-000005000000}"/>
    <hyperlink ref="AP4985" r:id="rId7" display="http://cdsbib.u-strasbg.fr/cgi-bin/cdsbib?1990RMxAA..21..381G" xr:uid="{00000000-0004-0000-0000-000006000000}"/>
    <hyperlink ref="AP4983" r:id="rId8" display="http://cdsbib.u-strasbg.fr/cgi-bin/cdsbib?1990RMxAA..21..381G" xr:uid="{00000000-0004-0000-0000-000007000000}"/>
    <hyperlink ref="AP4967" r:id="rId9" display="http://cdsbib.u-strasbg.fr/cgi-bin/cdsbib?1990RMxAA..21..381G" xr:uid="{00000000-0004-0000-0000-000008000000}"/>
    <hyperlink ref="AQ5196" r:id="rId10" display="http://cdsbib.u-strasbg.fr/cgi-bin/cdsbib?1990RMxAA..21..381G" xr:uid="{00000000-0004-0000-0000-000009000000}"/>
    <hyperlink ref="AQ5200" r:id="rId11" display="http://cdsbib.u-strasbg.fr/cgi-bin/cdsbib?1990RMxAA..21..381G" xr:uid="{00000000-0004-0000-0000-00000A000000}"/>
    <hyperlink ref="AQ64880" r:id="rId12" display="http://cdsbib.u-strasbg.fr/cgi-bin/cdsbib?1990RMxAA..21..381G" xr:uid="{00000000-0004-0000-0000-00000B000000}"/>
    <hyperlink ref="I2088" r:id="rId13" display="http://vsolj.cetus-net.org/bulletin.html" xr:uid="{00000000-0004-0000-0000-00000C000000}"/>
    <hyperlink ref="H2088" r:id="rId14" display="http://vsolj.cetus-net.org/bulletin.html" xr:uid="{00000000-0004-0000-0000-00000D000000}"/>
    <hyperlink ref="AQ6" r:id="rId15" display="http://cdsbib.u-strasbg.fr/cgi-bin/cdsbib?1990RMxAA..21..381G" xr:uid="{00000000-0004-0000-0000-00000E000000}"/>
    <hyperlink ref="AQ5" r:id="rId16" display="http://cdsbib.u-strasbg.fr/cgi-bin/cdsbib?1990RMxAA..21..381G" xr:uid="{00000000-0004-0000-0000-00000F000000}"/>
    <hyperlink ref="AP3258" r:id="rId17" display="http://cdsbib.u-strasbg.fr/cgi-bin/cdsbib?1990RMxAA..21..381G" xr:uid="{00000000-0004-0000-0000-000010000000}"/>
    <hyperlink ref="AP3276" r:id="rId18" display="http://cdsbib.u-strasbg.fr/cgi-bin/cdsbib?1990RMxAA..21..381G" xr:uid="{00000000-0004-0000-0000-000011000000}"/>
    <hyperlink ref="AP3277" r:id="rId19" display="http://cdsbib.u-strasbg.fr/cgi-bin/cdsbib?1990RMxAA..21..381G" xr:uid="{00000000-0004-0000-0000-000012000000}"/>
    <hyperlink ref="AP32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A30" sqref="A30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45</v>
      </c>
      <c r="P1" s="8">
        <v>10</v>
      </c>
      <c r="Q1" s="8">
        <v>10.27</v>
      </c>
      <c r="R1" s="10" t="s">
        <v>46</v>
      </c>
      <c r="S1" s="11" t="s">
        <v>47</v>
      </c>
    </row>
    <row r="2" spans="1:19" s="18" customFormat="1" ht="12.95" customHeight="1" x14ac:dyDescent="0.2">
      <c r="A2" s="18" t="s">
        <v>24</v>
      </c>
      <c r="B2" s="18" t="s">
        <v>45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21" t="s">
        <v>2</v>
      </c>
    </row>
    <row r="7" spans="1:19" s="18" customFormat="1" ht="12.95" customHeight="1" x14ac:dyDescent="0.2">
      <c r="A7" s="18" t="s">
        <v>3</v>
      </c>
      <c r="C7" s="26">
        <v>53965.708100000003</v>
      </c>
      <c r="D7" s="27" t="s">
        <v>49</v>
      </c>
    </row>
    <row r="8" spans="1:19" s="18" customFormat="1" ht="12.95" customHeight="1" x14ac:dyDescent="0.2">
      <c r="A8" s="18" t="s">
        <v>4</v>
      </c>
      <c r="C8" s="26">
        <f>N1</f>
        <v>0.32699699999999998</v>
      </c>
      <c r="D8" s="27" t="str">
        <f>D7</f>
        <v>GCVS</v>
      </c>
    </row>
    <row r="9" spans="1:19" s="18" customFormat="1" ht="12.95" customHeight="1" x14ac:dyDescent="0.2">
      <c r="A9" s="28" t="s">
        <v>33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INTERCEPT(INDIRECT($D$9):G992,INDIRECT($C$9):F992)</f>
        <v>-1.7259951718773953E-3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SLOPE(INDIRECT($D$9):G992,INDIRECT($C$9):F992)</f>
        <v>-7.6714798484608824E-6</v>
      </c>
      <c r="D12" s="20"/>
    </row>
    <row r="13" spans="1:19" s="18" customFormat="1" ht="12.95" customHeight="1" x14ac:dyDescent="0.2">
      <c r="A13" s="18" t="s">
        <v>19</v>
      </c>
      <c r="C13" s="20" t="s">
        <v>14</v>
      </c>
    </row>
    <row r="14" spans="1:19" s="18" customFormat="1" ht="12.95" customHeight="1" x14ac:dyDescent="0.2"/>
    <row r="15" spans="1:19" s="18" customFormat="1" ht="12.95" customHeight="1" x14ac:dyDescent="0.2">
      <c r="A15" s="21" t="s">
        <v>18</v>
      </c>
      <c r="C15" s="33">
        <f ca="1">(C7+C11)+(C8+C12)*INT(MAX(F21:F3533))</f>
        <v>59893.368921418136</v>
      </c>
      <c r="E15" s="28" t="s">
        <v>35</v>
      </c>
      <c r="F15" s="29">
        <v>1</v>
      </c>
    </row>
    <row r="16" spans="1:19" s="18" customFormat="1" ht="12.95" customHeight="1" x14ac:dyDescent="0.2">
      <c r="A16" s="21" t="s">
        <v>5</v>
      </c>
      <c r="C16" s="33">
        <f ca="1">+C8+C12</f>
        <v>0.3269893285201515</v>
      </c>
      <c r="E16" s="28" t="s">
        <v>31</v>
      </c>
      <c r="F16" s="33">
        <f ca="1">NOW()+15018.5+$C$5/24</f>
        <v>60312.804252777772</v>
      </c>
    </row>
    <row r="17" spans="1:21" s="18" customFormat="1" ht="12.95" customHeight="1" thickBot="1" x14ac:dyDescent="0.25">
      <c r="A17" s="28" t="s">
        <v>28</v>
      </c>
      <c r="C17" s="18">
        <f>COUNT(C21:C2191)</f>
        <v>17</v>
      </c>
      <c r="E17" s="28" t="s">
        <v>36</v>
      </c>
      <c r="F17" s="31">
        <f ca="1">ROUND(2*(F16-$C$7)/$C$8,0)/2+F15</f>
        <v>19411.5</v>
      </c>
    </row>
    <row r="18" spans="1:21" s="18" customFormat="1" ht="12.95" customHeight="1" thickTop="1" thickBot="1" x14ac:dyDescent="0.25">
      <c r="A18" s="21" t="s">
        <v>6</v>
      </c>
      <c r="C18" s="34">
        <f ca="1">+C15</f>
        <v>59893.368921418136</v>
      </c>
      <c r="D18" s="35">
        <f ca="1">+C16</f>
        <v>0.3269893285201515</v>
      </c>
      <c r="E18" s="28" t="s">
        <v>37</v>
      </c>
      <c r="F18" s="31">
        <f ca="1">ROUND(2*(F16-$C$15)/$C$16,0)/2+F15</f>
        <v>1283.5</v>
      </c>
    </row>
    <row r="19" spans="1:21" s="18" customFormat="1" ht="12.95" customHeight="1" thickTop="1" x14ac:dyDescent="0.2">
      <c r="E19" s="28" t="s">
        <v>32</v>
      </c>
      <c r="F19" s="36">
        <f ca="1">+$C$15+$C$16*F18-15018.5-$C$5/24</f>
        <v>45294.955557907087</v>
      </c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25</v>
      </c>
      <c r="M20" s="37" t="s">
        <v>26</v>
      </c>
      <c r="N20" s="37" t="s">
        <v>27</v>
      </c>
      <c r="O20" s="37" t="s">
        <v>23</v>
      </c>
      <c r="P20" s="37" t="s">
        <v>22</v>
      </c>
      <c r="Q20" s="32" t="s">
        <v>15</v>
      </c>
      <c r="U20" s="38" t="s">
        <v>34</v>
      </c>
    </row>
    <row r="21" spans="1:21" s="14" customFormat="1" ht="12.95" customHeight="1" x14ac:dyDescent="0.2">
      <c r="A21" s="14" t="s">
        <v>49</v>
      </c>
      <c r="C21" s="39">
        <v>53965.708100000003</v>
      </c>
      <c r="D21" s="39" t="s">
        <v>14</v>
      </c>
      <c r="E21" s="14">
        <f t="shared" ref="E21:E37" si="0">+(C21-C$7)/C$8</f>
        <v>0</v>
      </c>
      <c r="F21" s="14">
        <f t="shared" ref="F21:F26" si="1">ROUND(2*E21,0)/2</f>
        <v>0</v>
      </c>
      <c r="G21" s="14">
        <f t="shared" ref="G21:G37" si="2">+C21-(C$7+F21*C$8)</f>
        <v>0</v>
      </c>
      <c r="I21" s="14">
        <f>+G21</f>
        <v>0</v>
      </c>
      <c r="O21" s="14">
        <f t="shared" ref="O21:O37" ca="1" si="3">+C$11+C$12*$F21</f>
        <v>-1.7259951718773953E-3</v>
      </c>
      <c r="Q21" s="40">
        <f t="shared" ref="Q21:Q37" si="4">+C21-15018.5</f>
        <v>38947.208100000003</v>
      </c>
    </row>
    <row r="22" spans="1:21" s="14" customFormat="1" ht="12.95" customHeight="1" x14ac:dyDescent="0.2">
      <c r="A22" s="14" t="s">
        <v>58</v>
      </c>
      <c r="C22" s="39">
        <v>53965.708100000003</v>
      </c>
      <c r="D22" s="39" t="s">
        <v>14</v>
      </c>
      <c r="E22" s="14">
        <f t="shared" si="0"/>
        <v>0</v>
      </c>
      <c r="F22" s="14">
        <f t="shared" si="1"/>
        <v>0</v>
      </c>
      <c r="G22" s="14">
        <f t="shared" si="2"/>
        <v>0</v>
      </c>
      <c r="K22" s="14">
        <f t="shared" ref="K22:K37" si="5">+G22</f>
        <v>0</v>
      </c>
      <c r="O22" s="14">
        <f t="shared" ca="1" si="3"/>
        <v>-1.7259951718773953E-3</v>
      </c>
      <c r="Q22" s="40">
        <f t="shared" si="4"/>
        <v>38947.208100000003</v>
      </c>
    </row>
    <row r="23" spans="1:21" s="14" customFormat="1" ht="12.95" customHeight="1" x14ac:dyDescent="0.2">
      <c r="A23" s="21" t="s">
        <v>59</v>
      </c>
      <c r="C23" s="39">
        <v>56122.855199999998</v>
      </c>
      <c r="D23" s="39">
        <v>1E-3</v>
      </c>
      <c r="E23" s="14">
        <f t="shared" si="0"/>
        <v>6596.8406437979393</v>
      </c>
      <c r="F23" s="14">
        <f t="shared" si="1"/>
        <v>6597</v>
      </c>
      <c r="G23" s="14">
        <f t="shared" si="2"/>
        <v>-5.2109000003838446E-2</v>
      </c>
      <c r="K23" s="14">
        <f t="shared" si="5"/>
        <v>-5.2109000003838446E-2</v>
      </c>
      <c r="O23" s="14">
        <f t="shared" ca="1" si="3"/>
        <v>-5.2334747732173836E-2</v>
      </c>
      <c r="Q23" s="40">
        <f t="shared" si="4"/>
        <v>41104.355199999998</v>
      </c>
    </row>
    <row r="24" spans="1:21" s="14" customFormat="1" ht="12.95" customHeight="1" x14ac:dyDescent="0.2">
      <c r="A24" s="12" t="s">
        <v>54</v>
      </c>
      <c r="B24" s="13" t="s">
        <v>51</v>
      </c>
      <c r="C24" s="12">
        <v>57284.647799999999</v>
      </c>
      <c r="D24" s="12">
        <v>2.9999999999999997E-4</v>
      </c>
      <c r="E24" s="14">
        <f t="shared" si="0"/>
        <v>10149.755808157248</v>
      </c>
      <c r="F24" s="14">
        <f t="shared" si="1"/>
        <v>10150</v>
      </c>
      <c r="G24" s="14">
        <f t="shared" si="2"/>
        <v>-7.985000000189757E-2</v>
      </c>
      <c r="K24" s="14">
        <f t="shared" si="5"/>
        <v>-7.985000000189757E-2</v>
      </c>
      <c r="O24" s="14">
        <f t="shared" ca="1" si="3"/>
        <v>-7.9591515633755355E-2</v>
      </c>
      <c r="Q24" s="40">
        <f t="shared" si="4"/>
        <v>42266.147799999999</v>
      </c>
    </row>
    <row r="25" spans="1:21" s="14" customFormat="1" ht="12.95" customHeight="1" x14ac:dyDescent="0.2">
      <c r="A25" s="12" t="s">
        <v>54</v>
      </c>
      <c r="B25" s="13" t="s">
        <v>55</v>
      </c>
      <c r="C25" s="12">
        <v>57285.792300000001</v>
      </c>
      <c r="D25" s="12">
        <v>2.9999999999999997E-4</v>
      </c>
      <c r="E25" s="14">
        <f t="shared" si="0"/>
        <v>10153.25584026764</v>
      </c>
      <c r="F25" s="14">
        <f t="shared" si="1"/>
        <v>10153.5</v>
      </c>
      <c r="G25" s="14">
        <f t="shared" si="2"/>
        <v>-7.9839500001980923E-2</v>
      </c>
      <c r="K25" s="14">
        <f t="shared" si="5"/>
        <v>-7.9839500001980923E-2</v>
      </c>
      <c r="O25" s="14">
        <f t="shared" ca="1" si="3"/>
        <v>-7.961836581322497E-2</v>
      </c>
      <c r="Q25" s="40">
        <f t="shared" si="4"/>
        <v>42267.292300000001</v>
      </c>
    </row>
    <row r="26" spans="1:21" s="14" customFormat="1" ht="12.95" customHeight="1" x14ac:dyDescent="0.2">
      <c r="A26" s="12" t="s">
        <v>54</v>
      </c>
      <c r="B26" s="13" t="s">
        <v>51</v>
      </c>
      <c r="C26" s="12">
        <v>57285.955900000001</v>
      </c>
      <c r="D26" s="12">
        <v>2.9999999999999997E-4</v>
      </c>
      <c r="E26" s="14">
        <f t="shared" si="0"/>
        <v>10153.756150668041</v>
      </c>
      <c r="F26" s="14">
        <f t="shared" si="1"/>
        <v>10154</v>
      </c>
      <c r="G26" s="14">
        <f t="shared" si="2"/>
        <v>-7.9738000000361353E-2</v>
      </c>
      <c r="K26" s="14">
        <f t="shared" si="5"/>
        <v>-7.9738000000361353E-2</v>
      </c>
      <c r="O26" s="14">
        <f t="shared" ca="1" si="3"/>
        <v>-7.9622201553149197E-2</v>
      </c>
      <c r="Q26" s="40">
        <f t="shared" si="4"/>
        <v>42267.455900000001</v>
      </c>
    </row>
    <row r="27" spans="1:21" s="14" customFormat="1" ht="12.95" customHeight="1" x14ac:dyDescent="0.2">
      <c r="A27" s="41" t="s">
        <v>50</v>
      </c>
      <c r="B27" s="42" t="s">
        <v>51</v>
      </c>
      <c r="C27" s="43">
        <v>57590.382599999997</v>
      </c>
      <c r="D27" s="43" t="s">
        <v>52</v>
      </c>
      <c r="E27" s="14">
        <f t="shared" si="0"/>
        <v>11084.733193270868</v>
      </c>
      <c r="F27" s="44">
        <f t="shared" ref="F27:F37" si="6">ROUND(2*E27,0)/2+0.5</f>
        <v>11085</v>
      </c>
      <c r="G27" s="14">
        <f t="shared" si="2"/>
        <v>-8.7245000002440065E-2</v>
      </c>
      <c r="K27" s="14">
        <f t="shared" si="5"/>
        <v>-8.7245000002440065E-2</v>
      </c>
      <c r="O27" s="14">
        <f t="shared" ca="1" si="3"/>
        <v>-8.6764349292066278E-2</v>
      </c>
      <c r="Q27" s="40">
        <f t="shared" si="4"/>
        <v>42571.882599999997</v>
      </c>
    </row>
    <row r="28" spans="1:21" s="14" customFormat="1" ht="12.95" customHeight="1" x14ac:dyDescent="0.2">
      <c r="A28" s="41" t="s">
        <v>50</v>
      </c>
      <c r="B28" s="42" t="s">
        <v>51</v>
      </c>
      <c r="C28" s="43">
        <v>57590.546699999999</v>
      </c>
      <c r="D28" s="43" t="s">
        <v>53</v>
      </c>
      <c r="E28" s="14">
        <f t="shared" si="0"/>
        <v>11085.23503273729</v>
      </c>
      <c r="F28" s="44">
        <f t="shared" si="6"/>
        <v>11085.5</v>
      </c>
      <c r="G28" s="14">
        <f t="shared" si="2"/>
        <v>-8.66435000061756E-2</v>
      </c>
      <c r="K28" s="14">
        <f t="shared" si="5"/>
        <v>-8.66435000061756E-2</v>
      </c>
      <c r="O28" s="14">
        <f t="shared" ca="1" si="3"/>
        <v>-8.6768185031990505E-2</v>
      </c>
      <c r="Q28" s="40">
        <f t="shared" si="4"/>
        <v>42572.046699999999</v>
      </c>
    </row>
    <row r="29" spans="1:21" s="14" customFormat="1" ht="12.95" customHeight="1" x14ac:dyDescent="0.2">
      <c r="A29" s="45" t="s">
        <v>56</v>
      </c>
      <c r="B29" s="13" t="s">
        <v>55</v>
      </c>
      <c r="C29" s="46">
        <v>57909.193200000002</v>
      </c>
      <c r="D29" s="12" t="s">
        <v>57</v>
      </c>
      <c r="E29" s="14">
        <f t="shared" si="0"/>
        <v>12059.698101205817</v>
      </c>
      <c r="F29" s="44">
        <f t="shared" si="6"/>
        <v>12060</v>
      </c>
      <c r="G29" s="14">
        <f t="shared" si="2"/>
        <v>-9.8720000001776498E-2</v>
      </c>
      <c r="K29" s="14">
        <f t="shared" si="5"/>
        <v>-9.8720000001776498E-2</v>
      </c>
      <c r="O29" s="14">
        <f t="shared" ca="1" si="3"/>
        <v>-9.4244042144315643E-2</v>
      </c>
      <c r="Q29" s="40">
        <f t="shared" si="4"/>
        <v>42890.693200000002</v>
      </c>
    </row>
    <row r="30" spans="1:21" s="14" customFormat="1" ht="12.95" customHeight="1" x14ac:dyDescent="0.2">
      <c r="A30" s="21" t="s">
        <v>60</v>
      </c>
      <c r="C30" s="39">
        <v>57927.834300000002</v>
      </c>
      <c r="D30" s="39">
        <v>4.0000000000000002E-4</v>
      </c>
      <c r="E30" s="14">
        <f t="shared" si="0"/>
        <v>12116.705046223662</v>
      </c>
      <c r="F30" s="44">
        <f t="shared" si="6"/>
        <v>12117</v>
      </c>
      <c r="G30" s="14">
        <f t="shared" si="2"/>
        <v>-9.6449000004213303E-2</v>
      </c>
      <c r="K30" s="14">
        <f t="shared" si="5"/>
        <v>-9.6449000004213303E-2</v>
      </c>
      <c r="O30" s="14">
        <f t="shared" ca="1" si="3"/>
        <v>-9.4681316495677903E-2</v>
      </c>
      <c r="Q30" s="40">
        <f t="shared" si="4"/>
        <v>42909.334300000002</v>
      </c>
    </row>
    <row r="31" spans="1:21" s="14" customFormat="1" ht="12.95" customHeight="1" x14ac:dyDescent="0.2">
      <c r="A31" s="47" t="s">
        <v>0</v>
      </c>
      <c r="B31" s="48" t="s">
        <v>51</v>
      </c>
      <c r="C31" s="49">
        <v>57928.488799999999</v>
      </c>
      <c r="D31" s="49">
        <v>1.8E-3</v>
      </c>
      <c r="E31" s="14">
        <f t="shared" si="0"/>
        <v>12118.706593638461</v>
      </c>
      <c r="F31" s="44">
        <f t="shared" si="6"/>
        <v>12119</v>
      </c>
      <c r="G31" s="14">
        <f t="shared" si="2"/>
        <v>-9.5943000000261236E-2</v>
      </c>
      <c r="K31" s="14">
        <f t="shared" si="5"/>
        <v>-9.5943000000261236E-2</v>
      </c>
      <c r="O31" s="14">
        <f t="shared" ca="1" si="3"/>
        <v>-9.4696659455374824E-2</v>
      </c>
      <c r="Q31" s="40">
        <f t="shared" si="4"/>
        <v>42909.988799999999</v>
      </c>
    </row>
    <row r="32" spans="1:21" s="14" customFormat="1" ht="12.95" customHeight="1" x14ac:dyDescent="0.2">
      <c r="A32" s="50" t="s">
        <v>0</v>
      </c>
      <c r="B32" s="48" t="s">
        <v>51</v>
      </c>
      <c r="C32" s="51">
        <v>57987.347300000001</v>
      </c>
      <c r="D32" s="51">
        <v>3.3999999999999998E-3</v>
      </c>
      <c r="E32" s="14">
        <f t="shared" si="0"/>
        <v>12298.703657831717</v>
      </c>
      <c r="F32" s="44">
        <f t="shared" si="6"/>
        <v>12299</v>
      </c>
      <c r="G32" s="14">
        <f t="shared" si="2"/>
        <v>-9.6903000005113427E-2</v>
      </c>
      <c r="K32" s="14">
        <f t="shared" si="5"/>
        <v>-9.6903000005113427E-2</v>
      </c>
      <c r="O32" s="14">
        <f t="shared" ca="1" si="3"/>
        <v>-9.6077525828097782E-2</v>
      </c>
      <c r="Q32" s="40">
        <f t="shared" si="4"/>
        <v>42968.847300000001</v>
      </c>
    </row>
    <row r="33" spans="1:17" s="14" customFormat="1" ht="12.95" customHeight="1" x14ac:dyDescent="0.2">
      <c r="A33" s="50" t="s">
        <v>0</v>
      </c>
      <c r="B33" s="48" t="s">
        <v>51</v>
      </c>
      <c r="C33" s="49">
        <v>57987.5052</v>
      </c>
      <c r="D33" s="49">
        <v>1.4E-3</v>
      </c>
      <c r="E33" s="14">
        <f t="shared" si="0"/>
        <v>12299.186536879532</v>
      </c>
      <c r="F33" s="44">
        <f t="shared" si="6"/>
        <v>12299.5</v>
      </c>
      <c r="G33" s="14">
        <f t="shared" si="2"/>
        <v>-0.1025015000050189</v>
      </c>
      <c r="K33" s="14">
        <f t="shared" si="5"/>
        <v>-0.1025015000050189</v>
      </c>
      <c r="O33" s="14">
        <f t="shared" ca="1" si="3"/>
        <v>-9.6081361568022022E-2</v>
      </c>
      <c r="Q33" s="40">
        <f t="shared" si="4"/>
        <v>42969.0052</v>
      </c>
    </row>
    <row r="34" spans="1:17" s="14" customFormat="1" ht="12.95" customHeight="1" x14ac:dyDescent="0.2">
      <c r="A34" s="52" t="s">
        <v>62</v>
      </c>
      <c r="B34" s="53" t="s">
        <v>55</v>
      </c>
      <c r="C34" s="54">
        <v>58623.178999999996</v>
      </c>
      <c r="D34" s="54" t="s">
        <v>57</v>
      </c>
      <c r="E34" s="14">
        <f t="shared" si="0"/>
        <v>14243.16094643068</v>
      </c>
      <c r="F34" s="44">
        <f t="shared" si="6"/>
        <v>14243.5</v>
      </c>
      <c r="G34" s="14">
        <f t="shared" si="2"/>
        <v>-0.11086950000753859</v>
      </c>
      <c r="K34" s="14">
        <f t="shared" si="5"/>
        <v>-0.11086950000753859</v>
      </c>
      <c r="O34" s="14">
        <f t="shared" ca="1" si="3"/>
        <v>-0.11099471839342998</v>
      </c>
      <c r="Q34" s="40">
        <f t="shared" si="4"/>
        <v>43604.678999999996</v>
      </c>
    </row>
    <row r="35" spans="1:17" s="14" customFormat="1" ht="12.95" customHeight="1" x14ac:dyDescent="0.2">
      <c r="A35" s="55" t="s">
        <v>63</v>
      </c>
      <c r="C35" s="56">
        <v>59439.828999999998</v>
      </c>
      <c r="D35" s="39">
        <v>1E-4</v>
      </c>
      <c r="E35" s="14">
        <f t="shared" si="0"/>
        <v>16740.584470193899</v>
      </c>
      <c r="F35" s="44">
        <f t="shared" si="6"/>
        <v>16741</v>
      </c>
      <c r="G35" s="14">
        <f t="shared" si="2"/>
        <v>-0.13587700000789482</v>
      </c>
      <c r="K35" s="14">
        <f t="shared" si="5"/>
        <v>-0.13587700000789482</v>
      </c>
      <c r="O35" s="14">
        <f t="shared" ca="1" si="3"/>
        <v>-0.13015423931496101</v>
      </c>
      <c r="Q35" s="40">
        <f t="shared" si="4"/>
        <v>44421.328999999998</v>
      </c>
    </row>
    <row r="36" spans="1:17" s="14" customFormat="1" ht="12.95" customHeight="1" x14ac:dyDescent="0.2">
      <c r="A36" s="17" t="s">
        <v>65</v>
      </c>
      <c r="B36" s="57" t="s">
        <v>51</v>
      </c>
      <c r="C36" s="58">
        <v>59459.809000000001</v>
      </c>
      <c r="D36" s="59">
        <v>2E-3</v>
      </c>
      <c r="E36" s="14">
        <f t="shared" si="0"/>
        <v>16801.685948189122</v>
      </c>
      <c r="F36" s="14">
        <f t="shared" si="6"/>
        <v>16802</v>
      </c>
      <c r="G36" s="14">
        <f t="shared" si="2"/>
        <v>-0.10269400000106543</v>
      </c>
      <c r="K36" s="14">
        <f t="shared" si="5"/>
        <v>-0.10269400000106543</v>
      </c>
      <c r="O36" s="14">
        <f t="shared" ca="1" si="3"/>
        <v>-0.13062219958571714</v>
      </c>
      <c r="Q36" s="40">
        <f t="shared" si="4"/>
        <v>44441.309000000001</v>
      </c>
    </row>
    <row r="37" spans="1:17" s="14" customFormat="1" ht="12.95" customHeight="1" x14ac:dyDescent="0.2">
      <c r="A37" s="15" t="s">
        <v>64</v>
      </c>
      <c r="B37" s="16" t="s">
        <v>55</v>
      </c>
      <c r="C37" s="72">
        <v>59893.3586</v>
      </c>
      <c r="D37" s="73">
        <v>1E-4</v>
      </c>
      <c r="E37" s="14">
        <f t="shared" si="0"/>
        <v>18127.537867319872</v>
      </c>
      <c r="F37" s="14">
        <f t="shared" si="6"/>
        <v>18128</v>
      </c>
      <c r="G37" s="14">
        <f t="shared" si="2"/>
        <v>-0.1511160000009113</v>
      </c>
      <c r="K37" s="14">
        <f t="shared" si="5"/>
        <v>-0.1511160000009113</v>
      </c>
      <c r="O37" s="14">
        <f t="shared" ca="1" si="3"/>
        <v>-0.14079458186477628</v>
      </c>
      <c r="Q37" s="40">
        <f t="shared" si="4"/>
        <v>44874.8586</v>
      </c>
    </row>
    <row r="38" spans="1:17" s="14" customFormat="1" ht="12.95" customHeight="1" x14ac:dyDescent="0.2">
      <c r="C38" s="39"/>
      <c r="D38" s="39"/>
    </row>
    <row r="39" spans="1:17" s="14" customFormat="1" ht="12.95" customHeight="1" x14ac:dyDescent="0.2">
      <c r="C39" s="39"/>
      <c r="D39" s="39"/>
    </row>
    <row r="40" spans="1:17" s="14" customFormat="1" ht="12.95" customHeight="1" x14ac:dyDescent="0.2">
      <c r="C40" s="39"/>
      <c r="D40" s="39"/>
    </row>
    <row r="41" spans="1:17" s="14" customFormat="1" ht="12.95" customHeight="1" x14ac:dyDescent="0.2">
      <c r="C41" s="39"/>
      <c r="D41" s="39"/>
    </row>
    <row r="42" spans="1:17" s="18" customFormat="1" ht="12.95" customHeight="1" x14ac:dyDescent="0.2">
      <c r="C42" s="26"/>
      <c r="D42" s="26"/>
    </row>
    <row r="43" spans="1:17" s="18" customFormat="1" ht="12.95" customHeight="1" x14ac:dyDescent="0.2">
      <c r="C43" s="26"/>
      <c r="D43" s="26"/>
    </row>
    <row r="44" spans="1:17" s="18" customFormat="1" ht="12.95" customHeight="1" x14ac:dyDescent="0.2">
      <c r="C44" s="26"/>
      <c r="D44" s="26"/>
    </row>
    <row r="45" spans="1:17" s="18" customFormat="1" ht="12.95" customHeight="1" x14ac:dyDescent="0.2">
      <c r="C45" s="26"/>
      <c r="D45" s="26"/>
    </row>
    <row r="46" spans="1:17" s="18" customFormat="1" ht="12.95" customHeight="1" x14ac:dyDescent="0.2">
      <c r="C46" s="26"/>
      <c r="D46" s="26"/>
    </row>
    <row r="47" spans="1:17" s="18" customFormat="1" ht="12.95" customHeight="1" x14ac:dyDescent="0.2">
      <c r="C47" s="26"/>
      <c r="D47" s="26"/>
    </row>
    <row r="48" spans="1:17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4:D34" name="Range1"/>
  </protectedRanges>
  <sortState xmlns:xlrd2="http://schemas.microsoft.com/office/spreadsheetml/2017/richdata2" ref="A21:V43">
    <sortCondition ref="C21:C43"/>
  </sortState>
  <phoneticPr fontId="7" type="noConversion"/>
  <hyperlinks>
    <hyperlink ref="H63968" r:id="rId1" display="http://vsolj.cetus-net.org/bulletin.html" xr:uid="{00000000-0004-0000-0100-000000000000}"/>
    <hyperlink ref="H63961" r:id="rId2" display="https://www.aavso.org/ejaavso" xr:uid="{00000000-0004-0000-0100-000001000000}"/>
    <hyperlink ref="I63968" r:id="rId3" display="http://vsolj.cetus-net.org/bulletin.html" xr:uid="{00000000-0004-0000-0100-000002000000}"/>
    <hyperlink ref="AQ57619" r:id="rId4" display="http://cdsbib.u-strasbg.fr/cgi-bin/cdsbib?1990RMxAA..21..381G" xr:uid="{00000000-0004-0000-0100-000003000000}"/>
    <hyperlink ref="H63965" r:id="rId5" display="https://www.aavso.org/ejaavso" xr:uid="{00000000-0004-0000-0100-000004000000}"/>
    <hyperlink ref="AP4983" r:id="rId6" display="http://cdsbib.u-strasbg.fr/cgi-bin/cdsbib?1990RMxAA..21..381G" xr:uid="{00000000-0004-0000-0100-000005000000}"/>
    <hyperlink ref="AP4986" r:id="rId7" display="http://cdsbib.u-strasbg.fr/cgi-bin/cdsbib?1990RMxAA..21..381G" xr:uid="{00000000-0004-0000-0100-000006000000}"/>
    <hyperlink ref="AP4984" r:id="rId8" display="http://cdsbib.u-strasbg.fr/cgi-bin/cdsbib?1990RMxAA..21..381G" xr:uid="{00000000-0004-0000-0100-000007000000}"/>
    <hyperlink ref="AP4968" r:id="rId9" display="http://cdsbib.u-strasbg.fr/cgi-bin/cdsbib?1990RMxAA..21..381G" xr:uid="{00000000-0004-0000-0100-000008000000}"/>
    <hyperlink ref="AQ5197" r:id="rId10" display="http://cdsbib.u-strasbg.fr/cgi-bin/cdsbib?1990RMxAA..21..381G" xr:uid="{00000000-0004-0000-0100-000009000000}"/>
    <hyperlink ref="AQ5201" r:id="rId11" display="http://cdsbib.u-strasbg.fr/cgi-bin/cdsbib?1990RMxAA..21..381G" xr:uid="{00000000-0004-0000-0100-00000A000000}"/>
    <hyperlink ref="AQ64881" r:id="rId12" display="http://cdsbib.u-strasbg.fr/cgi-bin/cdsbib?1990RMxAA..21..381G" xr:uid="{00000000-0004-0000-0100-00000B000000}"/>
    <hyperlink ref="I2089" r:id="rId13" display="http://vsolj.cetus-net.org/bulletin.html" xr:uid="{00000000-0004-0000-0100-00000C000000}"/>
    <hyperlink ref="H2089" r:id="rId14" display="http://vsolj.cetus-net.org/bulletin.html" xr:uid="{00000000-0004-0000-0100-00000D000000}"/>
    <hyperlink ref="AQ6" r:id="rId15" display="http://cdsbib.u-strasbg.fr/cgi-bin/cdsbib?1990RMxAA..21..381G" xr:uid="{00000000-0004-0000-0100-00000E000000}"/>
    <hyperlink ref="AQ5" r:id="rId16" display="http://cdsbib.u-strasbg.fr/cgi-bin/cdsbib?1990RMxAA..21..381G" xr:uid="{00000000-0004-0000-0100-00000F000000}"/>
    <hyperlink ref="AP3259" r:id="rId17" display="http://cdsbib.u-strasbg.fr/cgi-bin/cdsbib?1990RMxAA..21..381G" xr:uid="{00000000-0004-0000-0100-000010000000}"/>
    <hyperlink ref="AP3277" r:id="rId18" display="http://cdsbib.u-strasbg.fr/cgi-bin/cdsbib?1990RMxAA..21..381G" xr:uid="{00000000-0004-0000-0100-000011000000}"/>
    <hyperlink ref="AP3278" r:id="rId19" display="http://cdsbib.u-strasbg.fr/cgi-bin/cdsbib?1990RMxAA..21..381G" xr:uid="{00000000-0004-0000-0100-000012000000}"/>
    <hyperlink ref="AP32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2024-01-03T06:18:07Z</dcterms:modified>
</cp:coreProperties>
</file>