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4152B1A-C937-4BA0-B350-1749C3DAD78F}" xr6:coauthVersionLast="47" xr6:coauthVersionMax="47" xr10:uidLastSave="{00000000-0000-0000-0000-000000000000}"/>
  <bookViews>
    <workbookView xWindow="240" yWindow="0" windowWidth="16590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C21" i="1"/>
  <c r="E21" i="1"/>
  <c r="F21" i="1"/>
  <c r="G21" i="1"/>
  <c r="H21" i="1"/>
  <c r="Q22" i="1"/>
  <c r="Q23" i="1"/>
  <c r="Q24" i="1"/>
  <c r="F11" i="1"/>
  <c r="G11" i="1"/>
  <c r="E14" i="1"/>
  <c r="E15" i="1" s="1"/>
  <c r="C17" i="1"/>
  <c r="Q21" i="1"/>
  <c r="C11" i="1"/>
  <c r="C12" i="1"/>
  <c r="C16" i="1" l="1"/>
  <c r="D18" i="1" s="1"/>
  <c r="O24" i="1"/>
  <c r="O22" i="1"/>
  <c r="O21" i="1"/>
  <c r="C15" i="1"/>
  <c r="O23" i="1"/>
  <c r="C18" i="1" l="1"/>
  <c r="E16" i="1"/>
  <c r="E17" i="1" s="1"/>
</calcChain>
</file>

<file path=xl/sharedStrings.xml><?xml version="1.0" encoding="utf-8"?>
<sst xmlns="http://schemas.openxmlformats.org/spreadsheetml/2006/main" count="59" uniqueCount="52">
  <si>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</si>
  <si>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</si>
  <si>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</si>
  <si>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</si>
  <si>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</si>
  <si>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</si>
  <si>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</si>
  <si>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</si>
  <si>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</si>
  <si>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</si>
  <si>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</si>
  <si>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</si>
  <si>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</si>
  <si>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</si>
  <si>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</si>
  <si>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</si>
  <si>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</si>
  <si>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</si>
  <si>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</si>
  <si>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</si>
  <si>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</si>
  <si>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</si>
  <si>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</si>
  <si>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</si>
  <si>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</si>
  <si>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</si>
  <si>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</si>
  <si>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</si>
  <si>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</si>
  <si>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</si>
  <si>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</si>
  <si>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</si>
  <si>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</si>
  <si>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</si>
  <si>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</si>
  <si>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</si>
  <si>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</si>
  <si>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</si>
  <si>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</si>
  <si>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</si>
  <si>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</si>
  <si>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</si>
  <si>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</si>
  <si>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G3208-2644</t>
  </si>
  <si>
    <t>Lac</t>
  </si>
  <si>
    <t>IBVS 5958</t>
  </si>
  <si>
    <t>I</t>
  </si>
  <si>
    <t>II</t>
  </si>
  <si>
    <t>IBVS 6042</t>
  </si>
  <si>
    <t>GSC 3208-2644</t>
  </si>
  <si>
    <t>EA</t>
  </si>
  <si>
    <t>3208-2644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</si>
</sst>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11" fillId="0" borderId="0" xfId="0" applyFont="1" applyAlignment="1"/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3208-2644 -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715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03-404D-91CD-A1F9D0886C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715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-5.0000000192085281E-4</c:v>
                </c:pt>
                <c:pt idx="2">
                  <c:v>6.4999999449355528E-4</c:v>
                </c:pt>
                <c:pt idx="3">
                  <c:v>2.2299999996903352E-2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03-404D-91CD-A1F9D0886C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715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03-404D-91CD-A1F9D0886C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715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03-404D-91CD-A1F9D0886C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715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03-404D-91CD-A1F9D0886C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715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03-404D-91CD-A1F9D0886C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1.2999999999999999E-3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715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03-404D-91CD-A1F9D0886C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715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2.3394832079749218E-5</c:v>
                </c:pt>
                <c:pt idx="1">
                  <c:v>2.3394832079749218E-5</c:v>
                </c:pt>
                <c:pt idx="2">
                  <c:v>1.0129176818134176E-4</c:v>
                </c:pt>
                <c:pt idx="3">
                  <c:v>2.2301918557135213E-2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03-404D-91CD-A1F9D0886C8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715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03-404D-91CD-A1F9D0886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494792"/>
        <c:axId val="1"/>
      </c:scatterChart>
      <c:valAx>
        <c:axId val="525494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494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A09FF01-2B88-7A38-D108-98EF0FFCA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B2" sqref="B2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</row>
    <row r="2" spans="1:7" x14ac:dyDescent="0.2">
      <c r="A2" t="s">
        <v>24</v>
      </c>
      <c r="B2" t="s">
        <v>50</v>
      </c>
      <c r="D2" s="3" t="s">
        <v>44</v>
      </c>
      <c r="E2" s="31" t="s">
        <v>43</v>
      </c>
    </row>
    <row r="3" spans="1:7" ht="13.5" thickBot="1" x14ac:dyDescent="0.25">
      <c r="E3" t="s">
        <v>51</v>
      </c>
    </row>
    <row r="4" spans="1:7" ht="14.25" thickTop="1" thickBot="1" x14ac:dyDescent="0.25">
      <c r="A4" s="5" t="s">
        <v>0</v>
      </c>
      <c r="C4" s="8" t="s">
        <v>42</v>
      </c>
      <c r="D4" s="9" t="s">
        <v>42</v>
      </c>
    </row>
    <row r="6" spans="1:7" x14ac:dyDescent="0.2">
      <c r="A6" s="5" t="s">
        <v>1</v>
      </c>
    </row>
    <row r="7" spans="1:7" x14ac:dyDescent="0.2">
      <c r="A7" t="s">
        <v>2</v>
      </c>
      <c r="C7">
        <v>55399.481800000001</v>
      </c>
      <c r="D7" s="30" t="s">
        <v>40</v>
      </c>
    </row>
    <row r="8" spans="1:7" x14ac:dyDescent="0.2">
      <c r="A8" t="s">
        <v>3</v>
      </c>
      <c r="C8">
        <v>1.1597</v>
      </c>
      <c r="D8" s="30" t="s">
        <v>40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2.3394832079749218E-5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3.1158774440637015E-5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60314.698244212959</v>
      </c>
    </row>
    <row r="15" spans="1:7" x14ac:dyDescent="0.2">
      <c r="A15" s="14" t="s">
        <v>17</v>
      </c>
      <c r="B15" s="12"/>
      <c r="C15" s="15">
        <f ca="1">(C7+C11)+(C8+C12)*INT(MAX(F21:F3533))</f>
        <v>56228.689601918559</v>
      </c>
      <c r="D15" s="16" t="s">
        <v>38</v>
      </c>
      <c r="E15" s="17">
        <f ca="1">ROUND(2*(E14-$C$7)/$C$8,0)/2+E13</f>
        <v>4239.5</v>
      </c>
    </row>
    <row r="16" spans="1:7" x14ac:dyDescent="0.2">
      <c r="A16" s="18" t="s">
        <v>4</v>
      </c>
      <c r="B16" s="12"/>
      <c r="C16" s="19">
        <f ca="1">+C8+C12</f>
        <v>1.1597311587744406</v>
      </c>
      <c r="D16" s="16" t="s">
        <v>39</v>
      </c>
      <c r="E16" s="26">
        <f ca="1">ROUND(2*(E14-$C$15)/$C$16,0)/2+E13</f>
        <v>3524</v>
      </c>
    </row>
    <row r="17" spans="1:18" ht="13.5" thickBot="1" x14ac:dyDescent="0.25">
      <c r="A17" s="16" t="s">
        <v>30</v>
      </c>
      <c r="B17" s="12"/>
      <c r="C17" s="12">
        <f>COUNT(C21:C2191)</f>
        <v>4</v>
      </c>
      <c r="D17" s="16" t="s">
        <v>34</v>
      </c>
      <c r="E17" s="20">
        <f ca="1">+$C$15+$C$16*E16-15018.5-$C$9/24</f>
        <v>45297.478038773021</v>
      </c>
    </row>
    <row r="18" spans="1:18" ht="14.25" thickTop="1" thickBot="1" x14ac:dyDescent="0.25">
      <c r="A18" s="18" t="s">
        <v>5</v>
      </c>
      <c r="B18" s="12"/>
      <c r="C18" s="21">
        <f ca="1">+C15</f>
        <v>56228.689601918559</v>
      </c>
      <c r="D18" s="22">
        <f ca="1">+C16</f>
        <v>1.1597311587744406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41</v>
      </c>
    </row>
    <row r="21" spans="1:18" x14ac:dyDescent="0.2">
      <c r="A21" t="s">
        <v>40</v>
      </c>
      <c r="C21" s="10">
        <f>+C7</f>
        <v>55399.481800000001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2.3394832079749218E-5</v>
      </c>
      <c r="Q21" s="2">
        <f>+C21-15018.5</f>
        <v>40380.981800000001</v>
      </c>
    </row>
    <row r="22" spans="1:18" x14ac:dyDescent="0.2">
      <c r="A22" s="32" t="s">
        <v>45</v>
      </c>
      <c r="B22" s="33" t="s">
        <v>46</v>
      </c>
      <c r="C22" s="32">
        <v>55399.481299999999</v>
      </c>
      <c r="D22" s="32">
        <v>5.0000000000000001E-4</v>
      </c>
      <c r="E22">
        <f>+(C22-C$7)/C$8</f>
        <v>-4.3114598768720602E-4</v>
      </c>
      <c r="F22">
        <f>ROUND(2*E22,0)/2</f>
        <v>0</v>
      </c>
      <c r="G22">
        <f>+C22-(C$7+F22*C$8)</f>
        <v>-5.0000000192085281E-4</v>
      </c>
      <c r="I22">
        <f>+G22</f>
        <v>-5.0000000192085281E-4</v>
      </c>
      <c r="O22">
        <f ca="1">+C$11+C$12*$F22</f>
        <v>2.3394832079749218E-5</v>
      </c>
      <c r="Q22" s="2">
        <f>+C22-15018.5</f>
        <v>40380.981299999999</v>
      </c>
    </row>
    <row r="23" spans="1:18" x14ac:dyDescent="0.2">
      <c r="A23" s="32" t="s">
        <v>45</v>
      </c>
      <c r="B23" s="33" t="s">
        <v>47</v>
      </c>
      <c r="C23" s="32">
        <v>55402.381699999998</v>
      </c>
      <c r="D23" s="32">
        <v>1.2999999999999999E-3</v>
      </c>
      <c r="E23">
        <f>+(C23-C$7)/C$8</f>
        <v>2.5005604897789993</v>
      </c>
      <c r="F23">
        <f>ROUND(2*E23,0)/2</f>
        <v>2.5</v>
      </c>
      <c r="G23">
        <f>+C23-(C$7+F23*C$8)</f>
        <v>6.4999999449355528E-4</v>
      </c>
      <c r="I23">
        <f>+G23</f>
        <v>6.4999999449355528E-4</v>
      </c>
      <c r="O23">
        <f ca="1">+C$11+C$12*$F23</f>
        <v>1.0129176818134176E-4</v>
      </c>
      <c r="Q23" s="2">
        <f>+C23-15018.5</f>
        <v>40383.881699999998</v>
      </c>
    </row>
    <row r="24" spans="1:18" x14ac:dyDescent="0.2">
      <c r="A24" s="34" t="s">
        <v>48</v>
      </c>
      <c r="B24" s="35" t="s">
        <v>46</v>
      </c>
      <c r="C24" s="36">
        <v>56228.689599999998</v>
      </c>
      <c r="D24" s="36">
        <v>1E-4</v>
      </c>
      <c r="E24">
        <f>+(C24-C$7)/C$8</f>
        <v>715.01922911097404</v>
      </c>
      <c r="F24">
        <f>ROUND(2*E24,0)/2</f>
        <v>715</v>
      </c>
      <c r="G24">
        <f>+C24-(C$7+F24*C$8)</f>
        <v>2.2299999996903352E-2</v>
      </c>
      <c r="I24">
        <f>+G24</f>
        <v>2.2299999996903352E-2</v>
      </c>
      <c r="O24">
        <f ca="1">+C$11+C$12*$F24</f>
        <v>2.2301918557135213E-2</v>
      </c>
      <c r="Q24" s="2">
        <f>+C24-15018.5</f>
        <v>41210.189599999998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2024-01-05T03:45:28Z</dcterms:modified>
</cp:coreProperties>
</file>