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5E6BC2E-8742-4FD6-BE91-98C7BEBD16DA}" xr6:coauthVersionLast="47" xr6:coauthVersionMax="47" xr10:uidLastSave="{00000000-0000-0000-0000-000000000000}"/>
  <bookViews>
    <workbookView xWindow="14730" yWindow="93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3" i="1"/>
  <c r="F23" i="1"/>
  <c r="G23" i="1"/>
  <c r="K23" i="1"/>
  <c r="E24" i="1"/>
  <c r="F24" i="1"/>
  <c r="G24" i="1"/>
  <c r="K24" i="1"/>
  <c r="E25" i="1"/>
  <c r="F25" i="1"/>
  <c r="G25" i="1"/>
  <c r="K25" i="1"/>
  <c r="D9" i="1"/>
  <c r="C9" i="1"/>
  <c r="C21" i="1"/>
  <c r="Q21" i="1"/>
  <c r="E22" i="1"/>
  <c r="F22" i="1"/>
  <c r="G22" i="1"/>
  <c r="I22" i="1"/>
  <c r="Q23" i="1"/>
  <c r="Q24" i="1"/>
  <c r="Q25" i="1"/>
  <c r="Q22" i="1"/>
  <c r="F16" i="1"/>
  <c r="F17" i="1" s="1"/>
  <c r="C17" i="1"/>
  <c r="E21" i="1"/>
  <c r="F21" i="1"/>
  <c r="G21" i="1"/>
  <c r="I21" i="1"/>
  <c r="C11" i="1"/>
  <c r="C12" i="1"/>
  <c r="O29" i="1" l="1"/>
  <c r="O28" i="1"/>
  <c r="O27" i="1"/>
  <c r="O26" i="1"/>
  <c r="O24" i="1"/>
  <c r="C15" i="1"/>
  <c r="O25" i="1"/>
  <c r="O21" i="1"/>
  <c r="O22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<sst xmlns="http://schemas.openxmlformats.org/spreadsheetml/2006/main" count="65" uniqueCount="52">
  <si>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</si>
  <si>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</si>
  <si>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</si>
  <si>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</si>
  <si>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</si>
  <si>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</si>
  <si>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</si>
  <si>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</si>
  <si>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</si>
  <si>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</si>
  <si>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</si>
  <si>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</si>
  <si>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</si>
  <si>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</si>
  <si>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</si>
  <si>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</si>
  <si>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</si>
  <si>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</si>
  <si>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</si>
  <si>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</si>
  <si>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</si>
  <si>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</si>
  <si>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</si>
  <si>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</si>
  <si>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</si>
  <si>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</si>
  <si>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</si>
  <si>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</si>
  <si>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</si>
  <si>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</si>
  <si>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</si>
  <si>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</si>
  <si>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</si>
  <si>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</si>
  <si>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</si>
  <si>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</si>
  <si>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</si>
  <si>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</si>
  <si>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</si>
  <si>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Leo</t>
  </si>
  <si>
    <t>OEJV 0142</t>
  </si>
  <si>
    <t>I</t>
  </si>
  <si>
    <t>OEJV 0179</t>
  </si>
  <si>
    <t>II</t>
  </si>
  <si>
    <t>pg</t>
  </si>
  <si>
    <t>vis</t>
  </si>
  <si>
    <t>PE</t>
  </si>
  <si>
    <t>CCD</t>
  </si>
  <si>
    <t>JBAV, 55</t>
  </si>
  <si>
    <t>JBAV, 63</t>
  </si>
  <si>
    <t>JBAV, 79</t>
  </si>
  <si>
    <t>GSC 4922-0195 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</si>
</sst>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25" fillId="0" borderId="0"/>
    <xf numFmtId="0" fontId="14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0" applyNumberFormat="1" applyFont="1" applyAlignment="1">
      <alignment vertical="center" wrapText="1"/>
    </xf>
    <xf numFmtId="43" fontId="31" fillId="0" borderId="0" xfId="47" applyFont="1" applyBorder="1"/>
    <xf numFmtId="165" fontId="31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G4922-0195 -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76-4B09-B724-61F20A1AF1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1.2099999999918509E-2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76-4B09-B724-61F20A1AF1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76-4B09-B724-61F20A1AF1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3.4549999982118607E-3</c:v>
                </c:pt>
                <c:pt idx="3">
                  <c:v>4.1849999979604036E-3</c:v>
                </c:pt>
                <c:pt idx="4">
                  <c:v>1.9899999999324791E-2</c:v>
                </c:pt>
                <c:pt idx="5">
                  <c:v>1.5100000207894482E-2</c:v>
                </c:pt>
                <c:pt idx="6">
                  <c:v>8.224999881349504E-3</c:v>
                </c:pt>
                <c:pt idx="7">
                  <c:v>1.4624999996158294E-2</c:v>
                </c:pt>
                <c:pt idx="8">
                  <c:v>7.0249998243525624E-3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76-4B09-B724-61F20A1AF1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76-4B09-B724-61F20A1AF1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76-4B09-B724-61F20A1AF1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76-4B09-B724-61F20A1AF1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3.9500418176144523E-3</c:v>
                </c:pt>
                <c:pt idx="1">
                  <c:v>7.5190337998342627E-3</c:v>
                </c:pt>
                <c:pt idx="2">
                  <c:v>8.9447661041571584E-3</c:v>
                </c:pt>
                <c:pt idx="3">
                  <c:v>8.9447661041571584E-3</c:v>
                </c:pt>
                <c:pt idx="4">
                  <c:v>9.248196581917504E-3</c:v>
                </c:pt>
                <c:pt idx="5">
                  <c:v>1.1079605511115233E-2</c:v>
                </c:pt>
                <c:pt idx="6">
                  <c:v>1.1090130849788783E-2</c:v>
                </c:pt>
                <c:pt idx="7">
                  <c:v>1.141250693716152E-2</c:v>
                </c:pt>
                <c:pt idx="8">
                  <c:v>1.1795027816954542E-2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76-4B09-B724-61F20A1AF1B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  <c:pt idx="8">
                  <c:v>13043.5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76-4B09-B724-61F20A1A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065896"/>
        <c:axId val="1"/>
      </c:scatterChart>
      <c:valAx>
        <c:axId val="86806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06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CC9650-AA91-FE56-A46E-1686FD64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51</v>
      </c>
    </row>
    <row r="2" spans="1:6" x14ac:dyDescent="0.2">
      <c r="A2" t="s">
        <v>23</v>
      </c>
      <c r="C2" s="3"/>
      <c r="D2" s="3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51871.05</v>
      </c>
      <c r="D7" s="29" t="s">
        <v>38</v>
      </c>
    </row>
    <row r="8" spans="1:6" x14ac:dyDescent="0.2">
      <c r="A8" t="s">
        <v>3</v>
      </c>
      <c r="C8" s="8">
        <v>0.62885000000000002</v>
      </c>
      <c r="D8" s="29" t="s">
        <v>38</v>
      </c>
    </row>
    <row r="9" spans="1:6" x14ac:dyDescent="0.2">
      <c r="A9" s="24" t="s">
        <v>32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3.9500418176144523E-3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6.0144792420286658E-7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60073.152344727103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0.62885060144792426</v>
      </c>
      <c r="E16" s="14" t="s">
        <v>30</v>
      </c>
      <c r="F16" s="15">
        <f ca="1">NOW()+15018.5+$C$5/24</f>
        <v>60171.751041550924</v>
      </c>
    </row>
    <row r="17" spans="1:21" ht="13.5" thickBot="1" x14ac:dyDescent="0.25">
      <c r="A17" s="14" t="s">
        <v>27</v>
      </c>
      <c r="B17" s="10"/>
      <c r="C17" s="10">
        <f>COUNT(C21:C2191)</f>
        <v>9</v>
      </c>
      <c r="E17" s="14" t="s">
        <v>35</v>
      </c>
      <c r="F17" s="15">
        <f ca="1">ROUND(2*(F16-$C$7)/$C$8,0)/2+F15</f>
        <v>13201</v>
      </c>
    </row>
    <row r="18" spans="1:21" ht="14.25" thickTop="1" thickBot="1" x14ac:dyDescent="0.25">
      <c r="A18" s="16" t="s">
        <v>5</v>
      </c>
      <c r="B18" s="10"/>
      <c r="C18" s="19">
        <f ca="1">+C15</f>
        <v>60073.152344727103</v>
      </c>
      <c r="D18" s="20">
        <f ca="1">+C16</f>
        <v>0.62885060144792426</v>
      </c>
      <c r="E18" s="14" t="s">
        <v>36</v>
      </c>
      <c r="F18" s="23">
        <f ca="1">ROUND(2*(F16-$C$15)/$C$16,0)/2+F15</f>
        <v>158</v>
      </c>
    </row>
    <row r="19" spans="1:21" ht="13.5" thickTop="1" x14ac:dyDescent="0.2">
      <c r="E19" s="14" t="s">
        <v>31</v>
      </c>
      <c r="F19" s="18">
        <f ca="1">+$C$15+$C$16*F18-15018.5-$C$5/24</f>
        <v>45154.406573089211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C$7</f>
        <v>51871.05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3.9500418176144523E-3</v>
      </c>
      <c r="Q21" s="2">
        <f>+C21-15018.5</f>
        <v>36852.550000000003</v>
      </c>
    </row>
    <row r="22" spans="1:21" x14ac:dyDescent="0.2">
      <c r="A22" s="30" t="s">
        <v>40</v>
      </c>
      <c r="B22" s="31" t="s">
        <v>41</v>
      </c>
      <c r="C22" s="30">
        <v>55602.658000000003</v>
      </c>
      <c r="D22" s="30">
        <v>1.4999999999999999E-2</v>
      </c>
      <c r="E22">
        <f>+(C22-C$7)/C$8</f>
        <v>5934.0192414725298</v>
      </c>
      <c r="F22">
        <f>ROUND(2*E22,0)/2</f>
        <v>5934</v>
      </c>
      <c r="G22">
        <f>+C22-(C$7+F22*C$8)</f>
        <v>1.2099999999918509E-2</v>
      </c>
      <c r="I22">
        <f>+G22</f>
        <v>1.2099999999918509E-2</v>
      </c>
      <c r="O22">
        <f ca="1">+C$11+C$12*$F22</f>
        <v>7.5190337998342627E-3</v>
      </c>
      <c r="Q22" s="2">
        <f>+C22-15018.5</f>
        <v>40584.158000000003</v>
      </c>
    </row>
    <row r="23" spans="1:21" x14ac:dyDescent="0.2">
      <c r="A23" s="32" t="s">
        <v>42</v>
      </c>
      <c r="B23" s="33" t="s">
        <v>41</v>
      </c>
      <c r="C23" s="34">
        <v>57093.338280000004</v>
      </c>
      <c r="D23" s="34">
        <v>4.0000000000000002E-4</v>
      </c>
      <c r="E23">
        <f>+(C23-C$7)/C$8</f>
        <v>8304.5054941559993</v>
      </c>
      <c r="F23">
        <f>ROUND(2*E23,0)/2</f>
        <v>8304.5</v>
      </c>
      <c r="G23">
        <f>+C23-(C$7+F23*C$8)</f>
        <v>3.4549999982118607E-3</v>
      </c>
      <c r="K23">
        <f>+G23</f>
        <v>3.4549999982118607E-3</v>
      </c>
      <c r="O23">
        <f ca="1">+C$11+C$12*$F23</f>
        <v>8.9447661041571584E-3</v>
      </c>
      <c r="Q23" s="2">
        <f>+C23-15018.5</f>
        <v>42074.838280000004</v>
      </c>
    </row>
    <row r="24" spans="1:21" x14ac:dyDescent="0.2">
      <c r="A24" s="32" t="s">
        <v>42</v>
      </c>
      <c r="B24" s="33" t="s">
        <v>43</v>
      </c>
      <c r="C24" s="34">
        <v>57093.339010000003</v>
      </c>
      <c r="D24" s="34">
        <v>5.0000000000000001E-4</v>
      </c>
      <c r="E24">
        <f>+(C24-C$7)/C$8</f>
        <v>8304.5066550051688</v>
      </c>
      <c r="F24">
        <f>ROUND(2*E24,0)/2</f>
        <v>8304.5</v>
      </c>
      <c r="G24">
        <f>+C24-(C$7+F24*C$8)</f>
        <v>4.1849999979604036E-3</v>
      </c>
      <c r="K24">
        <f>+G24</f>
        <v>4.1849999979604036E-3</v>
      </c>
      <c r="O24">
        <f ca="1">+C$11+C$12*$F24</f>
        <v>8.9447661041571584E-3</v>
      </c>
      <c r="Q24" s="2">
        <f>+C24-15018.5</f>
        <v>42074.839010000003</v>
      </c>
    </row>
    <row r="25" spans="1:21" x14ac:dyDescent="0.2">
      <c r="A25" s="32" t="s">
        <v>42</v>
      </c>
      <c r="B25" s="33" t="s">
        <v>41</v>
      </c>
      <c r="C25" s="34">
        <v>57410.609550000001</v>
      </c>
      <c r="D25" s="34">
        <v>2.9999999999999997E-4</v>
      </c>
      <c r="E25">
        <f>+(C25-C$7)/C$8</f>
        <v>8809.0316450663886</v>
      </c>
      <c r="F25">
        <f>ROUND(2*E25,0)/2</f>
        <v>8809</v>
      </c>
      <c r="G25">
        <f>+C25-(C$7+F25*C$8)</f>
        <v>1.9899999999324791E-2</v>
      </c>
      <c r="K25">
        <f>+G25</f>
        <v>1.9899999999324791E-2</v>
      </c>
      <c r="O25">
        <f ca="1">+C$11+C$12*$F25</f>
        <v>9.248196581917504E-3</v>
      </c>
      <c r="Q25" s="2">
        <f>+C25-15018.5</f>
        <v>42392.109550000001</v>
      </c>
    </row>
    <row r="26" spans="1:21" x14ac:dyDescent="0.2">
      <c r="A26" s="35" t="s">
        <v>48</v>
      </c>
      <c r="B26" s="36" t="s">
        <v>43</v>
      </c>
      <c r="C26" s="37">
        <v>59325.453000000212</v>
      </c>
      <c r="D26" s="35">
        <v>1.4999999999999999E-2</v>
      </c>
      <c r="E26">
        <f t="shared" ref="E26:E28" si="0">+(C26-C$7)/C$8</f>
        <v>11854.024012085885</v>
      </c>
      <c r="F26">
        <f t="shared" ref="F26:F28" si="1">ROUND(2*E26,0)/2</f>
        <v>11854</v>
      </c>
      <c r="G26">
        <f t="shared" ref="G26:G28" si="2">+C26-(C$7+F26*C$8)</f>
        <v>1.5100000207894482E-2</v>
      </c>
      <c r="K26">
        <f t="shared" ref="K26:K28" si="3">+G26</f>
        <v>1.5100000207894482E-2</v>
      </c>
      <c r="O26">
        <f t="shared" ref="O26:O28" ca="1" si="4">+C$11+C$12*$F26</f>
        <v>1.1079605511115233E-2</v>
      </c>
      <c r="Q26" s="2">
        <f t="shared" ref="Q26:Q28" si="5">+C26-15018.5</f>
        <v>44306.953000000212</v>
      </c>
    </row>
    <row r="27" spans="1:21" x14ac:dyDescent="0.2">
      <c r="A27" s="35" t="s">
        <v>48</v>
      </c>
      <c r="B27" s="36" t="s">
        <v>41</v>
      </c>
      <c r="C27" s="37">
        <v>59336.450999999885</v>
      </c>
      <c r="D27" s="35">
        <v>4.0000000000000001E-3</v>
      </c>
      <c r="E27">
        <f t="shared" si="0"/>
        <v>11871.513079430519</v>
      </c>
      <c r="F27">
        <f t="shared" si="1"/>
        <v>11871.5</v>
      </c>
      <c r="G27">
        <f t="shared" si="2"/>
        <v>8.224999881349504E-3</v>
      </c>
      <c r="K27">
        <f t="shared" si="3"/>
        <v>8.224999881349504E-3</v>
      </c>
      <c r="O27">
        <f t="shared" ca="1" si="4"/>
        <v>1.1090130849788783E-2</v>
      </c>
      <c r="Q27" s="2">
        <f t="shared" si="5"/>
        <v>44317.950999999885</v>
      </c>
    </row>
    <row r="28" spans="1:21" x14ac:dyDescent="0.2">
      <c r="A28" s="35" t="s">
        <v>49</v>
      </c>
      <c r="B28" s="36" t="s">
        <v>43</v>
      </c>
      <c r="C28" s="37">
        <v>59673.521000000001</v>
      </c>
      <c r="D28" s="35">
        <v>4.0000000000000001E-3</v>
      </c>
      <c r="E28">
        <f t="shared" si="0"/>
        <v>12407.523256738486</v>
      </c>
      <c r="F28">
        <f t="shared" si="1"/>
        <v>12407.5</v>
      </c>
      <c r="G28">
        <f t="shared" si="2"/>
        <v>1.4624999996158294E-2</v>
      </c>
      <c r="K28">
        <f t="shared" si="3"/>
        <v>1.4624999996158294E-2</v>
      </c>
      <c r="O28">
        <f t="shared" ca="1" si="4"/>
        <v>1.141250693716152E-2</v>
      </c>
      <c r="Q28" s="2">
        <f t="shared" si="5"/>
        <v>44655.021000000001</v>
      </c>
    </row>
    <row r="29" spans="1:21" x14ac:dyDescent="0.2">
      <c r="A29" s="38" t="s">
        <v>50</v>
      </c>
      <c r="B29" s="38" t="s">
        <v>41</v>
      </c>
      <c r="C29" s="39">
        <v>60073.461999999825</v>
      </c>
      <c r="D29" s="35">
        <v>7.0000000000000001E-3</v>
      </c>
      <c r="E29">
        <f t="shared" ref="E29" si="6">+(C29-C$7)/C$8</f>
        <v>13043.511171185213</v>
      </c>
      <c r="F29">
        <f t="shared" ref="F29" si="7">ROUND(2*E29,0)/2</f>
        <v>13043.5</v>
      </c>
      <c r="G29">
        <f t="shared" ref="G29" si="8">+C29-(C$7+F29*C$8)</f>
        <v>7.0249998243525624E-3</v>
      </c>
      <c r="K29">
        <f t="shared" ref="K29" si="9">+G29</f>
        <v>7.0249998243525624E-3</v>
      </c>
      <c r="O29">
        <f t="shared" ref="O29" ca="1" si="10">+C$11+C$12*$F29</f>
        <v>1.1795027816954542E-2</v>
      </c>
      <c r="Q29" s="2">
        <f t="shared" ref="Q29" si="11">+C29-15018.5</f>
        <v>45054.961999999825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2023-08-15T06:01:30Z</dcterms:modified>
</cp:coreProperties>
</file>