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4FEE4FD-FFDB-4FD5-B5E8-373E50F87BFF}" xr6:coauthVersionLast="47" xr6:coauthVersionMax="47" xr10:uidLastSave="{00000000-0000-0000-0000-000000000000}"/>
  <bookViews>
    <workbookView xWindow="14220" yWindow="1050" windowWidth="14250" windowHeight="141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1" i="1"/>
  <c r="F21" i="1"/>
  <c r="G21" i="1"/>
  <c r="I21" i="1"/>
  <c r="E27" i="1"/>
  <c r="F27" i="1"/>
  <c r="G27" i="1"/>
  <c r="K27" i="1"/>
  <c r="D9" i="1"/>
  <c r="C9" i="1"/>
  <c r="Q22" i="1"/>
  <c r="Q23" i="1"/>
  <c r="Q24" i="1"/>
  <c r="Q25" i="1"/>
  <c r="Q26" i="1"/>
  <c r="Q27" i="1"/>
  <c r="F16" i="1"/>
  <c r="F17" i="1" s="1"/>
  <c r="C17" i="1"/>
  <c r="Q21" i="1"/>
  <c r="C11" i="1"/>
  <c r="C12" i="1"/>
  <c r="O28" i="1" l="1"/>
  <c r="C16" i="1"/>
  <c r="D18" i="1" s="1"/>
  <c r="O26" i="1"/>
  <c r="C15" i="1"/>
  <c r="O24" i="1"/>
  <c r="O22" i="1"/>
  <c r="O25" i="1"/>
  <c r="O27" i="1"/>
  <c r="O21" i="1"/>
  <c r="O23" i="1"/>
  <c r="C18" i="1" l="1"/>
  <c r="F18" i="1"/>
  <c r="F19" i="1" s="1"/>
</calcChain>
</file>

<file path=xl/sharedStrings.xml><?xml version="1.0" encoding="utf-8"?>
<sst xmlns="http://schemas.openxmlformats.org/spreadsheetml/2006/main" count="71" uniqueCount="57">
  <si>
    <t>VSB-66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</si>
  <si>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</si>
  <si>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</si>
  <si>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</si>
  <si>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</si>
  <si>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</si>
  <si>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</si>
  <si>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</si>
  <si>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</si>
  <si>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</si>
  <si>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</si>
  <si>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</si>
  <si>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</si>
  <si>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</si>
  <si>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</si>
  <si>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</si>
  <si>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</si>
  <si>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</si>
  <si>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</si>
  <si>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</si>
  <si>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</si>
  <si>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</si>
  <si>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</si>
  <si>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</si>
  <si>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</si>
  <si>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</si>
  <si>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</si>
  <si>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</si>
  <si>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</si>
  <si>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</si>
  <si>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</si>
  <si>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</si>
  <si>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</si>
  <si>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</si>
  <si>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</si>
  <si>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</si>
  <si>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</si>
  <si>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</si>
  <si>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</si>
  <si>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</si>
  <si>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</si>
  <si>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</si>
  <si>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</si>
  <si>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NZ Leo</t>
  </si>
  <si>
    <t>2019G</t>
  </si>
  <si>
    <t>G0859-1106</t>
  </si>
  <si>
    <t>EW</t>
  </si>
  <si>
    <t>pr_</t>
  </si>
  <si>
    <t>NZ</t>
  </si>
  <si>
    <t>NZ Leo / GSC 0859-1106</t>
  </si>
  <si>
    <t>as of 2019-07-06</t>
  </si>
  <si>
    <t>GCVS</t>
  </si>
  <si>
    <t>IBVS 5945</t>
  </si>
  <si>
    <t>IBVS 5992</t>
  </si>
  <si>
    <t>I</t>
  </si>
  <si>
    <t>IBVS 6029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</si>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</sst>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4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0" borderId="5" xfId="0" applyFont="1" applyFill="1" applyBorder="1" applyAlignment="1">
      <alignment horizontal="left" vertical="center"/>
    </xf>
    <xf numFmtId="0" fontId="17" fillId="0" borderId="0" xfId="0" applyFont="1" applyAlignment="1"/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 applyAlignment="1">
      <alignment horizontal="center"/>
    </xf>
    <xf numFmtId="172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Leo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AC-4AC3-A61F-FE6889705E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AC-4AC3-A61F-FE6889705E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AC-4AC3-A61F-FE6889705E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8.5749999416293576E-3</c:v>
                </c:pt>
                <c:pt idx="2">
                  <c:v>8.9699999371077865E-3</c:v>
                </c:pt>
                <c:pt idx="3">
                  <c:v>7.3799999299808405E-3</c:v>
                </c:pt>
                <c:pt idx="4">
                  <c:v>1.1040999939723406E-2</c:v>
                </c:pt>
                <c:pt idx="5">
                  <c:v>7.6419999386416748E-3</c:v>
                </c:pt>
                <c:pt idx="6">
                  <c:v>1.1632999980065506E-2</c:v>
                </c:pt>
                <c:pt idx="7">
                  <c:v>1.0004999938246328E-2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AC-4AC3-A61F-FE6889705E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AC-4AC3-A61F-FE6889705E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AC-4AC3-A61F-FE6889705E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0</c:v>
                  </c:pt>
                  <c:pt idx="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AC-4AC3-A61F-FE6889705E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8.1454054585154249E-3</c:v>
                </c:pt>
                <c:pt idx="1">
                  <c:v>8.5723730775601244E-3</c:v>
                </c:pt>
                <c:pt idx="2">
                  <c:v>8.7294782898715995E-3</c:v>
                </c:pt>
                <c:pt idx="3">
                  <c:v>8.7643905592741482E-3</c:v>
                </c:pt>
                <c:pt idx="4">
                  <c:v>8.9254587859502379E-3</c:v>
                </c:pt>
                <c:pt idx="5">
                  <c:v>8.971410881082784E-3</c:v>
                </c:pt>
                <c:pt idx="6">
                  <c:v>1.0322326991991725E-2</c:v>
                </c:pt>
                <c:pt idx="7">
                  <c:v>1.0960561019664286E-2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AC-4AC3-A61F-FE6889705E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2262.5</c:v>
                </c:pt>
                <c:pt idx="2">
                  <c:v>3095</c:v>
                </c:pt>
                <c:pt idx="3">
                  <c:v>3280</c:v>
                </c:pt>
                <c:pt idx="4">
                  <c:v>4133.5</c:v>
                </c:pt>
                <c:pt idx="5">
                  <c:v>4377</c:v>
                </c:pt>
                <c:pt idx="6">
                  <c:v>11535.5</c:v>
                </c:pt>
                <c:pt idx="7">
                  <c:v>14917.5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AC-4AC3-A61F-FE6889705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995520"/>
        <c:axId val="1"/>
      </c:scatterChart>
      <c:valAx>
        <c:axId val="805995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995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90A5BE-9B9B-6DC4-5947-573EA09B1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49</v>
      </c>
      <c r="F1" s="34" t="s">
        <v>43</v>
      </c>
      <c r="G1" s="31" t="s">
        <v>44</v>
      </c>
      <c r="H1" s="35"/>
      <c r="I1" s="36" t="s">
        <v>45</v>
      </c>
      <c r="J1" s="34" t="s">
        <v>43</v>
      </c>
      <c r="K1" s="37">
        <v>11.271699999999999</v>
      </c>
      <c r="L1" s="37">
        <v>10.351100000000001</v>
      </c>
      <c r="M1" s="38">
        <v>54551.668000000063</v>
      </c>
      <c r="N1" s="38">
        <v>0.33995399999999998</v>
      </c>
      <c r="O1" s="39" t="s">
        <v>46</v>
      </c>
      <c r="P1" s="39">
        <v>12.454000000000001</v>
      </c>
      <c r="Q1" s="39">
        <v>12.955</v>
      </c>
      <c r="R1" s="40" t="s">
        <v>47</v>
      </c>
      <c r="S1" s="41" t="s">
        <v>15</v>
      </c>
      <c r="T1" s="42" t="s">
        <v>48</v>
      </c>
    </row>
    <row r="2" spans="1:20" ht="12.95" customHeight="1" x14ac:dyDescent="0.2">
      <c r="A2" t="s">
        <v>25</v>
      </c>
      <c r="B2" t="s">
        <v>46</v>
      </c>
      <c r="C2" s="30"/>
      <c r="D2" s="3"/>
    </row>
    <row r="3" spans="1:20" ht="12.95" customHeight="1" thickBot="1" x14ac:dyDescent="0.25"/>
    <row r="4" spans="1:20" ht="12.95" customHeight="1" thickTop="1" thickBot="1" x14ac:dyDescent="0.25">
      <c r="A4" s="5" t="s">
        <v>2</v>
      </c>
      <c r="C4" s="27">
        <v>54551.668000000063</v>
      </c>
      <c r="D4" s="28">
        <v>0.33995399999999998</v>
      </c>
      <c r="E4" s="43" t="s">
        <v>50</v>
      </c>
    </row>
    <row r="5" spans="1:20" ht="12.95" customHeight="1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0" ht="12.95" customHeight="1" x14ac:dyDescent="0.2">
      <c r="A6" s="5" t="s">
        <v>3</v>
      </c>
    </row>
    <row r="7" spans="1:20" ht="12.95" customHeight="1" x14ac:dyDescent="0.2">
      <c r="A7" t="s">
        <v>4</v>
      </c>
      <c r="C7" s="8">
        <v>54551.668000000063</v>
      </c>
      <c r="D7" s="29" t="s">
        <v>51</v>
      </c>
    </row>
    <row r="8" spans="1:20" ht="12.95" customHeight="1" x14ac:dyDescent="0.2">
      <c r="A8" t="s">
        <v>5</v>
      </c>
      <c r="C8" s="8">
        <v>0.33995399999999998</v>
      </c>
      <c r="D8" s="29" t="s">
        <v>51</v>
      </c>
    </row>
    <row r="9" spans="1:20" ht="12.95" customHeight="1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0" ht="12.95" customHeight="1" thickBot="1" x14ac:dyDescent="0.25">
      <c r="A10" s="10"/>
      <c r="B10" s="10"/>
      <c r="C10" s="4" t="s">
        <v>21</v>
      </c>
      <c r="D10" s="4" t="s">
        <v>22</v>
      </c>
      <c r="E10" s="10"/>
    </row>
    <row r="11" spans="1:20" ht="12.95" customHeight="1" x14ac:dyDescent="0.2">
      <c r="A11" s="10" t="s">
        <v>17</v>
      </c>
      <c r="B11" s="10"/>
      <c r="C11" s="21">
        <f ca="1">INTERCEPT(INDIRECT($D$9):G992,INDIRECT($C$9):F992)</f>
        <v>8.1454054585154249E-3</v>
      </c>
      <c r="D11" s="3"/>
      <c r="E11" s="10"/>
    </row>
    <row r="12" spans="1:20" ht="12.95" customHeight="1" x14ac:dyDescent="0.2">
      <c r="A12" s="10" t="s">
        <v>18</v>
      </c>
      <c r="B12" s="10"/>
      <c r="C12" s="21">
        <f ca="1">SLOPE(INDIRECT($D$9):G992,INDIRECT($C$9):F992)</f>
        <v>1.8871496974351342E-7</v>
      </c>
      <c r="D12" s="3"/>
      <c r="E12" s="10"/>
    </row>
    <row r="13" spans="1:20" ht="12.95" customHeight="1" x14ac:dyDescent="0.2">
      <c r="A13" s="10" t="s">
        <v>20</v>
      </c>
      <c r="B13" s="10"/>
      <c r="C13" s="3" t="s">
        <v>15</v>
      </c>
    </row>
    <row r="14" spans="1:20" ht="12.95" customHeight="1" x14ac:dyDescent="0.2">
      <c r="A14" s="10"/>
      <c r="B14" s="10"/>
      <c r="C14" s="10"/>
    </row>
    <row r="15" spans="1:20" ht="12.95" customHeight="1" x14ac:dyDescent="0.2">
      <c r="A15" s="12" t="s">
        <v>19</v>
      </c>
      <c r="B15" s="10"/>
      <c r="C15" s="13">
        <f ca="1">(C7+C11)+(C8+C12)*INT(MAX(F21:F3533))</f>
        <v>59622.77277846673</v>
      </c>
      <c r="E15" s="14" t="s">
        <v>36</v>
      </c>
      <c r="F15" s="32">
        <v>1</v>
      </c>
    </row>
    <row r="16" spans="1:20" ht="12.95" customHeight="1" x14ac:dyDescent="0.2">
      <c r="A16" s="16" t="s">
        <v>6</v>
      </c>
      <c r="B16" s="10"/>
      <c r="C16" s="17">
        <f ca="1">+C8+C12</f>
        <v>0.33995418871496974</v>
      </c>
      <c r="E16" s="14" t="s">
        <v>32</v>
      </c>
      <c r="F16" s="33">
        <f ca="1">NOW()+15018.5+$C$5/24</f>
        <v>60211.787818171295</v>
      </c>
    </row>
    <row r="17" spans="1:21" ht="12.95" customHeight="1" thickBot="1" x14ac:dyDescent="0.25">
      <c r="A17" s="14" t="s">
        <v>29</v>
      </c>
      <c r="B17" s="10"/>
      <c r="C17" s="10">
        <f>COUNT(C21:C2191)</f>
        <v>8</v>
      </c>
      <c r="E17" s="14" t="s">
        <v>37</v>
      </c>
      <c r="F17" s="15">
        <f ca="1">ROUND(2*(F16-$C$7)/$C$8,0)/2+F15</f>
        <v>16650.5</v>
      </c>
    </row>
    <row r="18" spans="1:21" ht="12.95" customHeight="1" thickTop="1" thickBot="1" x14ac:dyDescent="0.25">
      <c r="A18" s="16" t="s">
        <v>7</v>
      </c>
      <c r="B18" s="10"/>
      <c r="C18" s="19">
        <f ca="1">+C15</f>
        <v>59622.77277846673</v>
      </c>
      <c r="D18" s="20">
        <f ca="1">+C16</f>
        <v>0.33995418871496974</v>
      </c>
      <c r="E18" s="14" t="s">
        <v>38</v>
      </c>
      <c r="F18" s="23">
        <f ca="1">ROUND(2*(F16-$C$15)/$C$16,0)/2+F15</f>
        <v>1733.5</v>
      </c>
    </row>
    <row r="19" spans="1:21" ht="12.95" customHeight="1" thickTop="1" x14ac:dyDescent="0.2">
      <c r="E19" s="14" t="s">
        <v>33</v>
      </c>
      <c r="F19" s="18">
        <f ca="1">+$C$15+$C$16*F18-15018.5-$C$5/24</f>
        <v>45193.979197937464</v>
      </c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ht="12.95" customHeight="1" x14ac:dyDescent="0.2">
      <c r="A21" t="s">
        <v>51</v>
      </c>
      <c r="C21" s="8">
        <v>54551.668000000063</v>
      </c>
      <c r="D21" s="8" t="s">
        <v>15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8.1454054585154249E-3</v>
      </c>
      <c r="Q21" s="2">
        <f t="shared" ref="Q21:Q27" si="4">+C21-15018.5</f>
        <v>39533.168000000063</v>
      </c>
    </row>
    <row r="22" spans="1:21" ht="12.95" customHeight="1" x14ac:dyDescent="0.2">
      <c r="A22" s="46" t="s">
        <v>52</v>
      </c>
      <c r="B22" s="47" t="s">
        <v>1</v>
      </c>
      <c r="C22" s="46">
        <v>55320.822500000002</v>
      </c>
      <c r="D22" s="46">
        <v>1E-4</v>
      </c>
      <c r="E22">
        <f t="shared" si="0"/>
        <v>2262.5252240007139</v>
      </c>
      <c r="F22">
        <f t="shared" si="1"/>
        <v>2262.5</v>
      </c>
      <c r="G22">
        <f t="shared" si="2"/>
        <v>8.5749999416293576E-3</v>
      </c>
      <c r="K22">
        <f t="shared" ref="K22:K27" si="5">+G22</f>
        <v>8.5749999416293576E-3</v>
      </c>
      <c r="O22">
        <f t="shared" ca="1" si="3"/>
        <v>8.5723730775601244E-3</v>
      </c>
      <c r="Q22" s="2">
        <f t="shared" si="4"/>
        <v>40302.322500000002</v>
      </c>
    </row>
    <row r="23" spans="1:21" ht="12.95" customHeight="1" x14ac:dyDescent="0.2">
      <c r="A23" s="46" t="s">
        <v>53</v>
      </c>
      <c r="B23" s="47" t="s">
        <v>54</v>
      </c>
      <c r="C23" s="46">
        <v>55603.834600000002</v>
      </c>
      <c r="D23" s="46">
        <v>4.0000000000000002E-4</v>
      </c>
      <c r="E23">
        <f t="shared" si="0"/>
        <v>3095.0263859226211</v>
      </c>
      <c r="F23">
        <f t="shared" si="1"/>
        <v>3095</v>
      </c>
      <c r="G23">
        <f t="shared" si="2"/>
        <v>8.9699999371077865E-3</v>
      </c>
      <c r="K23">
        <f t="shared" si="5"/>
        <v>8.9699999371077865E-3</v>
      </c>
      <c r="O23">
        <f t="shared" ca="1" si="3"/>
        <v>8.7294782898715995E-3</v>
      </c>
      <c r="Q23" s="2">
        <f t="shared" si="4"/>
        <v>40585.334600000002</v>
      </c>
    </row>
    <row r="24" spans="1:21" ht="12.95" customHeight="1" x14ac:dyDescent="0.2">
      <c r="A24" s="46" t="s">
        <v>53</v>
      </c>
      <c r="B24" s="47" t="s">
        <v>54</v>
      </c>
      <c r="C24" s="46">
        <v>55666.724499999997</v>
      </c>
      <c r="D24" s="46">
        <v>5.9999999999999995E-4</v>
      </c>
      <c r="E24">
        <f t="shared" si="0"/>
        <v>3280.0217088192326</v>
      </c>
      <c r="F24">
        <f t="shared" si="1"/>
        <v>3280</v>
      </c>
      <c r="G24">
        <f t="shared" si="2"/>
        <v>7.3799999299808405E-3</v>
      </c>
      <c r="K24">
        <f t="shared" si="5"/>
        <v>7.3799999299808405E-3</v>
      </c>
      <c r="O24">
        <f t="shared" ca="1" si="3"/>
        <v>8.7643905592741482E-3</v>
      </c>
      <c r="Q24" s="2">
        <f t="shared" si="4"/>
        <v>40648.224499999997</v>
      </c>
    </row>
    <row r="25" spans="1:21" ht="12.95" customHeight="1" x14ac:dyDescent="0.2">
      <c r="A25" s="48" t="s">
        <v>55</v>
      </c>
      <c r="B25" s="49" t="s">
        <v>1</v>
      </c>
      <c r="C25" s="48">
        <v>55956.878900000003</v>
      </c>
      <c r="D25" s="48">
        <v>2.0000000000000001E-4</v>
      </c>
      <c r="E25">
        <f t="shared" si="0"/>
        <v>4133.5324779233079</v>
      </c>
      <c r="F25">
        <f t="shared" si="1"/>
        <v>4133.5</v>
      </c>
      <c r="G25">
        <f t="shared" si="2"/>
        <v>1.1040999939723406E-2</v>
      </c>
      <c r="K25">
        <f t="shared" si="5"/>
        <v>1.1040999939723406E-2</v>
      </c>
      <c r="O25">
        <f t="shared" ca="1" si="3"/>
        <v>8.9254587859502379E-3</v>
      </c>
      <c r="Q25" s="2">
        <f t="shared" si="4"/>
        <v>40938.378900000003</v>
      </c>
    </row>
    <row r="26" spans="1:21" ht="12.95" customHeight="1" x14ac:dyDescent="0.2">
      <c r="A26" s="48" t="s">
        <v>55</v>
      </c>
      <c r="B26" s="49" t="s">
        <v>54</v>
      </c>
      <c r="C26" s="48">
        <v>56039.654300000002</v>
      </c>
      <c r="D26" s="48">
        <v>5.9999999999999995E-4</v>
      </c>
      <c r="E26">
        <f t="shared" si="0"/>
        <v>4377.0224795117538</v>
      </c>
      <c r="F26">
        <f t="shared" si="1"/>
        <v>4377</v>
      </c>
      <c r="G26">
        <f t="shared" si="2"/>
        <v>7.6419999386416748E-3</v>
      </c>
      <c r="K26">
        <f t="shared" si="5"/>
        <v>7.6419999386416748E-3</v>
      </c>
      <c r="O26">
        <f t="shared" ca="1" si="3"/>
        <v>8.971410881082784E-3</v>
      </c>
      <c r="Q26" s="2">
        <f t="shared" si="4"/>
        <v>41021.154300000002</v>
      </c>
    </row>
    <row r="27" spans="1:21" ht="12.95" customHeight="1" x14ac:dyDescent="0.2">
      <c r="A27" s="44" t="s">
        <v>0</v>
      </c>
      <c r="B27" s="45" t="s">
        <v>1</v>
      </c>
      <c r="C27" s="44">
        <v>58473.219000000041</v>
      </c>
      <c r="D27" s="44" t="s">
        <v>15</v>
      </c>
      <c r="E27">
        <f t="shared" si="0"/>
        <v>11535.534219335492</v>
      </c>
      <c r="F27">
        <f t="shared" si="1"/>
        <v>11535.5</v>
      </c>
      <c r="G27">
        <f t="shared" si="2"/>
        <v>1.1632999980065506E-2</v>
      </c>
      <c r="K27">
        <f t="shared" si="5"/>
        <v>1.1632999980065506E-2</v>
      </c>
      <c r="O27">
        <f t="shared" ca="1" si="3"/>
        <v>1.0322326991991725E-2</v>
      </c>
      <c r="Q27" s="2">
        <f t="shared" si="4"/>
        <v>43454.719000000041</v>
      </c>
    </row>
    <row r="28" spans="1:21" ht="12.95" customHeight="1" x14ac:dyDescent="0.2">
      <c r="A28" s="50" t="s">
        <v>56</v>
      </c>
      <c r="B28" s="51" t="s">
        <v>1</v>
      </c>
      <c r="C28" s="52">
        <v>59622.941800000001</v>
      </c>
      <c r="D28" s="53">
        <v>1E-4</v>
      </c>
      <c r="E28">
        <f t="shared" ref="E28" si="6">+(C28-C$7)/C$8</f>
        <v>14917.529430452172</v>
      </c>
      <c r="F28">
        <f t="shared" ref="F28" si="7">ROUND(2*E28,0)/2</f>
        <v>14917.5</v>
      </c>
      <c r="G28">
        <f t="shared" ref="G28" si="8">+C28-(C$7+F28*C$8)</f>
        <v>1.0004999938246328E-2</v>
      </c>
      <c r="K28">
        <f t="shared" ref="K28" si="9">+G28</f>
        <v>1.0004999938246328E-2</v>
      </c>
      <c r="O28">
        <f t="shared" ref="O28" ca="1" si="10">+C$11+C$12*$F28</f>
        <v>1.0960561019664286E-2</v>
      </c>
      <c r="Q28" s="2">
        <f t="shared" ref="Q28" si="11">+C28-15018.5</f>
        <v>44604.441800000001</v>
      </c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918" r:id="rId1" display="http://vsolj.cetus-net.org/bulletin.html"/>
    <hyperlink ref="H63911" r:id="rId2" display="https://www.aavso.org/ejaavso"/>
    <hyperlink ref="I63918" r:id="rId3" display="http://vsolj.cetus-net.org/bulletin.html"/>
    <hyperlink ref="AQ57569" r:id="rId4" display="http://cdsbib.u-strasbg.fr/cgi-bin/cdsbib?1990RMxAA..21..381G"/>
    <hyperlink ref="H63915" r:id="rId5" display="https://www.aavso.org/ejaavso"/>
    <hyperlink ref="AP4933" r:id="rId6" display="http://cdsbib.u-strasbg.fr/cgi-bin/cdsbib?1990RMxAA..21..381G"/>
    <hyperlink ref="AP4936" r:id="rId7" display="http://cdsbib.u-strasbg.fr/cgi-bin/cdsbib?1990RMxAA..21..381G"/>
    <hyperlink ref="AP4934" r:id="rId8" display="http://cdsbib.u-strasbg.fr/cgi-bin/cdsbib?1990RMxAA..21..381G"/>
    <hyperlink ref="AP4918" r:id="rId9" display="http://cdsbib.u-strasbg.fr/cgi-bin/cdsbib?1990RMxAA..21..381G"/>
    <hyperlink ref="AQ5147" r:id="rId10" display="http://cdsbib.u-strasbg.fr/cgi-bin/cdsbib?1990RMxAA..21..381G"/>
    <hyperlink ref="AQ5151" r:id="rId11" display="http://cdsbib.u-strasbg.fr/cgi-bin/cdsbib?1990RMxAA..21..381G"/>
    <hyperlink ref="AQ64831" r:id="rId12" display="http://cdsbib.u-strasbg.fr/cgi-bin/cdsbib?1990RMxAA..21..381G"/>
    <hyperlink ref="I2039" r:id="rId13" display="http://vsolj.cetus-net.org/bulletin.html"/>
    <hyperlink ref="H2039" r:id="rId14" display="http://vsolj.cetus-net.org/bulletin.html"/>
    <hyperlink ref="AQ65492" r:id="rId15" display="http://cdsbib.u-strasbg.fr/cgi-bin/cdsbib?1990RMxAA..21..381G"/>
    <hyperlink ref="AQ65491" r:id="rId16" display="http://cdsbib.u-strasbg.fr/cgi-bin/cdsbib?1990RMxAA..21..381G"/>
    <hyperlink ref="AP3209" r:id="rId17" display="http://cdsbib.u-strasbg.fr/cgi-bin/cdsbib?1990RMxAA..21..381G"/>
    <hyperlink ref="AP3227" r:id="rId18" display="http://cdsbib.u-strasbg.fr/cgi-bin/cdsbib?1990RMxAA..21..381G"/>
    <hyperlink ref="AP3228" r:id="rId19" display="http://cdsbib.u-strasbg.fr/cgi-bin/cdsbib?1990RMxAA..21..381G"/>
    <hyperlink ref="AP322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2023-09-24T06:54:27Z</dcterms:modified>
</cp:coreProperties>
</file>