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A95B11A-1E18-44E7-966E-40CF7D084C0F}" xr6:coauthVersionLast="47" xr6:coauthVersionMax="47" xr10:uidLastSave="{00000000-0000-0000-0000-000000000000}"/>
  <bookViews>
    <workbookView xWindow="14115" yWindow="66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2" i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3" i="1" l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<sst xmlns="http://schemas.openxmlformats.org/spreadsheetml/2006/main" count="54" uniqueCount="48">
  <si>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</si>
  <si>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</si>
  <si>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</si>
  <si>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</si>
  <si>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</si>
  <si>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</si>
  <si>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</si>
  <si>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</si>
  <si>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</si>
  <si>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</si>
  <si>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</si>
  <si>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</si>
  <si>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</si>
  <si>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</si>
  <si>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</si>
  <si>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</si>
  <si>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</si>
  <si>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</si>
  <si>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</si>
  <si>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</si>
  <si>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</si>
  <si>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</si>
  <si>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</si>
  <si>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</si>
  <si>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</si>
  <si>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</si>
  <si>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</si>
  <si>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</si>
  <si>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</si>
  <si>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</si>
  <si>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</si>
  <si>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</si>
  <si>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</si>
  <si>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</si>
  <si>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</si>
  <si>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</si>
  <si>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</si>
  <si>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</si>
  <si>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</si>
  <si>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</si>
  <si>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</si>
  <si>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IT Lib / GSC 6768-1485</t>
  </si>
  <si>
    <t>EA:</t>
  </si>
  <si>
    <t>Kreiner</t>
  </si>
  <si>
    <t>not avail.</t>
  </si>
  <si>
    <t>IBVS 5690</t>
  </si>
  <si>
    <t>I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</si>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</sst>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Lib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1B-4F68-B7EB-75E2264A97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-6.7969999508932233E-4</c:v>
                </c:pt>
                <c:pt idx="2">
                  <c:v>6.4603599996189587E-2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1B-4F68-B7EB-75E2264A97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1B-4F68-B7EB-75E2264A97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1B-4F68-B7EB-75E2264A97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1B-4F68-B7EB-75E2264A97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1B-4F68-B7EB-75E2264A97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1B-4F68-B7EB-75E2264A97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-5.0280120492285675E-3</c:v>
                </c:pt>
                <c:pt idx="1">
                  <c:v>5.2301120767101091E-3</c:v>
                </c:pt>
                <c:pt idx="2">
                  <c:v>6.3721799973618723E-2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1B-4F68-B7EB-75E2264A97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453</c:v>
                </c:pt>
                <c:pt idx="2">
                  <c:v>3036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1B-4F68-B7EB-75E2264A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45072"/>
        <c:axId val="1"/>
      </c:scatterChart>
      <c:valAx>
        <c:axId val="41804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4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FA62D0-7AB7-CF78-E618-8B7A4E5CE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28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30" t="s">
        <v>44</v>
      </c>
      <c r="D4" s="31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52500.5334</v>
      </c>
      <c r="D7" s="29" t="s">
        <v>43</v>
      </c>
    </row>
    <row r="8" spans="1:7" x14ac:dyDescent="0.2">
      <c r="A8" t="s">
        <v>3</v>
      </c>
      <c r="C8" s="8">
        <v>2.2674249</v>
      </c>
      <c r="D8" s="29" t="s">
        <v>43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-5.0280120492285675E-3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2.264486562017368E-5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59961.768302430552</v>
      </c>
    </row>
    <row r="15" spans="1:7" x14ac:dyDescent="0.2">
      <c r="A15" s="12" t="s">
        <v>17</v>
      </c>
      <c r="B15" s="10"/>
      <c r="C15" s="13">
        <f ca="1">(C7+C11)+(C8+C12)*INT(MAX(F21:F3533))</f>
        <v>59384.499118199972</v>
      </c>
      <c r="D15" s="14" t="s">
        <v>39</v>
      </c>
      <c r="E15" s="15">
        <f ca="1">ROUND(2*(E14-$C$7)/$C$8,0)/2+E13</f>
        <v>3291.5</v>
      </c>
    </row>
    <row r="16" spans="1:7" x14ac:dyDescent="0.2">
      <c r="A16" s="16" t="s">
        <v>4</v>
      </c>
      <c r="B16" s="10"/>
      <c r="C16" s="17">
        <f ca="1">+C8+C12</f>
        <v>2.2674475448656199</v>
      </c>
      <c r="D16" s="14" t="s">
        <v>40</v>
      </c>
      <c r="E16" s="24">
        <f ca="1">ROUND(2*(E14-$C$15)/$C$16,0)/2+E13</f>
        <v>255.5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44945.727799246473</v>
      </c>
    </row>
    <row r="18" spans="1:18" ht="14.25" thickTop="1" thickBot="1" x14ac:dyDescent="0.25">
      <c r="A18" s="16" t="s">
        <v>5</v>
      </c>
      <c r="B18" s="10"/>
      <c r="C18" s="19">
        <f ca="1">+C15</f>
        <v>59384.499118199972</v>
      </c>
      <c r="D18" s="20">
        <f ca="1">+C16</f>
        <v>2.2674475448656199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28" t="s">
        <v>43</v>
      </c>
      <c r="C21" s="8">
        <v>52500.5334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-5.0280120492285675E-3</v>
      </c>
      <c r="Q21" s="2">
        <f>+C21-15018.5</f>
        <v>37482.0334</v>
      </c>
    </row>
    <row r="22" spans="1:18" x14ac:dyDescent="0.2">
      <c r="A22" s="32" t="s">
        <v>45</v>
      </c>
      <c r="B22" s="33" t="s">
        <v>46</v>
      </c>
      <c r="C22" s="32">
        <v>53527.676200000002</v>
      </c>
      <c r="D22" s="32">
        <v>1E-3</v>
      </c>
      <c r="E22">
        <f>+(C22-C$7)/C$8</f>
        <v>452.99970023263018</v>
      </c>
      <c r="F22">
        <f>ROUND(2*E22,0)/2</f>
        <v>453</v>
      </c>
      <c r="G22">
        <f>+C22-(C$7+F22*C$8)</f>
        <v>-6.7969999508932233E-4</v>
      </c>
      <c r="I22">
        <f>+G22</f>
        <v>-6.7969999508932233E-4</v>
      </c>
      <c r="O22">
        <f ca="1">+C$11+C$12*$F22</f>
        <v>5.2301120767101091E-3</v>
      </c>
      <c r="Q22" s="2">
        <f>+C22-15018.5</f>
        <v>38509.176200000002</v>
      </c>
    </row>
    <row r="23" spans="1:18" x14ac:dyDescent="0.2">
      <c r="A23" s="34" t="s">
        <v>47</v>
      </c>
      <c r="B23" s="35" t="s">
        <v>46</v>
      </c>
      <c r="C23" s="36">
        <v>59384.5</v>
      </c>
      <c r="D23" s="34">
        <v>0.01</v>
      </c>
      <c r="E23">
        <f>+(C23-C$7)/C$8</f>
        <v>3036.028492057223</v>
      </c>
      <c r="F23">
        <f>ROUND(2*E23,0)/2</f>
        <v>3036</v>
      </c>
      <c r="G23">
        <f>+C23-(C$7+F23*C$8)</f>
        <v>6.4603599996189587E-2</v>
      </c>
      <c r="I23">
        <f>+G23</f>
        <v>6.4603599996189587E-2</v>
      </c>
      <c r="O23">
        <f ca="1">+C$11+C$12*$F23</f>
        <v>6.3721799973618723E-2</v>
      </c>
      <c r="Q23" s="2">
        <f>+C23-15018.5</f>
        <v>44366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2023-01-17T05:26:21Z</dcterms:modified>
</cp:coreProperties>
</file>