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6819AA0-6101-4C2A-B2AC-BD51979EFA56}" xr6:coauthVersionLast="47" xr6:coauthVersionMax="47" xr10:uidLastSave="{00000000-0000-0000-0000-000000000000}"/>
  <bookViews>
    <workbookView xWindow="14460" yWindow="840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81" i="1" l="1"/>
  <c r="F81" i="1" s="1"/>
  <c r="G81" i="1" s="1"/>
  <c r="K81" i="1" s="1"/>
  <c r="Q81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8" i="1"/>
  <c r="F38" i="1" s="1"/>
  <c r="G38" i="1" s="1"/>
  <c r="K38" i="1" s="1"/>
  <c r="Q38" i="1"/>
  <c r="E41" i="1"/>
  <c r="F41" i="1" s="1"/>
  <c r="G41" i="1" s="1"/>
  <c r="K41" i="1" s="1"/>
  <c r="Q41" i="1"/>
  <c r="E42" i="1"/>
  <c r="F42" i="1"/>
  <c r="G42" i="1" s="1"/>
  <c r="K42" i="1" s="1"/>
  <c r="Q42" i="1"/>
  <c r="E43" i="1"/>
  <c r="F43" i="1"/>
  <c r="G43" i="1" s="1"/>
  <c r="K43" i="1" s="1"/>
  <c r="Q43" i="1"/>
  <c r="E46" i="1"/>
  <c r="F46" i="1"/>
  <c r="G46" i="1" s="1"/>
  <c r="K46" i="1" s="1"/>
  <c r="Q46" i="1"/>
  <c r="E47" i="1"/>
  <c r="F47" i="1" s="1"/>
  <c r="G47" i="1" s="1"/>
  <c r="K47" i="1" s="1"/>
  <c r="Q47" i="1"/>
  <c r="E48" i="1"/>
  <c r="F48" i="1"/>
  <c r="G48" i="1" s="1"/>
  <c r="K48" i="1" s="1"/>
  <c r="Q48" i="1"/>
  <c r="E50" i="1"/>
  <c r="F50" i="1" s="1"/>
  <c r="G50" i="1" s="1"/>
  <c r="K50" i="1" s="1"/>
  <c r="Q50" i="1"/>
  <c r="E54" i="1"/>
  <c r="F54" i="1"/>
  <c r="G54" i="1"/>
  <c r="K54" i="1" s="1"/>
  <c r="Q54" i="1"/>
  <c r="E55" i="1"/>
  <c r="F55" i="1" s="1"/>
  <c r="G55" i="1" s="1"/>
  <c r="K55" i="1" s="1"/>
  <c r="Q55" i="1"/>
  <c r="E57" i="1"/>
  <c r="F57" i="1"/>
  <c r="G57" i="1" s="1"/>
  <c r="K57" i="1" s="1"/>
  <c r="Q57" i="1"/>
  <c r="E58" i="1"/>
  <c r="F58" i="1" s="1"/>
  <c r="G58" i="1" s="1"/>
  <c r="K58" i="1" s="1"/>
  <c r="Q58" i="1"/>
  <c r="E59" i="1"/>
  <c r="F59" i="1"/>
  <c r="G59" i="1"/>
  <c r="K59" i="1"/>
  <c r="Q59" i="1"/>
  <c r="E60" i="1"/>
  <c r="F60" i="1" s="1"/>
  <c r="G60" i="1" s="1"/>
  <c r="K60" i="1" s="1"/>
  <c r="Q60" i="1"/>
  <c r="E63" i="1"/>
  <c r="F63" i="1"/>
  <c r="G63" i="1" s="1"/>
  <c r="K63" i="1" s="1"/>
  <c r="Q63" i="1"/>
  <c r="E64" i="1"/>
  <c r="F64" i="1"/>
  <c r="G64" i="1" s="1"/>
  <c r="K64" i="1" s="1"/>
  <c r="Q64" i="1"/>
  <c r="E65" i="1"/>
  <c r="F65" i="1"/>
  <c r="G65" i="1"/>
  <c r="K65" i="1"/>
  <c r="Q65" i="1"/>
  <c r="E67" i="1"/>
  <c r="F67" i="1" s="1"/>
  <c r="G67" i="1" s="1"/>
  <c r="K67" i="1" s="1"/>
  <c r="Q67" i="1"/>
  <c r="E68" i="1"/>
  <c r="F68" i="1" s="1"/>
  <c r="G68" i="1" s="1"/>
  <c r="K68" i="1" s="1"/>
  <c r="Q68" i="1"/>
  <c r="E70" i="1"/>
  <c r="F70" i="1"/>
  <c r="G70" i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E74" i="1"/>
  <c r="F74" i="1"/>
  <c r="G74" i="1" s="1"/>
  <c r="K74" i="1" s="1"/>
  <c r="Q74" i="1"/>
  <c r="E75" i="1"/>
  <c r="F75" i="1"/>
  <c r="G75" i="1"/>
  <c r="K75" i="1"/>
  <c r="Q75" i="1"/>
  <c r="E76" i="1"/>
  <c r="F76" i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/>
  <c r="G79" i="1"/>
  <c r="K79" i="1"/>
  <c r="Q79" i="1"/>
  <c r="E80" i="1"/>
  <c r="F80" i="1" s="1"/>
  <c r="G80" i="1" s="1"/>
  <c r="K80" i="1" s="1"/>
  <c r="Q80" i="1"/>
  <c r="E66" i="1"/>
  <c r="F66" i="1" s="1"/>
  <c r="G66" i="1" s="1"/>
  <c r="K66" i="1" s="1"/>
  <c r="Q66" i="1"/>
  <c r="E69" i="1"/>
  <c r="F69" i="1" s="1"/>
  <c r="G69" i="1" s="1"/>
  <c r="K69" i="1" s="1"/>
  <c r="Q69" i="1"/>
  <c r="E73" i="1"/>
  <c r="F73" i="1"/>
  <c r="G73" i="1"/>
  <c r="K73" i="1"/>
  <c r="Q73" i="1"/>
  <c r="E61" i="1"/>
  <c r="F61" i="1"/>
  <c r="G61" i="1" s="1"/>
  <c r="K61" i="1" s="1"/>
  <c r="E62" i="1"/>
  <c r="F62" i="1"/>
  <c r="G62" i="1"/>
  <c r="K62" i="1" s="1"/>
  <c r="D9" i="1"/>
  <c r="C9" i="1"/>
  <c r="C21" i="1"/>
  <c r="E21" i="1"/>
  <c r="F21" i="1"/>
  <c r="G21" i="1"/>
  <c r="I21" i="1"/>
  <c r="E37" i="1"/>
  <c r="F37" i="1" s="1"/>
  <c r="G37" i="1" s="1"/>
  <c r="K37" i="1" s="1"/>
  <c r="E39" i="1"/>
  <c r="F39" i="1"/>
  <c r="G39" i="1"/>
  <c r="K39" i="1"/>
  <c r="E40" i="1"/>
  <c r="F40" i="1" s="1"/>
  <c r="G40" i="1" s="1"/>
  <c r="K40" i="1" s="1"/>
  <c r="E44" i="1"/>
  <c r="F44" i="1"/>
  <c r="G44" i="1"/>
  <c r="K44" i="1"/>
  <c r="E45" i="1"/>
  <c r="F45" i="1" s="1"/>
  <c r="G45" i="1" s="1"/>
  <c r="K45" i="1" s="1"/>
  <c r="E49" i="1"/>
  <c r="F49" i="1"/>
  <c r="G49" i="1"/>
  <c r="K49" i="1"/>
  <c r="E51" i="1"/>
  <c r="F51" i="1" s="1"/>
  <c r="G51" i="1" s="1"/>
  <c r="K51" i="1" s="1"/>
  <c r="E52" i="1"/>
  <c r="F52" i="1"/>
  <c r="G52" i="1"/>
  <c r="K52" i="1"/>
  <c r="E53" i="1"/>
  <c r="F53" i="1" s="1"/>
  <c r="G53" i="1" s="1"/>
  <c r="K53" i="1" s="1"/>
  <c r="E56" i="1"/>
  <c r="F56" i="1"/>
  <c r="G56" i="1"/>
  <c r="K56" i="1"/>
  <c r="Q61" i="1"/>
  <c r="Q62" i="1"/>
  <c r="Q53" i="1"/>
  <c r="Q51" i="1"/>
  <c r="Q52" i="1"/>
  <c r="Q56" i="1"/>
  <c r="Q37" i="1"/>
  <c r="Q39" i="1"/>
  <c r="Q40" i="1"/>
  <c r="Q44" i="1"/>
  <c r="Q45" i="1"/>
  <c r="Q49" i="1"/>
  <c r="A21" i="1"/>
  <c r="F16" i="1"/>
  <c r="F17" i="1" s="1"/>
  <c r="C17" i="1"/>
  <c r="Q21" i="1"/>
  <c r="C11" i="1"/>
  <c r="C12" i="1"/>
  <c r="O81" i="1" l="1"/>
  <c r="O24" i="1"/>
  <c r="O28" i="1"/>
  <c r="O32" i="1"/>
  <c r="O36" i="1"/>
  <c r="O43" i="1"/>
  <c r="O50" i="1"/>
  <c r="O58" i="1"/>
  <c r="O64" i="1"/>
  <c r="O70" i="1"/>
  <c r="O75" i="1"/>
  <c r="O79" i="1"/>
  <c r="O34" i="1"/>
  <c r="O47" i="1"/>
  <c r="O65" i="1"/>
  <c r="O22" i="1"/>
  <c r="O30" i="1"/>
  <c r="O41" i="1"/>
  <c r="O59" i="1"/>
  <c r="O23" i="1"/>
  <c r="O27" i="1"/>
  <c r="O31" i="1"/>
  <c r="O35" i="1"/>
  <c r="O42" i="1"/>
  <c r="O48" i="1"/>
  <c r="O57" i="1"/>
  <c r="O63" i="1"/>
  <c r="O68" i="1"/>
  <c r="O74" i="1"/>
  <c r="O78" i="1"/>
  <c r="O72" i="1"/>
  <c r="O77" i="1"/>
  <c r="O26" i="1"/>
  <c r="O55" i="1"/>
  <c r="O60" i="1"/>
  <c r="O67" i="1"/>
  <c r="O71" i="1"/>
  <c r="O25" i="1"/>
  <c r="O29" i="1"/>
  <c r="O33" i="1"/>
  <c r="O38" i="1"/>
  <c r="O46" i="1"/>
  <c r="O54" i="1"/>
  <c r="O76" i="1"/>
  <c r="O80" i="1"/>
  <c r="C16" i="1"/>
  <c r="D18" i="1" s="1"/>
  <c r="O40" i="1"/>
  <c r="O62" i="1"/>
  <c r="O21" i="1"/>
  <c r="O73" i="1"/>
  <c r="O61" i="1"/>
  <c r="C15" i="1"/>
  <c r="O44" i="1"/>
  <c r="O51" i="1"/>
  <c r="O39" i="1"/>
  <c r="O52" i="1"/>
  <c r="O56" i="1"/>
  <c r="O69" i="1"/>
  <c r="O37" i="1"/>
  <c r="O53" i="1"/>
  <c r="O66" i="1"/>
  <c r="O45" i="1"/>
  <c r="O49" i="1"/>
  <c r="C18" i="1" l="1"/>
  <c r="F18" i="1"/>
  <c r="F19" i="1" s="1"/>
</calcChain>
</file>

<file path=xl/sharedStrings.xml><?xml version="1.0" encoding="utf-8"?>
<sst xmlns="http://schemas.openxmlformats.org/spreadsheetml/2006/main" count="170" uniqueCount="54">
  <si>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</si>
  <si>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</si>
  <si>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</si>
  <si>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</si>
  <si>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</si>
  <si>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</si>
  <si>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</si>
  <si>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</si>
  <si>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</si>
  <si>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</si>
  <si>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</si>
  <si>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</si>
  <si>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</si>
  <si>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</si>
  <si>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</si>
  <si>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</si>
  <si>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</si>
  <si>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</si>
  <si>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</si>
  <si>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</si>
  <si>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</si>
  <si>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</si>
  <si>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</si>
  <si>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</si>
  <si>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</si>
  <si>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</si>
  <si>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</si>
  <si>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</si>
  <si>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</si>
  <si>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</si>
  <si>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</si>
  <si>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</si>
  <si>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</si>
  <si>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</si>
  <si>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</si>
  <si>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</si>
  <si>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</si>
  <si>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</si>
  <si>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</si>
  <si>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</si>
  <si>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</si>
  <si>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BH Lyn</t>
  </si>
  <si>
    <t>BH Lyn / GSC na</t>
  </si>
  <si>
    <t>BRNO</t>
  </si>
  <si>
    <t>OEJV 0160</t>
  </si>
  <si>
    <t>I</t>
  </si>
  <si>
    <t>OEJV 0168</t>
  </si>
  <si>
    <t>vis</t>
  </si>
  <si>
    <t>OEJV 0179</t>
  </si>
  <si>
    <t>OEJV 0211</t>
  </si>
  <si>
    <t>VSB, 91</t>
  </si>
  <si>
    <t>C</t>
  </si>
  <si>
    <t>JAAVSO 51, 74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</si>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</sst>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8"/>
      <name val="CourierNewPSMT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16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14" fontId="5" fillId="0" borderId="0" xfId="0" applyNumberFormat="1" applyFont="1" applyAlignment="1"/>
    <xf numFmtId="0" fontId="3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165" fontId="32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2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Lyn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6E-4A85-8BAE-C776F27945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6E-4A85-8BAE-C776F27945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6E-4A85-8BAE-C776F27945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2.0430200194823556E-2</c:v>
                </c:pt>
                <c:pt idx="2">
                  <c:v>2.0488300106080715E-2</c:v>
                </c:pt>
                <c:pt idx="3">
                  <c:v>2.0036699825141113E-2</c:v>
                </c:pt>
                <c:pt idx="4">
                  <c:v>2.2273199836490676E-2</c:v>
                </c:pt>
                <c:pt idx="5">
                  <c:v>2.3674099844356533E-2</c:v>
                </c:pt>
                <c:pt idx="6">
                  <c:v>2.4206099813454784E-2</c:v>
                </c:pt>
                <c:pt idx="7">
                  <c:v>2.5383999825862702E-2</c:v>
                </c:pt>
                <c:pt idx="8">
                  <c:v>2.5232399966625962E-2</c:v>
                </c:pt>
                <c:pt idx="9">
                  <c:v>2.4666799901751801E-2</c:v>
                </c:pt>
                <c:pt idx="10">
                  <c:v>2.7276600048935506E-2</c:v>
                </c:pt>
                <c:pt idx="11">
                  <c:v>2.7228400082094595E-2</c:v>
                </c:pt>
                <c:pt idx="12">
                  <c:v>2.6755400169349741E-2</c:v>
                </c:pt>
                <c:pt idx="13">
                  <c:v>2.7358599982107989E-2</c:v>
                </c:pt>
                <c:pt idx="14">
                  <c:v>2.8734699953929521E-2</c:v>
                </c:pt>
                <c:pt idx="15">
                  <c:v>2.809420019184472E-2</c:v>
                </c:pt>
                <c:pt idx="16">
                  <c:v>2.8001400001812726E-2</c:v>
                </c:pt>
                <c:pt idx="17">
                  <c:v>2.9719199803366791E-2</c:v>
                </c:pt>
                <c:pt idx="18">
                  <c:v>2.8360800002701581E-2</c:v>
                </c:pt>
                <c:pt idx="19">
                  <c:v>2.8755899998941459E-2</c:v>
                </c:pt>
                <c:pt idx="20">
                  <c:v>2.9072000077576376E-2</c:v>
                </c:pt>
                <c:pt idx="21">
                  <c:v>2.8963199896679725E-2</c:v>
                </c:pt>
                <c:pt idx="22">
                  <c:v>2.9818299823091365E-2</c:v>
                </c:pt>
                <c:pt idx="23">
                  <c:v>2.905050000117626E-2</c:v>
                </c:pt>
                <c:pt idx="24">
                  <c:v>2.940169999783393E-2</c:v>
                </c:pt>
                <c:pt idx="25">
                  <c:v>2.8870099995401688E-2</c:v>
                </c:pt>
                <c:pt idx="26">
                  <c:v>3.0593299867177848E-2</c:v>
                </c:pt>
                <c:pt idx="27">
                  <c:v>3.0040499979804736E-2</c:v>
                </c:pt>
                <c:pt idx="28">
                  <c:v>3.0486199997540098E-2</c:v>
                </c:pt>
                <c:pt idx="29">
                  <c:v>3.0422199946769979E-2</c:v>
                </c:pt>
                <c:pt idx="30">
                  <c:v>3.2284400003845803E-2</c:v>
                </c:pt>
                <c:pt idx="31">
                  <c:v>3.2071699999505654E-2</c:v>
                </c:pt>
                <c:pt idx="32">
                  <c:v>3.2346000007237308E-2</c:v>
                </c:pt>
                <c:pt idx="33">
                  <c:v>3.2190500052820425E-2</c:v>
                </c:pt>
                <c:pt idx="34">
                  <c:v>3.2515700222575106E-2</c:v>
                </c:pt>
                <c:pt idx="35">
                  <c:v>3.2570100003795233E-2</c:v>
                </c:pt>
                <c:pt idx="36">
                  <c:v>3.2307899899024051E-2</c:v>
                </c:pt>
                <c:pt idx="37">
                  <c:v>3.3704500121530145E-2</c:v>
                </c:pt>
                <c:pt idx="38">
                  <c:v>3.3976500017161015E-2</c:v>
                </c:pt>
                <c:pt idx="39">
                  <c:v>3.4397100047499407E-2</c:v>
                </c:pt>
                <c:pt idx="40">
                  <c:v>3.4001100008026697E-2</c:v>
                </c:pt>
                <c:pt idx="41">
                  <c:v>3.4046200002194382E-2</c:v>
                </c:pt>
                <c:pt idx="42">
                  <c:v>3.5226400221290532E-2</c:v>
                </c:pt>
                <c:pt idx="43">
                  <c:v>3.565279994654702E-2</c:v>
                </c:pt>
                <c:pt idx="44">
                  <c:v>3.5273800000140909E-2</c:v>
                </c:pt>
                <c:pt idx="45">
                  <c:v>3.7177400226937607E-2</c:v>
                </c:pt>
                <c:pt idx="46">
                  <c:v>3.6551200086250901E-2</c:v>
                </c:pt>
                <c:pt idx="47">
                  <c:v>3.6464999851887114E-2</c:v>
                </c:pt>
                <c:pt idx="48">
                  <c:v>3.6470899845880922E-2</c:v>
                </c:pt>
                <c:pt idx="49">
                  <c:v>3.8929600013943855E-2</c:v>
                </c:pt>
                <c:pt idx="50">
                  <c:v>-3.8727750099496916E-2</c:v>
                </c:pt>
                <c:pt idx="51">
                  <c:v>-3.8651949871564284E-2</c:v>
                </c:pt>
                <c:pt idx="52">
                  <c:v>3.8059600032283925E-2</c:v>
                </c:pt>
                <c:pt idx="53">
                  <c:v>-3.6063350067706779E-2</c:v>
                </c:pt>
                <c:pt idx="54">
                  <c:v>-3.6053050200280268E-2</c:v>
                </c:pt>
                <c:pt idx="55">
                  <c:v>-3.5400450105953496E-2</c:v>
                </c:pt>
                <c:pt idx="56">
                  <c:v>-3.4308950031118002E-2</c:v>
                </c:pt>
                <c:pt idx="57">
                  <c:v>-3.450304990838049E-2</c:v>
                </c:pt>
                <c:pt idx="58">
                  <c:v>-3.3526550098031294E-2</c:v>
                </c:pt>
                <c:pt idx="59">
                  <c:v>-3.2995249930536374E-2</c:v>
                </c:pt>
                <c:pt idx="60">
                  <c:v>-3.0729049860383384E-2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6E-4A85-8BAE-C776F27945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6E-4A85-8BAE-C776F27945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6E-4A85-8BAE-C776F27945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6E-4A85-8BAE-C776F27945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6.6291890343933596E-2</c:v>
                </c:pt>
                <c:pt idx="1">
                  <c:v>3.5028303365741142E-2</c:v>
                </c:pt>
                <c:pt idx="2">
                  <c:v>3.4996424831555101E-2</c:v>
                </c:pt>
                <c:pt idx="3">
                  <c:v>3.491004428730906E-2</c:v>
                </c:pt>
                <c:pt idx="4">
                  <c:v>3.3043607527707082E-2</c:v>
                </c:pt>
                <c:pt idx="5">
                  <c:v>3.0720587891376029E-2</c:v>
                </c:pt>
                <c:pt idx="6">
                  <c:v>3.0391519151391107E-2</c:v>
                </c:pt>
                <c:pt idx="7">
                  <c:v>2.7996515728188349E-2</c:v>
                </c:pt>
                <c:pt idx="8">
                  <c:v>2.7910135183942308E-2</c:v>
                </c:pt>
                <c:pt idx="9">
                  <c:v>2.7864888232194379E-2</c:v>
                </c:pt>
                <c:pt idx="10">
                  <c:v>2.5707431305668237E-2</c:v>
                </c:pt>
                <c:pt idx="11">
                  <c:v>2.5483253226553509E-2</c:v>
                </c:pt>
                <c:pt idx="12">
                  <c:v>2.5205601477191232E-2</c:v>
                </c:pt>
                <c:pt idx="13">
                  <c:v>2.5172694603192741E-2</c:v>
                </c:pt>
                <c:pt idx="14">
                  <c:v>2.3721707127821727E-2</c:v>
                </c:pt>
                <c:pt idx="15">
                  <c:v>2.3675431836261349E-2</c:v>
                </c:pt>
                <c:pt idx="16">
                  <c:v>2.3601391369764739E-2</c:v>
                </c:pt>
                <c:pt idx="17">
                  <c:v>2.3418346883148131E-2</c:v>
                </c:pt>
                <c:pt idx="18">
                  <c:v>2.3299059464903592E-2</c:v>
                </c:pt>
                <c:pt idx="19">
                  <c:v>2.3298031125091143E-2</c:v>
                </c:pt>
                <c:pt idx="20">
                  <c:v>2.308105142466358E-2</c:v>
                </c:pt>
                <c:pt idx="21">
                  <c:v>2.3068711346914149E-2</c:v>
                </c:pt>
                <c:pt idx="22">
                  <c:v>2.3067683007101693E-2</c:v>
                </c:pt>
                <c:pt idx="23">
                  <c:v>2.2942225549982445E-2</c:v>
                </c:pt>
                <c:pt idx="24">
                  <c:v>2.2929885472233007E-2</c:v>
                </c:pt>
                <c:pt idx="25">
                  <c:v>2.2843504927986966E-2</c:v>
                </c:pt>
                <c:pt idx="26">
                  <c:v>2.106242037281858E-2</c:v>
                </c:pt>
                <c:pt idx="27">
                  <c:v>2.0679877962586107E-2</c:v>
                </c:pt>
                <c:pt idx="28">
                  <c:v>2.0672679583898936E-2</c:v>
                </c:pt>
                <c:pt idx="29">
                  <c:v>2.0508145213906474E-2</c:v>
                </c:pt>
                <c:pt idx="30">
                  <c:v>1.9148679981843768E-2</c:v>
                </c:pt>
                <c:pt idx="31">
                  <c:v>1.8713692241176201E-2</c:v>
                </c:pt>
                <c:pt idx="32">
                  <c:v>1.8515222657372793E-2</c:v>
                </c:pt>
                <c:pt idx="33">
                  <c:v>1.841753037518977E-2</c:v>
                </c:pt>
                <c:pt idx="34">
                  <c:v>1.8364056704942226E-2</c:v>
                </c:pt>
                <c:pt idx="35">
                  <c:v>1.8318809753194297E-2</c:v>
                </c:pt>
                <c:pt idx="36">
                  <c:v>1.8238599247822972E-2</c:v>
                </c:pt>
                <c:pt idx="37">
                  <c:v>1.63197171577859E-2</c:v>
                </c:pt>
                <c:pt idx="38">
                  <c:v>1.629915036153684E-2</c:v>
                </c:pt>
                <c:pt idx="39">
                  <c:v>1.6292980322662125E-2</c:v>
                </c:pt>
                <c:pt idx="40">
                  <c:v>1.5943344786428143E-2</c:v>
                </c:pt>
                <c:pt idx="41">
                  <c:v>1.5942316446615694E-2</c:v>
                </c:pt>
                <c:pt idx="42">
                  <c:v>1.3575078198349161E-2</c:v>
                </c:pt>
                <c:pt idx="43">
                  <c:v>1.3509264450352179E-2</c:v>
                </c:pt>
                <c:pt idx="44">
                  <c:v>1.3396147070982363E-2</c:v>
                </c:pt>
                <c:pt idx="45">
                  <c:v>1.171378313780945E-2</c:v>
                </c:pt>
                <c:pt idx="46">
                  <c:v>1.1674706224936236E-2</c:v>
                </c:pt>
                <c:pt idx="47">
                  <c:v>1.163562931206303E-2</c:v>
                </c:pt>
                <c:pt idx="48">
                  <c:v>1.0803702403788647E-2</c:v>
                </c:pt>
                <c:pt idx="49">
                  <c:v>8.8118081870674214E-3</c:v>
                </c:pt>
                <c:pt idx="50">
                  <c:v>8.7588486867260992E-3</c:v>
                </c:pt>
                <c:pt idx="51">
                  <c:v>8.6992049776038333E-3</c:v>
                </c:pt>
                <c:pt idx="52">
                  <c:v>8.6061402245768484E-3</c:v>
                </c:pt>
                <c:pt idx="53">
                  <c:v>4.2917405414307913E-3</c:v>
                </c:pt>
                <c:pt idx="54">
                  <c:v>4.134404550125495E-3</c:v>
                </c:pt>
                <c:pt idx="55">
                  <c:v>4.1076677150017199E-3</c:v>
                </c:pt>
                <c:pt idx="56">
                  <c:v>1.7784780397959443E-3</c:v>
                </c:pt>
                <c:pt idx="57">
                  <c:v>1.6663890002385912E-3</c:v>
                </c:pt>
                <c:pt idx="58">
                  <c:v>1.5481299218065014E-3</c:v>
                </c:pt>
                <c:pt idx="59">
                  <c:v>-4.7050113003849203E-4</c:v>
                </c:pt>
                <c:pt idx="60">
                  <c:v>-2.6937718045616232E-3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6E-4A85-8BAE-C776F27945C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6E-4A85-8BAE-C776F2794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028928"/>
        <c:axId val="1"/>
      </c:scatterChart>
      <c:valAx>
        <c:axId val="882028928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2.5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02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Lyn - O-C Diagr.</a:t>
            </a:r>
          </a:p>
        </c:rich>
      </c:tx>
      <c:layout>
        <c:manualLayout>
          <c:xMode val="edge"/>
          <c:yMode val="edge"/>
          <c:x val="0.38297904251330284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7700683371638"/>
          <c:y val="0.13994189017784567"/>
          <c:w val="0.8085112382688116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05-428A-B07A-235F396DFF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05-428A-B07A-235F396DFF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05-428A-B07A-235F396DFF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2.0430200194823556E-2</c:v>
                </c:pt>
                <c:pt idx="2">
                  <c:v>2.0488300106080715E-2</c:v>
                </c:pt>
                <c:pt idx="3">
                  <c:v>2.0036699825141113E-2</c:v>
                </c:pt>
                <c:pt idx="4">
                  <c:v>2.2273199836490676E-2</c:v>
                </c:pt>
                <c:pt idx="5">
                  <c:v>2.3674099844356533E-2</c:v>
                </c:pt>
                <c:pt idx="6">
                  <c:v>2.4206099813454784E-2</c:v>
                </c:pt>
                <c:pt idx="7">
                  <c:v>2.5383999825862702E-2</c:v>
                </c:pt>
                <c:pt idx="8">
                  <c:v>2.5232399966625962E-2</c:v>
                </c:pt>
                <c:pt idx="9">
                  <c:v>2.4666799901751801E-2</c:v>
                </c:pt>
                <c:pt idx="10">
                  <c:v>2.7276600048935506E-2</c:v>
                </c:pt>
                <c:pt idx="11">
                  <c:v>2.7228400082094595E-2</c:v>
                </c:pt>
                <c:pt idx="12">
                  <c:v>2.6755400169349741E-2</c:v>
                </c:pt>
                <c:pt idx="13">
                  <c:v>2.7358599982107989E-2</c:v>
                </c:pt>
                <c:pt idx="14">
                  <c:v>2.8734699953929521E-2</c:v>
                </c:pt>
                <c:pt idx="15">
                  <c:v>2.809420019184472E-2</c:v>
                </c:pt>
                <c:pt idx="16">
                  <c:v>2.8001400001812726E-2</c:v>
                </c:pt>
                <c:pt idx="17">
                  <c:v>2.9719199803366791E-2</c:v>
                </c:pt>
                <c:pt idx="18">
                  <c:v>2.8360800002701581E-2</c:v>
                </c:pt>
                <c:pt idx="19">
                  <c:v>2.8755899998941459E-2</c:v>
                </c:pt>
                <c:pt idx="20">
                  <c:v>2.9072000077576376E-2</c:v>
                </c:pt>
                <c:pt idx="21">
                  <c:v>2.8963199896679725E-2</c:v>
                </c:pt>
                <c:pt idx="22">
                  <c:v>2.9818299823091365E-2</c:v>
                </c:pt>
                <c:pt idx="23">
                  <c:v>2.905050000117626E-2</c:v>
                </c:pt>
                <c:pt idx="24">
                  <c:v>2.940169999783393E-2</c:v>
                </c:pt>
                <c:pt idx="25">
                  <c:v>2.8870099995401688E-2</c:v>
                </c:pt>
                <c:pt idx="26">
                  <c:v>3.0593299867177848E-2</c:v>
                </c:pt>
                <c:pt idx="27">
                  <c:v>3.0040499979804736E-2</c:v>
                </c:pt>
                <c:pt idx="28">
                  <c:v>3.0486199997540098E-2</c:v>
                </c:pt>
                <c:pt idx="29">
                  <c:v>3.0422199946769979E-2</c:v>
                </c:pt>
                <c:pt idx="30">
                  <c:v>3.2284400003845803E-2</c:v>
                </c:pt>
                <c:pt idx="31">
                  <c:v>3.2071699999505654E-2</c:v>
                </c:pt>
                <c:pt idx="32">
                  <c:v>3.2346000007237308E-2</c:v>
                </c:pt>
                <c:pt idx="33">
                  <c:v>3.2190500052820425E-2</c:v>
                </c:pt>
                <c:pt idx="34">
                  <c:v>3.2515700222575106E-2</c:v>
                </c:pt>
                <c:pt idx="35">
                  <c:v>3.2570100003795233E-2</c:v>
                </c:pt>
                <c:pt idx="36">
                  <c:v>3.2307899899024051E-2</c:v>
                </c:pt>
                <c:pt idx="37">
                  <c:v>3.3704500121530145E-2</c:v>
                </c:pt>
                <c:pt idx="38">
                  <c:v>3.3976500017161015E-2</c:v>
                </c:pt>
                <c:pt idx="39">
                  <c:v>3.4397100047499407E-2</c:v>
                </c:pt>
                <c:pt idx="40">
                  <c:v>3.4001100008026697E-2</c:v>
                </c:pt>
                <c:pt idx="41">
                  <c:v>3.4046200002194382E-2</c:v>
                </c:pt>
                <c:pt idx="42">
                  <c:v>3.5226400221290532E-2</c:v>
                </c:pt>
                <c:pt idx="43">
                  <c:v>3.565279994654702E-2</c:v>
                </c:pt>
                <c:pt idx="44">
                  <c:v>3.5273800000140909E-2</c:v>
                </c:pt>
                <c:pt idx="45">
                  <c:v>3.7177400226937607E-2</c:v>
                </c:pt>
                <c:pt idx="46">
                  <c:v>3.6551200086250901E-2</c:v>
                </c:pt>
                <c:pt idx="47">
                  <c:v>3.6464999851887114E-2</c:v>
                </c:pt>
                <c:pt idx="48">
                  <c:v>3.6470899845880922E-2</c:v>
                </c:pt>
                <c:pt idx="49">
                  <c:v>3.8929600013943855E-2</c:v>
                </c:pt>
                <c:pt idx="50">
                  <c:v>-3.8727750099496916E-2</c:v>
                </c:pt>
                <c:pt idx="51">
                  <c:v>-3.8651949871564284E-2</c:v>
                </c:pt>
                <c:pt idx="52">
                  <c:v>3.8059600032283925E-2</c:v>
                </c:pt>
                <c:pt idx="53">
                  <c:v>-3.6063350067706779E-2</c:v>
                </c:pt>
                <c:pt idx="54">
                  <c:v>-3.6053050200280268E-2</c:v>
                </c:pt>
                <c:pt idx="55">
                  <c:v>-3.5400450105953496E-2</c:v>
                </c:pt>
                <c:pt idx="56">
                  <c:v>-3.4308950031118002E-2</c:v>
                </c:pt>
                <c:pt idx="57">
                  <c:v>-3.450304990838049E-2</c:v>
                </c:pt>
                <c:pt idx="58">
                  <c:v>-3.3526550098031294E-2</c:v>
                </c:pt>
                <c:pt idx="59">
                  <c:v>-3.2995249930536374E-2</c:v>
                </c:pt>
                <c:pt idx="60">
                  <c:v>-3.0729049860383384E-2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05-428A-B07A-235F396DFF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05-428A-B07A-235F396DFF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05-428A-B07A-235F396DFF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05-428A-B07A-235F396DFF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6.6291890343933596E-2</c:v>
                </c:pt>
                <c:pt idx="1">
                  <c:v>3.5028303365741142E-2</c:v>
                </c:pt>
                <c:pt idx="2">
                  <c:v>3.4996424831555101E-2</c:v>
                </c:pt>
                <c:pt idx="3">
                  <c:v>3.491004428730906E-2</c:v>
                </c:pt>
                <c:pt idx="4">
                  <c:v>3.3043607527707082E-2</c:v>
                </c:pt>
                <c:pt idx="5">
                  <c:v>3.0720587891376029E-2</c:v>
                </c:pt>
                <c:pt idx="6">
                  <c:v>3.0391519151391107E-2</c:v>
                </c:pt>
                <c:pt idx="7">
                  <c:v>2.7996515728188349E-2</c:v>
                </c:pt>
                <c:pt idx="8">
                  <c:v>2.7910135183942308E-2</c:v>
                </c:pt>
                <c:pt idx="9">
                  <c:v>2.7864888232194379E-2</c:v>
                </c:pt>
                <c:pt idx="10">
                  <c:v>2.5707431305668237E-2</c:v>
                </c:pt>
                <c:pt idx="11">
                  <c:v>2.5483253226553509E-2</c:v>
                </c:pt>
                <c:pt idx="12">
                  <c:v>2.5205601477191232E-2</c:v>
                </c:pt>
                <c:pt idx="13">
                  <c:v>2.5172694603192741E-2</c:v>
                </c:pt>
                <c:pt idx="14">
                  <c:v>2.3721707127821727E-2</c:v>
                </c:pt>
                <c:pt idx="15">
                  <c:v>2.3675431836261349E-2</c:v>
                </c:pt>
                <c:pt idx="16">
                  <c:v>2.3601391369764739E-2</c:v>
                </c:pt>
                <c:pt idx="17">
                  <c:v>2.3418346883148131E-2</c:v>
                </c:pt>
                <c:pt idx="18">
                  <c:v>2.3299059464903592E-2</c:v>
                </c:pt>
                <c:pt idx="19">
                  <c:v>2.3298031125091143E-2</c:v>
                </c:pt>
                <c:pt idx="20">
                  <c:v>2.308105142466358E-2</c:v>
                </c:pt>
                <c:pt idx="21">
                  <c:v>2.3068711346914149E-2</c:v>
                </c:pt>
                <c:pt idx="22">
                  <c:v>2.3067683007101693E-2</c:v>
                </c:pt>
                <c:pt idx="23">
                  <c:v>2.2942225549982445E-2</c:v>
                </c:pt>
                <c:pt idx="24">
                  <c:v>2.2929885472233007E-2</c:v>
                </c:pt>
                <c:pt idx="25">
                  <c:v>2.2843504927986966E-2</c:v>
                </c:pt>
                <c:pt idx="26">
                  <c:v>2.106242037281858E-2</c:v>
                </c:pt>
                <c:pt idx="27">
                  <c:v>2.0679877962586107E-2</c:v>
                </c:pt>
                <c:pt idx="28">
                  <c:v>2.0672679583898936E-2</c:v>
                </c:pt>
                <c:pt idx="29">
                  <c:v>2.0508145213906474E-2</c:v>
                </c:pt>
                <c:pt idx="30">
                  <c:v>1.9148679981843768E-2</c:v>
                </c:pt>
                <c:pt idx="31">
                  <c:v>1.8713692241176201E-2</c:v>
                </c:pt>
                <c:pt idx="32">
                  <c:v>1.8515222657372793E-2</c:v>
                </c:pt>
                <c:pt idx="33">
                  <c:v>1.841753037518977E-2</c:v>
                </c:pt>
                <c:pt idx="34">
                  <c:v>1.8364056704942226E-2</c:v>
                </c:pt>
                <c:pt idx="35">
                  <c:v>1.8318809753194297E-2</c:v>
                </c:pt>
                <c:pt idx="36">
                  <c:v>1.8238599247822972E-2</c:v>
                </c:pt>
                <c:pt idx="37">
                  <c:v>1.63197171577859E-2</c:v>
                </c:pt>
                <c:pt idx="38">
                  <c:v>1.629915036153684E-2</c:v>
                </c:pt>
                <c:pt idx="39">
                  <c:v>1.6292980322662125E-2</c:v>
                </c:pt>
                <c:pt idx="40">
                  <c:v>1.5943344786428143E-2</c:v>
                </c:pt>
                <c:pt idx="41">
                  <c:v>1.5942316446615694E-2</c:v>
                </c:pt>
                <c:pt idx="42">
                  <c:v>1.3575078198349161E-2</c:v>
                </c:pt>
                <c:pt idx="43">
                  <c:v>1.3509264450352179E-2</c:v>
                </c:pt>
                <c:pt idx="44">
                  <c:v>1.3396147070982363E-2</c:v>
                </c:pt>
                <c:pt idx="45">
                  <c:v>1.171378313780945E-2</c:v>
                </c:pt>
                <c:pt idx="46">
                  <c:v>1.1674706224936236E-2</c:v>
                </c:pt>
                <c:pt idx="47">
                  <c:v>1.163562931206303E-2</c:v>
                </c:pt>
                <c:pt idx="48">
                  <c:v>1.0803702403788647E-2</c:v>
                </c:pt>
                <c:pt idx="49">
                  <c:v>8.8118081870674214E-3</c:v>
                </c:pt>
                <c:pt idx="50">
                  <c:v>8.7588486867260992E-3</c:v>
                </c:pt>
                <c:pt idx="51">
                  <c:v>8.6992049776038333E-3</c:v>
                </c:pt>
                <c:pt idx="52">
                  <c:v>8.6061402245768484E-3</c:v>
                </c:pt>
                <c:pt idx="53">
                  <c:v>4.2917405414307913E-3</c:v>
                </c:pt>
                <c:pt idx="54">
                  <c:v>4.134404550125495E-3</c:v>
                </c:pt>
                <c:pt idx="55">
                  <c:v>4.1076677150017199E-3</c:v>
                </c:pt>
                <c:pt idx="56">
                  <c:v>1.7784780397959443E-3</c:v>
                </c:pt>
                <c:pt idx="57">
                  <c:v>1.6663890002385912E-3</c:v>
                </c:pt>
                <c:pt idx="58">
                  <c:v>1.5481299218065014E-3</c:v>
                </c:pt>
                <c:pt idx="59">
                  <c:v>-4.7050113003849203E-4</c:v>
                </c:pt>
                <c:pt idx="60">
                  <c:v>-2.6937718045616232E-3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05-428A-B07A-235F396DFF6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30402</c:v>
                </c:pt>
                <c:pt idx="2">
                  <c:v>30433</c:v>
                </c:pt>
                <c:pt idx="3">
                  <c:v>30517</c:v>
                </c:pt>
                <c:pt idx="4">
                  <c:v>32332</c:v>
                </c:pt>
                <c:pt idx="5">
                  <c:v>34591</c:v>
                </c:pt>
                <c:pt idx="6">
                  <c:v>34911</c:v>
                </c:pt>
                <c:pt idx="7">
                  <c:v>37240</c:v>
                </c:pt>
                <c:pt idx="8">
                  <c:v>37324</c:v>
                </c:pt>
                <c:pt idx="9">
                  <c:v>37368</c:v>
                </c:pt>
                <c:pt idx="10">
                  <c:v>39466</c:v>
                </c:pt>
                <c:pt idx="11">
                  <c:v>39684</c:v>
                </c:pt>
                <c:pt idx="12">
                  <c:v>39954</c:v>
                </c:pt>
                <c:pt idx="13">
                  <c:v>39986</c:v>
                </c:pt>
                <c:pt idx="14">
                  <c:v>41397</c:v>
                </c:pt>
                <c:pt idx="15">
                  <c:v>41442</c:v>
                </c:pt>
                <c:pt idx="16">
                  <c:v>41514</c:v>
                </c:pt>
                <c:pt idx="17">
                  <c:v>41692</c:v>
                </c:pt>
                <c:pt idx="18">
                  <c:v>41808</c:v>
                </c:pt>
                <c:pt idx="19">
                  <c:v>41809</c:v>
                </c:pt>
                <c:pt idx="20">
                  <c:v>42020</c:v>
                </c:pt>
                <c:pt idx="21">
                  <c:v>42032</c:v>
                </c:pt>
                <c:pt idx="22">
                  <c:v>42033</c:v>
                </c:pt>
                <c:pt idx="23">
                  <c:v>42155</c:v>
                </c:pt>
                <c:pt idx="24">
                  <c:v>42167</c:v>
                </c:pt>
                <c:pt idx="25">
                  <c:v>42251</c:v>
                </c:pt>
                <c:pt idx="26">
                  <c:v>43983</c:v>
                </c:pt>
                <c:pt idx="27">
                  <c:v>44355</c:v>
                </c:pt>
                <c:pt idx="28">
                  <c:v>44362</c:v>
                </c:pt>
                <c:pt idx="29">
                  <c:v>44522</c:v>
                </c:pt>
                <c:pt idx="30">
                  <c:v>45844</c:v>
                </c:pt>
                <c:pt idx="31">
                  <c:v>46267</c:v>
                </c:pt>
                <c:pt idx="32">
                  <c:v>46460</c:v>
                </c:pt>
                <c:pt idx="33">
                  <c:v>46555</c:v>
                </c:pt>
                <c:pt idx="34">
                  <c:v>46607</c:v>
                </c:pt>
                <c:pt idx="35">
                  <c:v>46651</c:v>
                </c:pt>
                <c:pt idx="36">
                  <c:v>46729</c:v>
                </c:pt>
                <c:pt idx="37">
                  <c:v>48595</c:v>
                </c:pt>
                <c:pt idx="38">
                  <c:v>48615</c:v>
                </c:pt>
                <c:pt idx="39">
                  <c:v>48621</c:v>
                </c:pt>
                <c:pt idx="40">
                  <c:v>48961</c:v>
                </c:pt>
                <c:pt idx="41">
                  <c:v>48962</c:v>
                </c:pt>
                <c:pt idx="42">
                  <c:v>51264</c:v>
                </c:pt>
                <c:pt idx="43">
                  <c:v>51328</c:v>
                </c:pt>
                <c:pt idx="44">
                  <c:v>51438</c:v>
                </c:pt>
                <c:pt idx="45">
                  <c:v>53074</c:v>
                </c:pt>
                <c:pt idx="46">
                  <c:v>53112</c:v>
                </c:pt>
                <c:pt idx="47">
                  <c:v>53150</c:v>
                </c:pt>
                <c:pt idx="48">
                  <c:v>53959</c:v>
                </c:pt>
                <c:pt idx="49">
                  <c:v>55896</c:v>
                </c:pt>
                <c:pt idx="50">
                  <c:v>55947.5</c:v>
                </c:pt>
                <c:pt idx="51">
                  <c:v>56005.5</c:v>
                </c:pt>
                <c:pt idx="52">
                  <c:v>56096</c:v>
                </c:pt>
                <c:pt idx="53">
                  <c:v>60291.5</c:v>
                </c:pt>
                <c:pt idx="54">
                  <c:v>60444.5</c:v>
                </c:pt>
                <c:pt idx="55">
                  <c:v>60470.5</c:v>
                </c:pt>
                <c:pt idx="56">
                  <c:v>62735.5</c:v>
                </c:pt>
                <c:pt idx="57">
                  <c:v>62844.5</c:v>
                </c:pt>
                <c:pt idx="58">
                  <c:v>62959.5</c:v>
                </c:pt>
                <c:pt idx="59">
                  <c:v>64922.5</c:v>
                </c:pt>
                <c:pt idx="60">
                  <c:v>67084.5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05-428A-B07A-235F396DF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037784"/>
        <c:axId val="1"/>
      </c:scatterChart>
      <c:valAx>
        <c:axId val="882037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756990482572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037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76611700133227"/>
          <c:y val="0.92419947506561673"/>
          <c:w val="0.7218849771438145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B1EE41E-C1FF-8097-7751-99C4C319C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AAFDAB3-47F8-15ED-7758-A895A2528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6.1406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42</v>
      </c>
    </row>
    <row r="2" spans="1:6">
      <c r="A2" t="s">
        <v>26</v>
      </c>
      <c r="B2" t="e">
        <v>#N/A</v>
      </c>
      <c r="C2" s="2"/>
      <c r="D2" s="2"/>
      <c r="E2" s="9" t="s">
        <v>41</v>
      </c>
      <c r="F2" t="s">
        <v>16</v>
      </c>
    </row>
    <row r="3" spans="1:6" ht="13.5" thickBot="1"/>
    <row r="4" spans="1:6" ht="14.25" thickTop="1" thickBot="1">
      <c r="A4" s="4" t="s">
        <v>3</v>
      </c>
      <c r="C4" s="26" t="s">
        <v>40</v>
      </c>
      <c r="D4" s="27" t="s">
        <v>40</v>
      </c>
    </row>
    <row r="5" spans="1:6" ht="13.5" thickTop="1">
      <c r="A5" s="8" t="s">
        <v>31</v>
      </c>
      <c r="B5" s="9"/>
      <c r="C5" s="10">
        <v>-9.5</v>
      </c>
      <c r="D5" s="9" t="s">
        <v>32</v>
      </c>
    </row>
    <row r="6" spans="1:6">
      <c r="A6" s="4" t="s">
        <v>4</v>
      </c>
    </row>
    <row r="7" spans="1:6">
      <c r="A7" t="s">
        <v>5</v>
      </c>
      <c r="C7" s="7">
        <v>49442.559999999998</v>
      </c>
      <c r="D7" s="28" t="s">
        <v>43</v>
      </c>
    </row>
    <row r="8" spans="1:6">
      <c r="A8" t="s">
        <v>6</v>
      </c>
      <c r="C8" s="7">
        <v>0.15587490000000001</v>
      </c>
      <c r="D8" s="28" t="s">
        <v>43</v>
      </c>
    </row>
    <row r="9" spans="1:6">
      <c r="A9" s="23" t="s">
        <v>35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3.5" thickBot="1">
      <c r="A10" s="9"/>
      <c r="B10" s="9"/>
      <c r="C10" s="3" t="s">
        <v>22</v>
      </c>
      <c r="D10" s="3" t="s">
        <v>23</v>
      </c>
      <c r="E10" s="9"/>
    </row>
    <row r="11" spans="1:6">
      <c r="A11" s="9" t="s">
        <v>18</v>
      </c>
      <c r="B11" s="9"/>
      <c r="C11" s="20">
        <f ca="1">INTERCEPT(INDIRECT($D$9):G992,INDIRECT($C$9):F992)</f>
        <v>6.6291890343933596E-2</v>
      </c>
      <c r="D11" s="2"/>
      <c r="E11" s="9"/>
    </row>
    <row r="12" spans="1:6">
      <c r="A12" s="9" t="s">
        <v>19</v>
      </c>
      <c r="B12" s="9"/>
      <c r="C12" s="20">
        <f ca="1">SLOPE(INDIRECT($D$9):G992,INDIRECT($C$9):F992)</f>
        <v>-1.0283398124528799E-6</v>
      </c>
      <c r="D12" s="2"/>
      <c r="E12" s="9"/>
    </row>
    <row r="13" spans="1:6">
      <c r="A13" s="9" t="s">
        <v>21</v>
      </c>
      <c r="B13" s="9"/>
      <c r="C13" s="2" t="s">
        <v>16</v>
      </c>
    </row>
    <row r="14" spans="1:6">
      <c r="A14" s="9"/>
      <c r="B14" s="9"/>
      <c r="C14" s="9"/>
    </row>
    <row r="15" spans="1:6">
      <c r="A15" s="11" t="s">
        <v>20</v>
      </c>
      <c r="B15" s="9"/>
      <c r="C15" s="12">
        <f ca="1">(C7+C11)+(C8+C12)*INT(MAX(F21:F3533))</f>
        <v>59899.269098342367</v>
      </c>
      <c r="E15" s="13" t="s">
        <v>37</v>
      </c>
      <c r="F15" s="10">
        <v>1</v>
      </c>
    </row>
    <row r="16" spans="1:6">
      <c r="A16" s="15" t="s">
        <v>7</v>
      </c>
      <c r="B16" s="9"/>
      <c r="C16" s="16">
        <f ca="1">+C8+C12</f>
        <v>0.15587387166018757</v>
      </c>
      <c r="E16" s="13" t="s">
        <v>33</v>
      </c>
      <c r="F16" s="14">
        <f ca="1">NOW()+15018.5+$C$5/24</f>
        <v>60177.834809374996</v>
      </c>
    </row>
    <row r="17" spans="1:21" ht="13.5" thickBot="1">
      <c r="A17" s="13" t="s">
        <v>30</v>
      </c>
      <c r="B17" s="9"/>
      <c r="C17" s="9">
        <f>COUNT(C21:C2191)</f>
        <v>61</v>
      </c>
      <c r="E17" s="13" t="s">
        <v>38</v>
      </c>
      <c r="F17" s="14">
        <f ca="1">ROUND(2*(F16-$C$7)/$C$8,0)/2+F15</f>
        <v>68872</v>
      </c>
    </row>
    <row r="18" spans="1:21" ht="14.25" thickTop="1" thickBot="1">
      <c r="A18" s="15" t="s">
        <v>8</v>
      </c>
      <c r="B18" s="9"/>
      <c r="C18" s="18">
        <f ca="1">+C15</f>
        <v>59899.269098342367</v>
      </c>
      <c r="D18" s="19">
        <f ca="1">+C16</f>
        <v>0.15587387166018757</v>
      </c>
      <c r="E18" s="13" t="s">
        <v>39</v>
      </c>
      <c r="F18" s="22">
        <f ca="1">ROUND(2*(F16-$C$15)/$C$16,0)/2+F15</f>
        <v>1788</v>
      </c>
    </row>
    <row r="19" spans="1:21" ht="13.5" thickTop="1">
      <c r="E19" s="13" t="s">
        <v>34</v>
      </c>
      <c r="F19" s="17">
        <f ca="1">+$C$15+$C$16*F18-15018.5-$C$5/24</f>
        <v>45159.86741420412</v>
      </c>
    </row>
    <row r="20" spans="1:21" ht="13.5" thickBot="1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2</v>
      </c>
      <c r="I20" s="6" t="s">
        <v>47</v>
      </c>
      <c r="J20" s="6" t="s">
        <v>0</v>
      </c>
      <c r="K20" s="6" t="s">
        <v>1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U20" s="25" t="s">
        <v>36</v>
      </c>
    </row>
    <row r="21" spans="1:21" s="43" customFormat="1" ht="12" customHeight="1">
      <c r="A21" s="43" t="str">
        <f>D7</f>
        <v>BRNO</v>
      </c>
      <c r="C21" s="46">
        <f>C$7</f>
        <v>49442.559999999998</v>
      </c>
      <c r="D21" s="46" t="s">
        <v>16</v>
      </c>
      <c r="E21" s="43">
        <f t="shared" ref="E21:E52" si="0">+(C21-C$7)/C$8</f>
        <v>0</v>
      </c>
      <c r="F21" s="43">
        <f t="shared" ref="F21:F52" si="1">ROUND(2*E21,0)/2</f>
        <v>0</v>
      </c>
      <c r="G21" s="43">
        <f t="shared" ref="G21:G52" si="2">+C21-(C$7+F21*C$8)</f>
        <v>0</v>
      </c>
      <c r="I21" s="43">
        <f>+G21</f>
        <v>0</v>
      </c>
      <c r="O21" s="43">
        <f t="shared" ref="O21:O52" ca="1" si="3">+C$11+C$12*$F21</f>
        <v>6.6291890343933596E-2</v>
      </c>
      <c r="Q21" s="44">
        <f t="shared" ref="Q21:Q52" si="4">+C21-15018.5</f>
        <v>34424.06</v>
      </c>
    </row>
    <row r="22" spans="1:21" s="43" customFormat="1" ht="12" customHeight="1">
      <c r="A22" s="41" t="s">
        <v>52</v>
      </c>
      <c r="B22" s="42" t="s">
        <v>45</v>
      </c>
      <c r="C22" s="40">
        <v>54181.489140000194</v>
      </c>
      <c r="D22" s="38">
        <v>2.9E-4</v>
      </c>
      <c r="E22" s="43">
        <f t="shared" si="0"/>
        <v>30402.131067928167</v>
      </c>
      <c r="F22" s="43">
        <f t="shared" si="1"/>
        <v>30402</v>
      </c>
      <c r="G22" s="43">
        <f t="shared" si="2"/>
        <v>2.0430200194823556E-2</v>
      </c>
      <c r="K22" s="43">
        <f t="shared" ref="K22:K53" si="5">+G22</f>
        <v>2.0430200194823556E-2</v>
      </c>
      <c r="O22" s="43">
        <f t="shared" ca="1" si="3"/>
        <v>3.5028303365741142E-2</v>
      </c>
      <c r="Q22" s="44">
        <f t="shared" si="4"/>
        <v>39162.989140000194</v>
      </c>
    </row>
    <row r="23" spans="1:21" s="43" customFormat="1" ht="12" customHeight="1">
      <c r="A23" s="41" t="s">
        <v>52</v>
      </c>
      <c r="B23" s="42" t="s">
        <v>45</v>
      </c>
      <c r="C23" s="40">
        <v>54186.321320000105</v>
      </c>
      <c r="D23" s="38">
        <v>4.2000000000000002E-4</v>
      </c>
      <c r="E23" s="43">
        <f t="shared" si="0"/>
        <v>30433.131440662393</v>
      </c>
      <c r="F23" s="43">
        <f t="shared" si="1"/>
        <v>30433</v>
      </c>
      <c r="G23" s="43">
        <f t="shared" si="2"/>
        <v>2.0488300106080715E-2</v>
      </c>
      <c r="K23" s="43">
        <f t="shared" si="5"/>
        <v>2.0488300106080715E-2</v>
      </c>
      <c r="O23" s="43">
        <f t="shared" ca="1" si="3"/>
        <v>3.4996424831555101E-2</v>
      </c>
      <c r="Q23" s="44">
        <f t="shared" si="4"/>
        <v>39167.821320000105</v>
      </c>
    </row>
    <row r="24" spans="1:21" s="43" customFormat="1" ht="12" customHeight="1">
      <c r="A24" s="41" t="s">
        <v>52</v>
      </c>
      <c r="B24" s="42" t="s">
        <v>45</v>
      </c>
      <c r="C24" s="40">
        <v>54199.414359999821</v>
      </c>
      <c r="D24" s="38">
        <v>5.2999999999999998E-4</v>
      </c>
      <c r="E24" s="43">
        <f t="shared" si="0"/>
        <v>30517.128543465449</v>
      </c>
      <c r="F24" s="43">
        <f t="shared" si="1"/>
        <v>30517</v>
      </c>
      <c r="G24" s="43">
        <f t="shared" si="2"/>
        <v>2.0036699825141113E-2</v>
      </c>
      <c r="K24" s="43">
        <f t="shared" si="5"/>
        <v>2.0036699825141113E-2</v>
      </c>
      <c r="O24" s="43">
        <f t="shared" ca="1" si="3"/>
        <v>3.491004428730906E-2</v>
      </c>
      <c r="Q24" s="44">
        <f t="shared" si="4"/>
        <v>39180.914359999821</v>
      </c>
    </row>
    <row r="25" spans="1:21" s="43" customFormat="1" ht="12" customHeight="1">
      <c r="A25" s="41" t="s">
        <v>52</v>
      </c>
      <c r="B25" s="42" t="s">
        <v>45</v>
      </c>
      <c r="C25" s="40">
        <v>54482.329539999831</v>
      </c>
      <c r="D25" s="38">
        <v>4.8000000000000001E-4</v>
      </c>
      <c r="E25" s="43">
        <f t="shared" si="0"/>
        <v>32332.142891510008</v>
      </c>
      <c r="F25" s="43">
        <f t="shared" si="1"/>
        <v>32332</v>
      </c>
      <c r="G25" s="43">
        <f t="shared" si="2"/>
        <v>2.2273199836490676E-2</v>
      </c>
      <c r="K25" s="43">
        <f t="shared" si="5"/>
        <v>2.2273199836490676E-2</v>
      </c>
      <c r="O25" s="43">
        <f t="shared" ca="1" si="3"/>
        <v>3.3043607527707082E-2</v>
      </c>
      <c r="Q25" s="44">
        <f t="shared" si="4"/>
        <v>39463.829539999831</v>
      </c>
    </row>
    <row r="26" spans="1:21" s="43" customFormat="1" ht="12" customHeight="1">
      <c r="A26" s="41" t="s">
        <v>52</v>
      </c>
      <c r="B26" s="42" t="s">
        <v>45</v>
      </c>
      <c r="C26" s="40">
        <v>54834.452339999843</v>
      </c>
      <c r="D26" s="38">
        <v>4.6000000000000001E-4</v>
      </c>
      <c r="E26" s="43">
        <f t="shared" si="0"/>
        <v>34591.151878845441</v>
      </c>
      <c r="F26" s="43">
        <f t="shared" si="1"/>
        <v>34591</v>
      </c>
      <c r="G26" s="43">
        <f t="shared" si="2"/>
        <v>2.3674099844356533E-2</v>
      </c>
      <c r="K26" s="43">
        <f t="shared" si="5"/>
        <v>2.3674099844356533E-2</v>
      </c>
      <c r="O26" s="43">
        <f t="shared" ca="1" si="3"/>
        <v>3.0720587891376029E-2</v>
      </c>
      <c r="Q26" s="44">
        <f t="shared" si="4"/>
        <v>39815.952339999843</v>
      </c>
    </row>
    <row r="27" spans="1:21" s="43" customFormat="1" ht="12" customHeight="1">
      <c r="A27" s="41" t="s">
        <v>52</v>
      </c>
      <c r="B27" s="42" t="s">
        <v>45</v>
      </c>
      <c r="C27" s="40">
        <v>54884.332839999814</v>
      </c>
      <c r="D27" s="38">
        <v>5.1999999999999995E-4</v>
      </c>
      <c r="E27" s="43">
        <f t="shared" si="0"/>
        <v>34911.155291838622</v>
      </c>
      <c r="F27" s="43">
        <f t="shared" si="1"/>
        <v>34911</v>
      </c>
      <c r="G27" s="43">
        <f t="shared" si="2"/>
        <v>2.4206099813454784E-2</v>
      </c>
      <c r="K27" s="43">
        <f t="shared" si="5"/>
        <v>2.4206099813454784E-2</v>
      </c>
      <c r="O27" s="43">
        <f t="shared" ca="1" si="3"/>
        <v>3.0391519151391107E-2</v>
      </c>
      <c r="Q27" s="44">
        <f t="shared" si="4"/>
        <v>39865.832839999814</v>
      </c>
    </row>
    <row r="28" spans="1:21" s="43" customFormat="1" ht="12" customHeight="1">
      <c r="A28" s="41" t="s">
        <v>52</v>
      </c>
      <c r="B28" s="42" t="s">
        <v>45</v>
      </c>
      <c r="C28" s="40">
        <v>55247.366659999825</v>
      </c>
      <c r="D28" s="38">
        <v>2.7E-4</v>
      </c>
      <c r="E28" s="43">
        <f t="shared" si="0"/>
        <v>37240.162848539614</v>
      </c>
      <c r="F28" s="43">
        <f t="shared" si="1"/>
        <v>37240</v>
      </c>
      <c r="G28" s="43">
        <f t="shared" si="2"/>
        <v>2.5383999825862702E-2</v>
      </c>
      <c r="K28" s="43">
        <f t="shared" si="5"/>
        <v>2.5383999825862702E-2</v>
      </c>
      <c r="O28" s="43">
        <f t="shared" ca="1" si="3"/>
        <v>2.7996515728188349E-2</v>
      </c>
      <c r="Q28" s="44">
        <f t="shared" si="4"/>
        <v>40228.866659999825</v>
      </c>
    </row>
    <row r="29" spans="1:21" s="43" customFormat="1" ht="12" customHeight="1">
      <c r="A29" s="41" t="s">
        <v>52</v>
      </c>
      <c r="B29" s="42" t="s">
        <v>45</v>
      </c>
      <c r="C29" s="40">
        <v>55260.459999999963</v>
      </c>
      <c r="D29" s="38">
        <v>3.3E-4</v>
      </c>
      <c r="E29" s="43">
        <f t="shared" si="0"/>
        <v>37324.161875965692</v>
      </c>
      <c r="F29" s="43">
        <f t="shared" si="1"/>
        <v>37324</v>
      </c>
      <c r="G29" s="43">
        <f t="shared" si="2"/>
        <v>2.5232399966625962E-2</v>
      </c>
      <c r="K29" s="43">
        <f t="shared" si="5"/>
        <v>2.5232399966625962E-2</v>
      </c>
      <c r="O29" s="43">
        <f t="shared" ca="1" si="3"/>
        <v>2.7910135183942308E-2</v>
      </c>
      <c r="Q29" s="44">
        <f t="shared" si="4"/>
        <v>40241.959999999963</v>
      </c>
    </row>
    <row r="30" spans="1:21" s="43" customFormat="1" ht="12" customHeight="1">
      <c r="A30" s="41" t="s">
        <v>52</v>
      </c>
      <c r="B30" s="42" t="s">
        <v>45</v>
      </c>
      <c r="C30" s="40">
        <v>55267.317929999903</v>
      </c>
      <c r="D30" s="38">
        <v>5.9000000000000003E-4</v>
      </c>
      <c r="E30" s="43">
        <f t="shared" si="0"/>
        <v>37368.158247414467</v>
      </c>
      <c r="F30" s="43">
        <f t="shared" si="1"/>
        <v>37368</v>
      </c>
      <c r="G30" s="43">
        <f t="shared" si="2"/>
        <v>2.4666799901751801E-2</v>
      </c>
      <c r="K30" s="43">
        <f t="shared" si="5"/>
        <v>2.4666799901751801E-2</v>
      </c>
      <c r="O30" s="43">
        <f t="shared" ca="1" si="3"/>
        <v>2.7864888232194379E-2</v>
      </c>
      <c r="Q30" s="44">
        <f t="shared" si="4"/>
        <v>40248.817929999903</v>
      </c>
    </row>
    <row r="31" spans="1:21" s="43" customFormat="1" ht="12" customHeight="1">
      <c r="A31" s="41" t="s">
        <v>52</v>
      </c>
      <c r="B31" s="42" t="s">
        <v>45</v>
      </c>
      <c r="C31" s="40">
        <v>55594.346080000047</v>
      </c>
      <c r="D31" s="38">
        <v>3.5E-4</v>
      </c>
      <c r="E31" s="43">
        <f t="shared" si="0"/>
        <v>39466.174990329091</v>
      </c>
      <c r="F31" s="43">
        <f t="shared" si="1"/>
        <v>39466</v>
      </c>
      <c r="G31" s="43">
        <f t="shared" si="2"/>
        <v>2.7276600048935506E-2</v>
      </c>
      <c r="K31" s="43">
        <f t="shared" si="5"/>
        <v>2.7276600048935506E-2</v>
      </c>
      <c r="O31" s="43">
        <f t="shared" ca="1" si="3"/>
        <v>2.5707431305668237E-2</v>
      </c>
      <c r="Q31" s="44">
        <f t="shared" si="4"/>
        <v>40575.846080000047</v>
      </c>
    </row>
    <row r="32" spans="1:21" s="43" customFormat="1" ht="12" customHeight="1">
      <c r="A32" s="41" t="s">
        <v>52</v>
      </c>
      <c r="B32" s="42" t="s">
        <v>45</v>
      </c>
      <c r="C32" s="40">
        <v>55628.326760000084</v>
      </c>
      <c r="D32" s="38">
        <v>4.0999999999999999E-4</v>
      </c>
      <c r="E32" s="43">
        <f t="shared" si="0"/>
        <v>39684.174681106997</v>
      </c>
      <c r="F32" s="43">
        <f t="shared" si="1"/>
        <v>39684</v>
      </c>
      <c r="G32" s="43">
        <f t="shared" si="2"/>
        <v>2.7228400082094595E-2</v>
      </c>
      <c r="K32" s="43">
        <f t="shared" si="5"/>
        <v>2.7228400082094595E-2</v>
      </c>
      <c r="O32" s="43">
        <f t="shared" ca="1" si="3"/>
        <v>2.5483253226553509E-2</v>
      </c>
      <c r="Q32" s="44">
        <f t="shared" si="4"/>
        <v>40609.826760000084</v>
      </c>
    </row>
    <row r="33" spans="1:17" s="43" customFormat="1" ht="12" customHeight="1">
      <c r="A33" s="41" t="s">
        <v>52</v>
      </c>
      <c r="B33" s="42" t="s">
        <v>45</v>
      </c>
      <c r="C33" s="40">
        <v>55670.412510000169</v>
      </c>
      <c r="D33" s="38">
        <v>4.0000000000000002E-4</v>
      </c>
      <c r="E33" s="43">
        <f t="shared" si="0"/>
        <v>39954.171646622846</v>
      </c>
      <c r="F33" s="43">
        <f t="shared" si="1"/>
        <v>39954</v>
      </c>
      <c r="G33" s="43">
        <f t="shared" si="2"/>
        <v>2.6755400169349741E-2</v>
      </c>
      <c r="K33" s="43">
        <f t="shared" si="5"/>
        <v>2.6755400169349741E-2</v>
      </c>
      <c r="O33" s="43">
        <f t="shared" ca="1" si="3"/>
        <v>2.5205601477191232E-2</v>
      </c>
      <c r="Q33" s="44">
        <f t="shared" si="4"/>
        <v>40651.912510000169</v>
      </c>
    </row>
    <row r="34" spans="1:17" s="43" customFormat="1" ht="12" customHeight="1">
      <c r="A34" s="41" t="s">
        <v>52</v>
      </c>
      <c r="B34" s="42" t="s">
        <v>45</v>
      </c>
      <c r="C34" s="40">
        <v>55675.401109999977</v>
      </c>
      <c r="D34" s="38">
        <v>3.1E-4</v>
      </c>
      <c r="E34" s="43">
        <f t="shared" si="0"/>
        <v>39986.175516391537</v>
      </c>
      <c r="F34" s="43">
        <f t="shared" si="1"/>
        <v>39986</v>
      </c>
      <c r="G34" s="43">
        <f t="shared" si="2"/>
        <v>2.7358599982107989E-2</v>
      </c>
      <c r="K34" s="43">
        <f t="shared" si="5"/>
        <v>2.7358599982107989E-2</v>
      </c>
      <c r="O34" s="43">
        <f t="shared" ca="1" si="3"/>
        <v>2.5172694603192741E-2</v>
      </c>
      <c r="Q34" s="44">
        <f t="shared" si="4"/>
        <v>40656.901109999977</v>
      </c>
    </row>
    <row r="35" spans="1:17" s="43" customFormat="1" ht="12" customHeight="1">
      <c r="A35" s="41" t="s">
        <v>52</v>
      </c>
      <c r="B35" s="42" t="s">
        <v>45</v>
      </c>
      <c r="C35" s="40">
        <v>55895.34196999995</v>
      </c>
      <c r="D35" s="38">
        <v>3.8000000000000002E-4</v>
      </c>
      <c r="E35" s="43">
        <f t="shared" si="0"/>
        <v>41397.184344624773</v>
      </c>
      <c r="F35" s="43">
        <f t="shared" si="1"/>
        <v>41397</v>
      </c>
      <c r="G35" s="43">
        <f t="shared" si="2"/>
        <v>2.8734699953929521E-2</v>
      </c>
      <c r="K35" s="43">
        <f t="shared" si="5"/>
        <v>2.8734699953929521E-2</v>
      </c>
      <c r="O35" s="43">
        <f t="shared" ca="1" si="3"/>
        <v>2.3721707127821727E-2</v>
      </c>
      <c r="Q35" s="44">
        <f t="shared" si="4"/>
        <v>40876.84196999995</v>
      </c>
    </row>
    <row r="36" spans="1:17" s="43" customFormat="1" ht="12" customHeight="1">
      <c r="A36" s="41" t="s">
        <v>52</v>
      </c>
      <c r="B36" s="42" t="s">
        <v>45</v>
      </c>
      <c r="C36" s="40">
        <v>55902.355700000189</v>
      </c>
      <c r="D36" s="38">
        <v>3.8999999999999999E-4</v>
      </c>
      <c r="E36" s="43">
        <f t="shared" si="0"/>
        <v>41442.180235561922</v>
      </c>
      <c r="F36" s="43">
        <f t="shared" si="1"/>
        <v>41442</v>
      </c>
      <c r="G36" s="43">
        <f t="shared" si="2"/>
        <v>2.809420019184472E-2</v>
      </c>
      <c r="K36" s="43">
        <f t="shared" si="5"/>
        <v>2.809420019184472E-2</v>
      </c>
      <c r="O36" s="43">
        <f t="shared" ca="1" si="3"/>
        <v>2.3675431836261349E-2</v>
      </c>
      <c r="Q36" s="44">
        <f t="shared" si="4"/>
        <v>40883.855700000189</v>
      </c>
    </row>
    <row r="37" spans="1:17" s="43" customFormat="1" ht="12" customHeight="1">
      <c r="A37" s="29" t="s">
        <v>44</v>
      </c>
      <c r="B37" s="30" t="s">
        <v>45</v>
      </c>
      <c r="C37" s="31">
        <v>55913.578600000001</v>
      </c>
      <c r="D37" s="31">
        <v>1E-3</v>
      </c>
      <c r="E37" s="43">
        <f t="shared" si="0"/>
        <v>41514.179640211492</v>
      </c>
      <c r="F37" s="43">
        <f t="shared" si="1"/>
        <v>41514</v>
      </c>
      <c r="G37" s="43">
        <f t="shared" si="2"/>
        <v>2.8001400001812726E-2</v>
      </c>
      <c r="K37" s="43">
        <f t="shared" si="5"/>
        <v>2.8001400001812726E-2</v>
      </c>
      <c r="O37" s="43">
        <f t="shared" ca="1" si="3"/>
        <v>2.3601391369764739E-2</v>
      </c>
      <c r="Q37" s="44">
        <f t="shared" si="4"/>
        <v>40895.078600000001</v>
      </c>
    </row>
    <row r="38" spans="1:17" s="43" customFormat="1" ht="12" customHeight="1">
      <c r="A38" s="41" t="s">
        <v>52</v>
      </c>
      <c r="B38" s="42" t="s">
        <v>45</v>
      </c>
      <c r="C38" s="40">
        <v>55941.3260499998</v>
      </c>
      <c r="D38" s="38">
        <v>4.0000000000000002E-4</v>
      </c>
      <c r="E38" s="43">
        <f t="shared" si="0"/>
        <v>41692.190660586159</v>
      </c>
      <c r="F38" s="43">
        <f t="shared" si="1"/>
        <v>41692</v>
      </c>
      <c r="G38" s="43">
        <f t="shared" si="2"/>
        <v>2.9719199803366791E-2</v>
      </c>
      <c r="K38" s="43">
        <f t="shared" si="5"/>
        <v>2.9719199803366791E-2</v>
      </c>
      <c r="O38" s="43">
        <f t="shared" ca="1" si="3"/>
        <v>2.3418346883148131E-2</v>
      </c>
      <c r="Q38" s="44">
        <f t="shared" si="4"/>
        <v>40922.8260499998</v>
      </c>
    </row>
    <row r="39" spans="1:17" s="43" customFormat="1" ht="12" customHeight="1">
      <c r="A39" s="29" t="s">
        <v>44</v>
      </c>
      <c r="B39" s="30" t="s">
        <v>45</v>
      </c>
      <c r="C39" s="31">
        <v>55959.406179999998</v>
      </c>
      <c r="D39" s="31">
        <v>1E-3</v>
      </c>
      <c r="E39" s="43">
        <f t="shared" si="0"/>
        <v>41808.181945906625</v>
      </c>
      <c r="F39" s="43">
        <f t="shared" si="1"/>
        <v>41808</v>
      </c>
      <c r="G39" s="43">
        <f t="shared" si="2"/>
        <v>2.8360800002701581E-2</v>
      </c>
      <c r="K39" s="43">
        <f t="shared" si="5"/>
        <v>2.8360800002701581E-2</v>
      </c>
      <c r="O39" s="43">
        <f t="shared" ca="1" si="3"/>
        <v>2.3299059464903592E-2</v>
      </c>
      <c r="Q39" s="44">
        <f t="shared" si="4"/>
        <v>40940.906179999998</v>
      </c>
    </row>
    <row r="40" spans="1:17" s="43" customFormat="1" ht="12" customHeight="1">
      <c r="A40" s="29" t="s">
        <v>44</v>
      </c>
      <c r="B40" s="30" t="s">
        <v>45</v>
      </c>
      <c r="C40" s="31">
        <v>55959.562449999998</v>
      </c>
      <c r="D40" s="31">
        <v>1E-3</v>
      </c>
      <c r="E40" s="43">
        <f t="shared" si="0"/>
        <v>41809.184480631578</v>
      </c>
      <c r="F40" s="43">
        <f t="shared" si="1"/>
        <v>41809</v>
      </c>
      <c r="G40" s="43">
        <f t="shared" si="2"/>
        <v>2.8755899998941459E-2</v>
      </c>
      <c r="K40" s="43">
        <f t="shared" si="5"/>
        <v>2.8755899998941459E-2</v>
      </c>
      <c r="O40" s="43">
        <f t="shared" ca="1" si="3"/>
        <v>2.3298031125091143E-2</v>
      </c>
      <c r="Q40" s="44">
        <f t="shared" si="4"/>
        <v>40941.062449999998</v>
      </c>
    </row>
    <row r="41" spans="1:17" s="43" customFormat="1" ht="12" customHeight="1">
      <c r="A41" s="41" t="s">
        <v>52</v>
      </c>
      <c r="B41" s="42" t="s">
        <v>45</v>
      </c>
      <c r="C41" s="40">
        <v>55992.452370000072</v>
      </c>
      <c r="D41" s="38">
        <v>7.6000000000000004E-4</v>
      </c>
      <c r="E41" s="43">
        <f t="shared" si="0"/>
        <v>42020.186508540333</v>
      </c>
      <c r="F41" s="43">
        <f t="shared" si="1"/>
        <v>42020</v>
      </c>
      <c r="G41" s="43">
        <f t="shared" si="2"/>
        <v>2.9072000077576376E-2</v>
      </c>
      <c r="K41" s="43">
        <f t="shared" si="5"/>
        <v>2.9072000077576376E-2</v>
      </c>
      <c r="O41" s="43">
        <f t="shared" ca="1" si="3"/>
        <v>2.308105142466358E-2</v>
      </c>
      <c r="Q41" s="44">
        <f t="shared" si="4"/>
        <v>40973.952370000072</v>
      </c>
    </row>
    <row r="42" spans="1:17" s="43" customFormat="1" ht="12" customHeight="1">
      <c r="A42" s="41" t="s">
        <v>52</v>
      </c>
      <c r="B42" s="42" t="s">
        <v>45</v>
      </c>
      <c r="C42" s="40">
        <v>55994.322759999894</v>
      </c>
      <c r="D42" s="38">
        <v>5.2999999999999998E-4</v>
      </c>
      <c r="E42" s="43">
        <f t="shared" si="0"/>
        <v>42032.185810543553</v>
      </c>
      <c r="F42" s="43">
        <f t="shared" si="1"/>
        <v>42032</v>
      </c>
      <c r="G42" s="43">
        <f t="shared" si="2"/>
        <v>2.8963199896679725E-2</v>
      </c>
      <c r="K42" s="43">
        <f t="shared" si="5"/>
        <v>2.8963199896679725E-2</v>
      </c>
      <c r="O42" s="43">
        <f t="shared" ca="1" si="3"/>
        <v>2.3068711346914149E-2</v>
      </c>
      <c r="Q42" s="44">
        <f t="shared" si="4"/>
        <v>40975.822759999894</v>
      </c>
    </row>
    <row r="43" spans="1:17" s="43" customFormat="1" ht="12" customHeight="1">
      <c r="A43" s="41" t="s">
        <v>52</v>
      </c>
      <c r="B43" s="42" t="s">
        <v>45</v>
      </c>
      <c r="C43" s="40">
        <v>55994.479489999823</v>
      </c>
      <c r="D43" s="38">
        <v>8.7000000000000001E-4</v>
      </c>
      <c r="E43" s="43">
        <f t="shared" si="0"/>
        <v>42033.191296352554</v>
      </c>
      <c r="F43" s="43">
        <f t="shared" si="1"/>
        <v>42033</v>
      </c>
      <c r="G43" s="43">
        <f t="shared" si="2"/>
        <v>2.9818299823091365E-2</v>
      </c>
      <c r="K43" s="43">
        <f t="shared" si="5"/>
        <v>2.9818299823091365E-2</v>
      </c>
      <c r="O43" s="43">
        <f t="shared" ca="1" si="3"/>
        <v>2.3067683007101693E-2</v>
      </c>
      <c r="Q43" s="44">
        <f t="shared" si="4"/>
        <v>40975.979489999823</v>
      </c>
    </row>
    <row r="44" spans="1:17" s="43" customFormat="1" ht="12" customHeight="1">
      <c r="A44" s="29" t="s">
        <v>44</v>
      </c>
      <c r="B44" s="30" t="s">
        <v>45</v>
      </c>
      <c r="C44" s="31">
        <v>56013.495459999998</v>
      </c>
      <c r="D44" s="31">
        <v>5.0000000000000001E-4</v>
      </c>
      <c r="E44" s="43">
        <f t="shared" si="0"/>
        <v>42155.186370608739</v>
      </c>
      <c r="F44" s="43">
        <f t="shared" si="1"/>
        <v>42155</v>
      </c>
      <c r="G44" s="43">
        <f t="shared" si="2"/>
        <v>2.905050000117626E-2</v>
      </c>
      <c r="K44" s="43">
        <f t="shared" si="5"/>
        <v>2.905050000117626E-2</v>
      </c>
      <c r="O44" s="43">
        <f t="shared" ca="1" si="3"/>
        <v>2.2942225549982445E-2</v>
      </c>
      <c r="Q44" s="44">
        <f t="shared" si="4"/>
        <v>40994.995459999998</v>
      </c>
    </row>
    <row r="45" spans="1:17" s="43" customFormat="1" ht="12" customHeight="1">
      <c r="A45" s="29" t="s">
        <v>44</v>
      </c>
      <c r="B45" s="30" t="s">
        <v>45</v>
      </c>
      <c r="C45" s="31">
        <v>56015.366309999998</v>
      </c>
      <c r="D45" s="31">
        <v>2.0000000000000001E-4</v>
      </c>
      <c r="E45" s="43">
        <f t="shared" si="0"/>
        <v>42167.188623697592</v>
      </c>
      <c r="F45" s="43">
        <f t="shared" si="1"/>
        <v>42167</v>
      </c>
      <c r="G45" s="43">
        <f t="shared" si="2"/>
        <v>2.940169999783393E-2</v>
      </c>
      <c r="K45" s="43">
        <f t="shared" si="5"/>
        <v>2.940169999783393E-2</v>
      </c>
      <c r="O45" s="43">
        <f t="shared" ca="1" si="3"/>
        <v>2.2929885472233007E-2</v>
      </c>
      <c r="Q45" s="44">
        <f t="shared" si="4"/>
        <v>40996.866309999998</v>
      </c>
    </row>
    <row r="46" spans="1:17" s="43" customFormat="1" ht="12" customHeight="1">
      <c r="A46" s="41" t="s">
        <v>52</v>
      </c>
      <c r="B46" s="42" t="s">
        <v>45</v>
      </c>
      <c r="C46" s="40">
        <v>56028.459269999992</v>
      </c>
      <c r="D46" s="38">
        <v>2.1000000000000001E-4</v>
      </c>
      <c r="E46" s="43">
        <f t="shared" si="0"/>
        <v>42251.18521327035</v>
      </c>
      <c r="F46" s="43">
        <f t="shared" si="1"/>
        <v>42251</v>
      </c>
      <c r="G46" s="43">
        <f t="shared" si="2"/>
        <v>2.8870099995401688E-2</v>
      </c>
      <c r="K46" s="43">
        <f t="shared" si="5"/>
        <v>2.8870099995401688E-2</v>
      </c>
      <c r="O46" s="43">
        <f t="shared" ca="1" si="3"/>
        <v>2.2843504927986966E-2</v>
      </c>
      <c r="Q46" s="44">
        <f t="shared" si="4"/>
        <v>41009.959269999992</v>
      </c>
    </row>
    <row r="47" spans="1:17" s="43" customFormat="1" ht="12" customHeight="1">
      <c r="A47" s="41" t="s">
        <v>52</v>
      </c>
      <c r="B47" s="42" t="s">
        <v>45</v>
      </c>
      <c r="C47" s="40">
        <v>56298.436319999862</v>
      </c>
      <c r="D47" s="38">
        <v>4.0000000000000002E-4</v>
      </c>
      <c r="E47" s="43">
        <f t="shared" si="0"/>
        <v>43983.196268288637</v>
      </c>
      <c r="F47" s="43">
        <f t="shared" si="1"/>
        <v>43983</v>
      </c>
      <c r="G47" s="43">
        <f t="shared" si="2"/>
        <v>3.0593299867177848E-2</v>
      </c>
      <c r="K47" s="43">
        <f t="shared" si="5"/>
        <v>3.0593299867177848E-2</v>
      </c>
      <c r="O47" s="43">
        <f t="shared" ca="1" si="3"/>
        <v>2.106242037281858E-2</v>
      </c>
      <c r="Q47" s="44">
        <f t="shared" si="4"/>
        <v>41279.936319999862</v>
      </c>
    </row>
    <row r="48" spans="1:17" s="43" customFormat="1" ht="12" customHeight="1">
      <c r="A48" s="41" t="s">
        <v>52</v>
      </c>
      <c r="B48" s="42" t="s">
        <v>45</v>
      </c>
      <c r="C48" s="40">
        <v>56356.421229999978</v>
      </c>
      <c r="D48" s="38">
        <v>3.2000000000000003E-4</v>
      </c>
      <c r="E48" s="43">
        <f t="shared" si="0"/>
        <v>44355.192721855667</v>
      </c>
      <c r="F48" s="43">
        <f t="shared" si="1"/>
        <v>44355</v>
      </c>
      <c r="G48" s="43">
        <f t="shared" si="2"/>
        <v>3.0040499979804736E-2</v>
      </c>
      <c r="K48" s="43">
        <f t="shared" si="5"/>
        <v>3.0040499979804736E-2</v>
      </c>
      <c r="O48" s="43">
        <f t="shared" ca="1" si="3"/>
        <v>2.0679877962586107E-2</v>
      </c>
      <c r="Q48" s="44">
        <f t="shared" si="4"/>
        <v>41337.921229999978</v>
      </c>
    </row>
    <row r="49" spans="1:17" s="43" customFormat="1" ht="12" customHeight="1">
      <c r="A49" s="29" t="s">
        <v>44</v>
      </c>
      <c r="B49" s="30" t="s">
        <v>45</v>
      </c>
      <c r="C49" s="31">
        <v>56357.512799999997</v>
      </c>
      <c r="D49" s="31">
        <v>2.0000000000000001E-4</v>
      </c>
      <c r="E49" s="43">
        <f t="shared" si="0"/>
        <v>44362.195581200045</v>
      </c>
      <c r="F49" s="43">
        <f t="shared" si="1"/>
        <v>44362</v>
      </c>
      <c r="G49" s="43">
        <f t="shared" si="2"/>
        <v>3.0486199997540098E-2</v>
      </c>
      <c r="K49" s="43">
        <f t="shared" si="5"/>
        <v>3.0486199997540098E-2</v>
      </c>
      <c r="O49" s="43">
        <f t="shared" ca="1" si="3"/>
        <v>2.0672679583898936E-2</v>
      </c>
      <c r="Q49" s="44">
        <f t="shared" si="4"/>
        <v>41339.012799999997</v>
      </c>
    </row>
    <row r="50" spans="1:17" s="43" customFormat="1" ht="12" customHeight="1">
      <c r="A50" s="41" t="s">
        <v>52</v>
      </c>
      <c r="B50" s="42" t="s">
        <v>45</v>
      </c>
      <c r="C50" s="40">
        <v>56382.452719999943</v>
      </c>
      <c r="D50" s="38">
        <v>2.2000000000000001E-4</v>
      </c>
      <c r="E50" s="43">
        <f t="shared" si="0"/>
        <v>44522.195170614032</v>
      </c>
      <c r="F50" s="43">
        <f t="shared" si="1"/>
        <v>44522</v>
      </c>
      <c r="G50" s="43">
        <f t="shared" si="2"/>
        <v>3.0422199946769979E-2</v>
      </c>
      <c r="K50" s="43">
        <f t="shared" si="5"/>
        <v>3.0422199946769979E-2</v>
      </c>
      <c r="O50" s="43">
        <f t="shared" ca="1" si="3"/>
        <v>2.0508145213906474E-2</v>
      </c>
      <c r="Q50" s="44">
        <f t="shared" si="4"/>
        <v>41363.952719999943</v>
      </c>
    </row>
    <row r="51" spans="1:17" s="43" customFormat="1" ht="12" customHeight="1">
      <c r="A51" s="31" t="s">
        <v>46</v>
      </c>
      <c r="B51" s="30" t="s">
        <v>45</v>
      </c>
      <c r="C51" s="45">
        <v>56588.521200000003</v>
      </c>
      <c r="D51" s="31">
        <v>2.0000000000000001E-4</v>
      </c>
      <c r="E51" s="43">
        <f t="shared" si="0"/>
        <v>45844.207117374281</v>
      </c>
      <c r="F51" s="43">
        <f t="shared" si="1"/>
        <v>45844</v>
      </c>
      <c r="G51" s="43">
        <f t="shared" si="2"/>
        <v>3.2284400003845803E-2</v>
      </c>
      <c r="K51" s="43">
        <f t="shared" si="5"/>
        <v>3.2284400003845803E-2</v>
      </c>
      <c r="O51" s="43">
        <f t="shared" ca="1" si="3"/>
        <v>1.9148679981843768E-2</v>
      </c>
      <c r="Q51" s="44">
        <f t="shared" si="4"/>
        <v>41570.021200000003</v>
      </c>
    </row>
    <row r="52" spans="1:17" s="43" customFormat="1" ht="12" customHeight="1">
      <c r="A52" s="31" t="s">
        <v>46</v>
      </c>
      <c r="B52" s="30" t="s">
        <v>45</v>
      </c>
      <c r="C52" s="45">
        <v>56654.45607</v>
      </c>
      <c r="D52" s="31">
        <v>2.0000000000000001E-4</v>
      </c>
      <c r="E52" s="43">
        <f t="shared" si="0"/>
        <v>46267.20575281846</v>
      </c>
      <c r="F52" s="43">
        <f t="shared" si="1"/>
        <v>46267</v>
      </c>
      <c r="G52" s="43">
        <f t="shared" si="2"/>
        <v>3.2071699999505654E-2</v>
      </c>
      <c r="K52" s="43">
        <f t="shared" si="5"/>
        <v>3.2071699999505654E-2</v>
      </c>
      <c r="O52" s="43">
        <f t="shared" ca="1" si="3"/>
        <v>1.8713692241176201E-2</v>
      </c>
      <c r="Q52" s="44">
        <f t="shared" si="4"/>
        <v>41635.95607</v>
      </c>
    </row>
    <row r="53" spans="1:17" s="43" customFormat="1" ht="12" customHeight="1">
      <c r="A53" s="31" t="s">
        <v>46</v>
      </c>
      <c r="B53" s="30" t="s">
        <v>45</v>
      </c>
      <c r="C53" s="45">
        <v>56684.540200000003</v>
      </c>
      <c r="D53" s="31">
        <v>2.0000000000000001E-4</v>
      </c>
      <c r="E53" s="43">
        <f t="shared" ref="E53:E80" si="6">+(C53-C$7)/C$8</f>
        <v>46460.207512562993</v>
      </c>
      <c r="F53" s="43">
        <f t="shared" ref="F53:F80" si="7">ROUND(2*E53,0)/2</f>
        <v>46460</v>
      </c>
      <c r="G53" s="43">
        <f t="shared" ref="G53:G80" si="8">+C53-(C$7+F53*C$8)</f>
        <v>3.2346000007237308E-2</v>
      </c>
      <c r="K53" s="43">
        <f t="shared" si="5"/>
        <v>3.2346000007237308E-2</v>
      </c>
      <c r="O53" s="43">
        <f t="shared" ref="O53:O80" ca="1" si="9">+C$11+C$12*$F53</f>
        <v>1.8515222657372793E-2</v>
      </c>
      <c r="Q53" s="44">
        <f t="shared" ref="Q53:Q80" si="10">+C53-15018.5</f>
        <v>41666.040200000003</v>
      </c>
    </row>
    <row r="54" spans="1:17" s="43" customFormat="1" ht="12" customHeight="1">
      <c r="A54" s="41" t="s">
        <v>52</v>
      </c>
      <c r="B54" s="42" t="s">
        <v>45</v>
      </c>
      <c r="C54" s="40">
        <v>56699.348160000052</v>
      </c>
      <c r="D54" s="38">
        <v>2.7E-4</v>
      </c>
      <c r="E54" s="43">
        <f t="shared" si="6"/>
        <v>46555.206514968442</v>
      </c>
      <c r="F54" s="43">
        <f t="shared" si="7"/>
        <v>46555</v>
      </c>
      <c r="G54" s="43">
        <f t="shared" si="8"/>
        <v>3.2190500052820425E-2</v>
      </c>
      <c r="K54" s="43">
        <f t="shared" ref="K54:K80" si="11">+G54</f>
        <v>3.2190500052820425E-2</v>
      </c>
      <c r="O54" s="43">
        <f t="shared" ca="1" si="9"/>
        <v>1.841753037518977E-2</v>
      </c>
      <c r="Q54" s="44">
        <f t="shared" si="10"/>
        <v>41680.848160000052</v>
      </c>
    </row>
    <row r="55" spans="1:17" s="43" customFormat="1" ht="12" customHeight="1">
      <c r="A55" s="41" t="s">
        <v>52</v>
      </c>
      <c r="B55" s="42" t="s">
        <v>45</v>
      </c>
      <c r="C55" s="40">
        <v>56707.453980000224</v>
      </c>
      <c r="D55" s="38">
        <v>2.7E-4</v>
      </c>
      <c r="E55" s="43">
        <f t="shared" si="6"/>
        <v>46607.208601257968</v>
      </c>
      <c r="F55" s="43">
        <f t="shared" si="7"/>
        <v>46607</v>
      </c>
      <c r="G55" s="43">
        <f t="shared" si="8"/>
        <v>3.2515700222575106E-2</v>
      </c>
      <c r="K55" s="43">
        <f t="shared" si="11"/>
        <v>3.2515700222575106E-2</v>
      </c>
      <c r="O55" s="43">
        <f t="shared" ca="1" si="9"/>
        <v>1.8364056704942226E-2</v>
      </c>
      <c r="Q55" s="44">
        <f t="shared" si="10"/>
        <v>41688.953980000224</v>
      </c>
    </row>
    <row r="56" spans="1:17" s="43" customFormat="1" ht="12" customHeight="1">
      <c r="A56" s="31" t="s">
        <v>46</v>
      </c>
      <c r="B56" s="30" t="s">
        <v>45</v>
      </c>
      <c r="C56" s="45">
        <v>56714.312530000003</v>
      </c>
      <c r="D56" s="31">
        <v>2.0000000000000001E-4</v>
      </c>
      <c r="E56" s="43">
        <f t="shared" si="6"/>
        <v>46651.208950254368</v>
      </c>
      <c r="F56" s="43">
        <f t="shared" si="7"/>
        <v>46651</v>
      </c>
      <c r="G56" s="43">
        <f t="shared" si="8"/>
        <v>3.2570100003795233E-2</v>
      </c>
      <c r="K56" s="43">
        <f t="shared" si="11"/>
        <v>3.2570100003795233E-2</v>
      </c>
      <c r="O56" s="43">
        <f t="shared" ca="1" si="9"/>
        <v>1.8318809753194297E-2</v>
      </c>
      <c r="Q56" s="44">
        <f t="shared" si="10"/>
        <v>41695.812530000003</v>
      </c>
    </row>
    <row r="57" spans="1:17" s="43" customFormat="1" ht="12" customHeight="1">
      <c r="A57" s="41" t="s">
        <v>52</v>
      </c>
      <c r="B57" s="42" t="s">
        <v>45</v>
      </c>
      <c r="C57" s="40">
        <v>56726.470509999897</v>
      </c>
      <c r="D57" s="38">
        <v>3.8000000000000002E-4</v>
      </c>
      <c r="E57" s="43">
        <f t="shared" si="6"/>
        <v>46729.207268135535</v>
      </c>
      <c r="F57" s="43">
        <f t="shared" si="7"/>
        <v>46729</v>
      </c>
      <c r="G57" s="43">
        <f t="shared" si="8"/>
        <v>3.2307899899024051E-2</v>
      </c>
      <c r="K57" s="43">
        <f t="shared" si="11"/>
        <v>3.2307899899024051E-2</v>
      </c>
      <c r="O57" s="43">
        <f t="shared" ca="1" si="9"/>
        <v>1.8238599247822972E-2</v>
      </c>
      <c r="Q57" s="44">
        <f t="shared" si="10"/>
        <v>41707.970509999897</v>
      </c>
    </row>
    <row r="58" spans="1:17" s="43" customFormat="1" ht="12" customHeight="1">
      <c r="A58" s="41" t="s">
        <v>52</v>
      </c>
      <c r="B58" s="42" t="s">
        <v>45</v>
      </c>
      <c r="C58" s="40">
        <v>57017.334470000118</v>
      </c>
      <c r="D58" s="38">
        <v>4.8000000000000001E-4</v>
      </c>
      <c r="E58" s="43">
        <f t="shared" si="6"/>
        <v>48595.216227886078</v>
      </c>
      <c r="F58" s="43">
        <f t="shared" si="7"/>
        <v>48595</v>
      </c>
      <c r="G58" s="43">
        <f t="shared" si="8"/>
        <v>3.3704500121530145E-2</v>
      </c>
      <c r="K58" s="43">
        <f t="shared" si="11"/>
        <v>3.3704500121530145E-2</v>
      </c>
      <c r="O58" s="43">
        <f t="shared" ca="1" si="9"/>
        <v>1.63197171577859E-2</v>
      </c>
      <c r="Q58" s="44">
        <f t="shared" si="10"/>
        <v>41998.834470000118</v>
      </c>
    </row>
    <row r="59" spans="1:17" s="43" customFormat="1" ht="12" customHeight="1">
      <c r="A59" s="41" t="s">
        <v>52</v>
      </c>
      <c r="B59" s="42" t="s">
        <v>45</v>
      </c>
      <c r="C59" s="40">
        <v>57020.452240000013</v>
      </c>
      <c r="D59" s="38">
        <v>4.2999999999999999E-4</v>
      </c>
      <c r="E59" s="43">
        <f t="shared" si="6"/>
        <v>48615.217972874496</v>
      </c>
      <c r="F59" s="43">
        <f t="shared" si="7"/>
        <v>48615</v>
      </c>
      <c r="G59" s="43">
        <f t="shared" si="8"/>
        <v>3.3976500017161015E-2</v>
      </c>
      <c r="K59" s="43">
        <f t="shared" si="11"/>
        <v>3.3976500017161015E-2</v>
      </c>
      <c r="O59" s="43">
        <f t="shared" ca="1" si="9"/>
        <v>1.629915036153684E-2</v>
      </c>
      <c r="Q59" s="44">
        <f t="shared" si="10"/>
        <v>42001.952240000013</v>
      </c>
    </row>
    <row r="60" spans="1:17" s="43" customFormat="1" ht="12" customHeight="1">
      <c r="A60" s="41" t="s">
        <v>52</v>
      </c>
      <c r="B60" s="42" t="s">
        <v>45</v>
      </c>
      <c r="C60" s="40">
        <v>57021.387910000049</v>
      </c>
      <c r="D60" s="38">
        <v>5.5999999999999995E-4</v>
      </c>
      <c r="E60" s="43">
        <f t="shared" si="6"/>
        <v>48621.220671192415</v>
      </c>
      <c r="F60" s="43">
        <f t="shared" si="7"/>
        <v>48621</v>
      </c>
      <c r="G60" s="43">
        <f t="shared" si="8"/>
        <v>3.4397100047499407E-2</v>
      </c>
      <c r="K60" s="43">
        <f t="shared" si="11"/>
        <v>3.4397100047499407E-2</v>
      </c>
      <c r="O60" s="43">
        <f t="shared" ca="1" si="9"/>
        <v>1.6292980322662125E-2</v>
      </c>
      <c r="Q60" s="44">
        <f t="shared" si="10"/>
        <v>42002.887910000049</v>
      </c>
    </row>
    <row r="61" spans="1:17" s="43" customFormat="1" ht="12" customHeight="1">
      <c r="A61" s="32" t="s">
        <v>48</v>
      </c>
      <c r="B61" s="33" t="s">
        <v>45</v>
      </c>
      <c r="C61" s="34">
        <v>57074.384980000003</v>
      </c>
      <c r="D61" s="34">
        <v>1E-4</v>
      </c>
      <c r="E61" s="43">
        <f t="shared" si="6"/>
        <v>48961.218130693298</v>
      </c>
      <c r="F61" s="43">
        <f t="shared" si="7"/>
        <v>48961</v>
      </c>
      <c r="G61" s="43">
        <f t="shared" si="8"/>
        <v>3.4001100008026697E-2</v>
      </c>
      <c r="K61" s="43">
        <f t="shared" si="11"/>
        <v>3.4001100008026697E-2</v>
      </c>
      <c r="O61" s="43">
        <f t="shared" ca="1" si="9"/>
        <v>1.5943344786428143E-2</v>
      </c>
      <c r="Q61" s="44">
        <f t="shared" si="10"/>
        <v>42055.884980000003</v>
      </c>
    </row>
    <row r="62" spans="1:17" s="43" customFormat="1" ht="12" customHeight="1">
      <c r="A62" s="32" t="s">
        <v>48</v>
      </c>
      <c r="B62" s="33" t="s">
        <v>45</v>
      </c>
      <c r="C62" s="34">
        <v>57074.5409</v>
      </c>
      <c r="D62" s="34">
        <v>4.0000000000000002E-4</v>
      </c>
      <c r="E62" s="43">
        <f t="shared" si="6"/>
        <v>48962.218420027864</v>
      </c>
      <c r="F62" s="43">
        <f t="shared" si="7"/>
        <v>48962</v>
      </c>
      <c r="G62" s="43">
        <f t="shared" si="8"/>
        <v>3.4046200002194382E-2</v>
      </c>
      <c r="K62" s="43">
        <f t="shared" si="11"/>
        <v>3.4046200002194382E-2</v>
      </c>
      <c r="O62" s="43">
        <f t="shared" ca="1" si="9"/>
        <v>1.5942316446615694E-2</v>
      </c>
      <c r="Q62" s="44">
        <f t="shared" si="10"/>
        <v>42056.0409</v>
      </c>
    </row>
    <row r="63" spans="1:17" s="43" customFormat="1" ht="12" customHeight="1">
      <c r="A63" s="41" t="s">
        <v>52</v>
      </c>
      <c r="B63" s="42" t="s">
        <v>45</v>
      </c>
      <c r="C63" s="40">
        <v>57433.366100000218</v>
      </c>
      <c r="D63" s="38">
        <v>3.2000000000000003E-4</v>
      </c>
      <c r="E63" s="43">
        <f t="shared" si="6"/>
        <v>51264.225991485604</v>
      </c>
      <c r="F63" s="43">
        <f t="shared" si="7"/>
        <v>51264</v>
      </c>
      <c r="G63" s="43">
        <f t="shared" si="8"/>
        <v>3.5226400221290532E-2</v>
      </c>
      <c r="K63" s="43">
        <f t="shared" si="11"/>
        <v>3.5226400221290532E-2</v>
      </c>
      <c r="O63" s="43">
        <f t="shared" ca="1" si="9"/>
        <v>1.3575078198349161E-2</v>
      </c>
      <c r="Q63" s="44">
        <f t="shared" si="10"/>
        <v>42414.866100000218</v>
      </c>
    </row>
    <row r="64" spans="1:17" s="43" customFormat="1" ht="12" customHeight="1">
      <c r="A64" s="41" t="s">
        <v>52</v>
      </c>
      <c r="B64" s="42" t="s">
        <v>45</v>
      </c>
      <c r="C64" s="40">
        <v>57443.342519999947</v>
      </c>
      <c r="D64" s="38">
        <v>3.1E-4</v>
      </c>
      <c r="E64" s="43">
        <f t="shared" si="6"/>
        <v>51328.228727010886</v>
      </c>
      <c r="F64" s="43">
        <f t="shared" si="7"/>
        <v>51328</v>
      </c>
      <c r="G64" s="43">
        <f t="shared" si="8"/>
        <v>3.565279994654702E-2</v>
      </c>
      <c r="K64" s="43">
        <f t="shared" si="11"/>
        <v>3.565279994654702E-2</v>
      </c>
      <c r="O64" s="43">
        <f t="shared" ca="1" si="9"/>
        <v>1.3509264450352179E-2</v>
      </c>
      <c r="Q64" s="44">
        <f t="shared" si="10"/>
        <v>42424.842519999947</v>
      </c>
    </row>
    <row r="65" spans="1:17" s="43" customFormat="1" ht="12" customHeight="1">
      <c r="A65" s="41" t="s">
        <v>52</v>
      </c>
      <c r="B65" s="42" t="s">
        <v>45</v>
      </c>
      <c r="C65" s="40">
        <v>57460.488379999995</v>
      </c>
      <c r="D65" s="38">
        <v>2.1000000000000001E-4</v>
      </c>
      <c r="E65" s="43">
        <f t="shared" si="6"/>
        <v>51438.22629557419</v>
      </c>
      <c r="F65" s="43">
        <f t="shared" si="7"/>
        <v>51438</v>
      </c>
      <c r="G65" s="43">
        <f t="shared" si="8"/>
        <v>3.5273800000140909E-2</v>
      </c>
      <c r="K65" s="43">
        <f t="shared" si="11"/>
        <v>3.5273800000140909E-2</v>
      </c>
      <c r="O65" s="43">
        <f t="shared" ca="1" si="9"/>
        <v>1.3396147070982363E-2</v>
      </c>
      <c r="Q65" s="44">
        <f t="shared" si="10"/>
        <v>42441.988379999995</v>
      </c>
    </row>
    <row r="66" spans="1:17" s="43" customFormat="1" ht="12" customHeight="1">
      <c r="A66" s="35" t="s">
        <v>49</v>
      </c>
      <c r="B66" s="36" t="s">
        <v>45</v>
      </c>
      <c r="C66" s="37">
        <v>57715.501620000228</v>
      </c>
      <c r="D66" s="37">
        <v>1E-4</v>
      </c>
      <c r="E66" s="43">
        <f t="shared" si="6"/>
        <v>53074.238507933158</v>
      </c>
      <c r="F66" s="43">
        <f t="shared" si="7"/>
        <v>53074</v>
      </c>
      <c r="G66" s="43">
        <f t="shared" si="8"/>
        <v>3.7177400226937607E-2</v>
      </c>
      <c r="K66" s="43">
        <f t="shared" si="11"/>
        <v>3.7177400226937607E-2</v>
      </c>
      <c r="O66" s="43">
        <f t="shared" ca="1" si="9"/>
        <v>1.171378313780945E-2</v>
      </c>
      <c r="Q66" s="44">
        <f t="shared" si="10"/>
        <v>42697.001620000228</v>
      </c>
    </row>
    <row r="67" spans="1:17" s="43" customFormat="1" ht="12" customHeight="1">
      <c r="A67" s="41" t="s">
        <v>52</v>
      </c>
      <c r="B67" s="42" t="s">
        <v>45</v>
      </c>
      <c r="C67" s="40">
        <v>57721.42424000008</v>
      </c>
      <c r="D67" s="38">
        <v>4.0000000000000002E-4</v>
      </c>
      <c r="E67" s="43">
        <f t="shared" si="6"/>
        <v>53112.234490608062</v>
      </c>
      <c r="F67" s="43">
        <f t="shared" si="7"/>
        <v>53112</v>
      </c>
      <c r="G67" s="43">
        <f t="shared" si="8"/>
        <v>3.6551200086250901E-2</v>
      </c>
      <c r="K67" s="43">
        <f t="shared" si="11"/>
        <v>3.6551200086250901E-2</v>
      </c>
      <c r="O67" s="43">
        <f t="shared" ca="1" si="9"/>
        <v>1.1674706224936236E-2</v>
      </c>
      <c r="Q67" s="44">
        <f t="shared" si="10"/>
        <v>42702.92424000008</v>
      </c>
    </row>
    <row r="68" spans="1:17" s="43" customFormat="1" ht="12" customHeight="1">
      <c r="A68" s="41" t="s">
        <v>52</v>
      </c>
      <c r="B68" s="42" t="s">
        <v>45</v>
      </c>
      <c r="C68" s="40">
        <v>57727.347399999853</v>
      </c>
      <c r="D68" s="38">
        <v>4.2999999999999999E-4</v>
      </c>
      <c r="E68" s="43">
        <f t="shared" si="6"/>
        <v>53150.233937599027</v>
      </c>
      <c r="F68" s="43">
        <f t="shared" si="7"/>
        <v>53150</v>
      </c>
      <c r="G68" s="43">
        <f t="shared" si="8"/>
        <v>3.6464999851887114E-2</v>
      </c>
      <c r="K68" s="43">
        <f t="shared" si="11"/>
        <v>3.6464999851887114E-2</v>
      </c>
      <c r="O68" s="43">
        <f t="shared" ca="1" si="9"/>
        <v>1.163562931206303E-2</v>
      </c>
      <c r="Q68" s="44">
        <f t="shared" si="10"/>
        <v>42708.847399999853</v>
      </c>
    </row>
    <row r="69" spans="1:17" s="43" customFormat="1" ht="12" customHeight="1">
      <c r="A69" s="35" t="s">
        <v>49</v>
      </c>
      <c r="B69" s="36" t="s">
        <v>45</v>
      </c>
      <c r="C69" s="37">
        <v>57853.450199999847</v>
      </c>
      <c r="D69" s="37">
        <v>2.9999999999999997E-4</v>
      </c>
      <c r="E69" s="43">
        <f t="shared" si="6"/>
        <v>53959.233975449853</v>
      </c>
      <c r="F69" s="43">
        <f t="shared" si="7"/>
        <v>53959</v>
      </c>
      <c r="G69" s="43">
        <f t="shared" si="8"/>
        <v>3.6470899845880922E-2</v>
      </c>
      <c r="K69" s="43">
        <f t="shared" si="11"/>
        <v>3.6470899845880922E-2</v>
      </c>
      <c r="O69" s="43">
        <f t="shared" ca="1" si="9"/>
        <v>1.0803702403788647E-2</v>
      </c>
      <c r="Q69" s="44">
        <f t="shared" si="10"/>
        <v>42834.950199999847</v>
      </c>
    </row>
    <row r="70" spans="1:17" s="43" customFormat="1" ht="12" customHeight="1">
      <c r="A70" s="41" t="s">
        <v>52</v>
      </c>
      <c r="B70" s="42" t="s">
        <v>45</v>
      </c>
      <c r="C70" s="40">
        <v>58155.382340000011</v>
      </c>
      <c r="D70" s="38">
        <v>3.1E-4</v>
      </c>
      <c r="E70" s="43">
        <f t="shared" si="6"/>
        <v>55896.249748997514</v>
      </c>
      <c r="F70" s="43">
        <f t="shared" si="7"/>
        <v>55896</v>
      </c>
      <c r="G70" s="43">
        <f t="shared" si="8"/>
        <v>3.8929600013943855E-2</v>
      </c>
      <c r="K70" s="43">
        <f t="shared" si="11"/>
        <v>3.8929600013943855E-2</v>
      </c>
      <c r="O70" s="43">
        <f t="shared" ca="1" si="9"/>
        <v>8.8118081870674214E-3</v>
      </c>
      <c r="Q70" s="44">
        <f t="shared" si="10"/>
        <v>43136.882340000011</v>
      </c>
    </row>
    <row r="71" spans="1:17" s="43" customFormat="1" ht="12" customHeight="1">
      <c r="A71" s="41" t="s">
        <v>52</v>
      </c>
      <c r="B71" s="42" t="s">
        <v>45</v>
      </c>
      <c r="C71" s="40">
        <v>58163.332239999902</v>
      </c>
      <c r="D71" s="38">
        <v>1.9000000000000001E-4</v>
      </c>
      <c r="E71" s="43">
        <f t="shared" si="6"/>
        <v>55947.251545950654</v>
      </c>
      <c r="F71" s="43">
        <f t="shared" si="7"/>
        <v>55947.5</v>
      </c>
      <c r="G71" s="43">
        <f t="shared" si="8"/>
        <v>-3.8727750099496916E-2</v>
      </c>
      <c r="K71" s="43">
        <f t="shared" si="11"/>
        <v>-3.8727750099496916E-2</v>
      </c>
      <c r="O71" s="43">
        <f t="shared" ca="1" si="9"/>
        <v>8.7588486867260992E-3</v>
      </c>
      <c r="Q71" s="44">
        <f t="shared" si="10"/>
        <v>43144.832239999902</v>
      </c>
    </row>
    <row r="72" spans="1:17" s="43" customFormat="1" ht="12" customHeight="1">
      <c r="A72" s="41" t="s">
        <v>52</v>
      </c>
      <c r="B72" s="42" t="s">
        <v>45</v>
      </c>
      <c r="C72" s="40">
        <v>58172.373060000129</v>
      </c>
      <c r="D72" s="38">
        <v>3.5E-4</v>
      </c>
      <c r="E72" s="43">
        <f t="shared" si="6"/>
        <v>56005.252032239514</v>
      </c>
      <c r="F72" s="43">
        <f t="shared" si="7"/>
        <v>56005.5</v>
      </c>
      <c r="G72" s="43">
        <f t="shared" si="8"/>
        <v>-3.8651949871564284E-2</v>
      </c>
      <c r="K72" s="43">
        <f t="shared" si="11"/>
        <v>-3.8651949871564284E-2</v>
      </c>
      <c r="O72" s="43">
        <f t="shared" ca="1" si="9"/>
        <v>8.6992049776038333E-3</v>
      </c>
      <c r="Q72" s="44">
        <f t="shared" si="10"/>
        <v>43153.873060000129</v>
      </c>
    </row>
    <row r="73" spans="1:17" s="43" customFormat="1" ht="12" customHeight="1">
      <c r="A73" s="35" t="s">
        <v>49</v>
      </c>
      <c r="B73" s="36" t="s">
        <v>45</v>
      </c>
      <c r="C73" s="37">
        <v>58186.556450000033</v>
      </c>
      <c r="D73" s="37">
        <v>2.0000000000000001E-4</v>
      </c>
      <c r="E73" s="43">
        <f t="shared" si="6"/>
        <v>56096.244167598728</v>
      </c>
      <c r="F73" s="43">
        <f t="shared" si="7"/>
        <v>56096</v>
      </c>
      <c r="G73" s="43">
        <f t="shared" si="8"/>
        <v>3.8059600032283925E-2</v>
      </c>
      <c r="K73" s="43">
        <f t="shared" si="11"/>
        <v>3.8059600032283925E-2</v>
      </c>
      <c r="O73" s="43">
        <f t="shared" ca="1" si="9"/>
        <v>8.6061402245768484E-3</v>
      </c>
      <c r="Q73" s="44">
        <f t="shared" si="10"/>
        <v>43168.056450000033</v>
      </c>
    </row>
    <row r="74" spans="1:17" s="43" customFormat="1" ht="12" customHeight="1">
      <c r="A74" s="41" t="s">
        <v>52</v>
      </c>
      <c r="B74" s="42" t="s">
        <v>45</v>
      </c>
      <c r="C74" s="40">
        <v>58840.455469999928</v>
      </c>
      <c r="D74" s="38">
        <v>3.5E-4</v>
      </c>
      <c r="E74" s="43">
        <f t="shared" si="6"/>
        <v>60291.268639145426</v>
      </c>
      <c r="F74" s="43">
        <f t="shared" si="7"/>
        <v>60291.5</v>
      </c>
      <c r="G74" s="43">
        <f t="shared" si="8"/>
        <v>-3.6063350067706779E-2</v>
      </c>
      <c r="K74" s="43">
        <f t="shared" si="11"/>
        <v>-3.6063350067706779E-2</v>
      </c>
      <c r="O74" s="43">
        <f t="shared" ca="1" si="9"/>
        <v>4.2917405414307913E-3</v>
      </c>
      <c r="Q74" s="44">
        <f t="shared" si="10"/>
        <v>43821.955469999928</v>
      </c>
    </row>
    <row r="75" spans="1:17" s="43" customFormat="1" ht="12" customHeight="1">
      <c r="A75" s="41" t="s">
        <v>52</v>
      </c>
      <c r="B75" s="42" t="s">
        <v>45</v>
      </c>
      <c r="C75" s="40">
        <v>58864.304339999799</v>
      </c>
      <c r="D75" s="38">
        <v>2.7999999999999998E-4</v>
      </c>
      <c r="E75" s="43">
        <f t="shared" si="6"/>
        <v>60444.268705223229</v>
      </c>
      <c r="F75" s="43">
        <f t="shared" si="7"/>
        <v>60444.5</v>
      </c>
      <c r="G75" s="43">
        <f t="shared" si="8"/>
        <v>-3.6053050200280268E-2</v>
      </c>
      <c r="K75" s="43">
        <f t="shared" si="11"/>
        <v>-3.6053050200280268E-2</v>
      </c>
      <c r="O75" s="43">
        <f t="shared" ca="1" si="9"/>
        <v>4.134404550125495E-3</v>
      </c>
      <c r="Q75" s="44">
        <f t="shared" si="10"/>
        <v>43845.804339999799</v>
      </c>
    </row>
    <row r="76" spans="1:17" s="43" customFormat="1" ht="12" customHeight="1">
      <c r="A76" s="41" t="s">
        <v>52</v>
      </c>
      <c r="B76" s="42" t="s">
        <v>45</v>
      </c>
      <c r="C76" s="40">
        <v>58868.35773999989</v>
      </c>
      <c r="D76" s="38">
        <v>3.8000000000000002E-4</v>
      </c>
      <c r="E76" s="43">
        <f t="shared" si="6"/>
        <v>60470.272891914552</v>
      </c>
      <c r="F76" s="43">
        <f t="shared" si="7"/>
        <v>60470.5</v>
      </c>
      <c r="G76" s="43">
        <f t="shared" si="8"/>
        <v>-3.5400450105953496E-2</v>
      </c>
      <c r="K76" s="43">
        <f t="shared" si="11"/>
        <v>-3.5400450105953496E-2</v>
      </c>
      <c r="O76" s="43">
        <f t="shared" ca="1" si="9"/>
        <v>4.1076677150017199E-3</v>
      </c>
      <c r="Q76" s="44">
        <f t="shared" si="10"/>
        <v>43849.85773999989</v>
      </c>
    </row>
    <row r="77" spans="1:17" s="43" customFormat="1" ht="12" customHeight="1">
      <c r="A77" s="41" t="s">
        <v>52</v>
      </c>
      <c r="B77" s="42" t="s">
        <v>45</v>
      </c>
      <c r="C77" s="40">
        <v>59221.415479999967</v>
      </c>
      <c r="D77" s="38">
        <v>1.9000000000000001E-4</v>
      </c>
      <c r="E77" s="43">
        <f t="shared" si="6"/>
        <v>62735.279894325315</v>
      </c>
      <c r="F77" s="43">
        <f t="shared" si="7"/>
        <v>62735.5</v>
      </c>
      <c r="G77" s="43">
        <f t="shared" si="8"/>
        <v>-3.4308950031118002E-2</v>
      </c>
      <c r="K77" s="43">
        <f t="shared" si="11"/>
        <v>-3.4308950031118002E-2</v>
      </c>
      <c r="O77" s="43">
        <f t="shared" ca="1" si="9"/>
        <v>1.7784780397959443E-3</v>
      </c>
      <c r="Q77" s="44">
        <f t="shared" si="10"/>
        <v>44202.915479999967</v>
      </c>
    </row>
    <row r="78" spans="1:17" s="43" customFormat="1" ht="12" customHeight="1">
      <c r="A78" s="41" t="s">
        <v>52</v>
      </c>
      <c r="B78" s="42" t="s">
        <v>45</v>
      </c>
      <c r="C78" s="40">
        <v>59238.405650000088</v>
      </c>
      <c r="D78" s="38">
        <v>1.7000000000000001E-4</v>
      </c>
      <c r="E78" s="43">
        <f t="shared" si="6"/>
        <v>62844.278649096741</v>
      </c>
      <c r="F78" s="43">
        <f t="shared" si="7"/>
        <v>62844.5</v>
      </c>
      <c r="G78" s="43">
        <f t="shared" si="8"/>
        <v>-3.450304990838049E-2</v>
      </c>
      <c r="K78" s="43">
        <f t="shared" si="11"/>
        <v>-3.450304990838049E-2</v>
      </c>
      <c r="O78" s="43">
        <f t="shared" ca="1" si="9"/>
        <v>1.6663890002385912E-3</v>
      </c>
      <c r="Q78" s="44">
        <f t="shared" si="10"/>
        <v>44219.905650000088</v>
      </c>
    </row>
    <row r="79" spans="1:17" s="43" customFormat="1" ht="12" customHeight="1">
      <c r="A79" s="41" t="s">
        <v>52</v>
      </c>
      <c r="B79" s="42" t="s">
        <v>45</v>
      </c>
      <c r="C79" s="40">
        <v>59256.332239999902</v>
      </c>
      <c r="D79" s="38">
        <v>1.6000000000000001E-4</v>
      </c>
      <c r="E79" s="43">
        <f t="shared" si="6"/>
        <v>62959.284913734686</v>
      </c>
      <c r="F79" s="43">
        <f t="shared" si="7"/>
        <v>62959.5</v>
      </c>
      <c r="G79" s="43">
        <f t="shared" si="8"/>
        <v>-3.3526550098031294E-2</v>
      </c>
      <c r="K79" s="43">
        <f t="shared" si="11"/>
        <v>-3.3526550098031294E-2</v>
      </c>
      <c r="O79" s="43">
        <f t="shared" ca="1" si="9"/>
        <v>1.5481299218065014E-3</v>
      </c>
      <c r="Q79" s="44">
        <f t="shared" si="10"/>
        <v>44237.832239999902</v>
      </c>
    </row>
    <row r="80" spans="1:17" s="43" customFormat="1" ht="12" customHeight="1">
      <c r="A80" s="38" t="s">
        <v>50</v>
      </c>
      <c r="B80" s="39" t="s">
        <v>45</v>
      </c>
      <c r="C80" s="40">
        <v>59562.31520000007</v>
      </c>
      <c r="D80" s="38" t="s">
        <v>51</v>
      </c>
      <c r="E80" s="43">
        <f t="shared" si="6"/>
        <v>64922.288322238353</v>
      </c>
      <c r="F80" s="43">
        <f t="shared" si="7"/>
        <v>64922.5</v>
      </c>
      <c r="G80" s="43">
        <f t="shared" si="8"/>
        <v>-3.2995249930536374E-2</v>
      </c>
      <c r="K80" s="43">
        <f t="shared" si="11"/>
        <v>-3.2995249930536374E-2</v>
      </c>
      <c r="O80" s="43">
        <f t="shared" ca="1" si="9"/>
        <v>-4.7050113003849203E-4</v>
      </c>
      <c r="Q80" s="44">
        <f t="shared" si="10"/>
        <v>44543.81520000007</v>
      </c>
    </row>
    <row r="81" spans="1:17" s="43" customFormat="1" ht="12" customHeight="1">
      <c r="A81" s="47" t="s">
        <v>53</v>
      </c>
      <c r="B81" s="48" t="s">
        <v>45</v>
      </c>
      <c r="C81" s="49">
        <v>59899.319000000134</v>
      </c>
      <c r="D81" s="46"/>
      <c r="E81" s="43">
        <f t="shared" ref="E81" si="12">+(C81-C$7)/C$8</f>
        <v>67084.302860820666</v>
      </c>
      <c r="F81" s="43">
        <f t="shared" ref="F81" si="13">ROUND(2*E81,0)/2</f>
        <v>67084.5</v>
      </c>
      <c r="G81" s="43">
        <f t="shared" ref="G81" si="14">+C81-(C$7+F81*C$8)</f>
        <v>-3.0729049860383384E-2</v>
      </c>
      <c r="K81" s="43">
        <f t="shared" ref="K81" si="15">+G81</f>
        <v>-3.0729049860383384E-2</v>
      </c>
      <c r="O81" s="43">
        <f t="shared" ref="O81" ca="1" si="16">+C$11+C$12*$F81</f>
        <v>-2.6937718045616232E-3</v>
      </c>
      <c r="Q81" s="44">
        <f t="shared" ref="Q81" si="17">+C81-15018.5</f>
        <v>44880.819000000134</v>
      </c>
    </row>
    <row r="82" spans="1:17" s="43" customFormat="1" ht="12" customHeight="1">
      <c r="C82" s="46"/>
      <c r="D82" s="46"/>
    </row>
    <row r="83" spans="1:17" s="43" customFormat="1" ht="12" customHeight="1">
      <c r="C83" s="46"/>
      <c r="D83" s="46"/>
    </row>
    <row r="84" spans="1:17" s="43" customFormat="1" ht="12" customHeight="1">
      <c r="C84" s="46"/>
      <c r="D84" s="46"/>
    </row>
    <row r="85" spans="1:17" s="43" customFormat="1" ht="12" customHeight="1">
      <c r="C85" s="46"/>
      <c r="D85" s="46"/>
    </row>
    <row r="86" spans="1:17" s="43" customFormat="1" ht="12" customHeight="1">
      <c r="C86" s="46"/>
      <c r="D86" s="46"/>
    </row>
    <row r="87" spans="1:17" s="43" customFormat="1" ht="12" customHeight="1">
      <c r="C87" s="46"/>
      <c r="D87" s="46"/>
    </row>
    <row r="88" spans="1:17" s="43" customFormat="1" ht="12" customHeight="1">
      <c r="C88" s="46"/>
      <c r="D88" s="46"/>
    </row>
    <row r="89" spans="1:17" s="43" customFormat="1" ht="12" customHeight="1">
      <c r="C89" s="46"/>
      <c r="D89" s="46"/>
    </row>
    <row r="90" spans="1:17" s="43" customFormat="1" ht="12" customHeight="1">
      <c r="C90" s="46"/>
      <c r="D90" s="46"/>
    </row>
    <row r="91" spans="1:17" s="43" customFormat="1" ht="12" customHeight="1">
      <c r="C91" s="46"/>
      <c r="D91" s="46"/>
    </row>
    <row r="92" spans="1:17" s="43" customFormat="1" ht="12" customHeight="1">
      <c r="C92" s="46"/>
      <c r="D92" s="46"/>
    </row>
    <row r="93" spans="1:17" s="43" customFormat="1" ht="12" customHeight="1">
      <c r="C93" s="46"/>
      <c r="D93" s="46"/>
    </row>
    <row r="94" spans="1:17" s="43" customFormat="1" ht="12" customHeight="1">
      <c r="C94" s="46"/>
      <c r="D94" s="46"/>
    </row>
    <row r="95" spans="1:17" s="43" customFormat="1" ht="12" customHeight="1">
      <c r="C95" s="46"/>
      <c r="D95" s="46"/>
    </row>
    <row r="96" spans="1:17" s="43" customFormat="1" ht="12" customHeight="1">
      <c r="C96" s="46"/>
      <c r="D96" s="46"/>
    </row>
    <row r="97" spans="3:4" s="43" customFormat="1" ht="12" customHeight="1">
      <c r="C97" s="46"/>
      <c r="D97" s="46"/>
    </row>
    <row r="98" spans="3:4" s="43" customFormat="1" ht="12" customHeight="1">
      <c r="C98" s="46"/>
      <c r="D98" s="46"/>
    </row>
    <row r="99" spans="3:4" s="43" customFormat="1" ht="12" customHeight="1">
      <c r="C99" s="46"/>
      <c r="D99" s="46"/>
    </row>
    <row r="100" spans="3:4" s="43" customFormat="1" ht="12" customHeight="1">
      <c r="C100" s="46"/>
      <c r="D100" s="46"/>
    </row>
    <row r="101" spans="3:4" s="43" customFormat="1" ht="12" customHeight="1">
      <c r="C101" s="46"/>
      <c r="D101" s="46"/>
    </row>
    <row r="102" spans="3:4" s="43" customFormat="1" ht="12" customHeight="1">
      <c r="C102" s="46"/>
      <c r="D102" s="46"/>
    </row>
    <row r="103" spans="3:4" s="43" customFormat="1" ht="12" customHeight="1">
      <c r="C103" s="46"/>
      <c r="D103" s="46"/>
    </row>
    <row r="104" spans="3:4" s="43" customFormat="1" ht="12" customHeight="1">
      <c r="C104" s="46"/>
      <c r="D104" s="46"/>
    </row>
    <row r="105" spans="3:4" s="43" customFormat="1" ht="12" customHeight="1">
      <c r="C105" s="46"/>
      <c r="D105" s="46"/>
    </row>
    <row r="106" spans="3:4" s="43" customFormat="1" ht="12" customHeight="1">
      <c r="C106" s="46"/>
      <c r="D106" s="46"/>
    </row>
    <row r="107" spans="3:4" s="43" customFormat="1" ht="12" customHeight="1">
      <c r="C107" s="46"/>
      <c r="D107" s="46"/>
    </row>
    <row r="108" spans="3:4" s="43" customFormat="1" ht="12" customHeight="1">
      <c r="C108" s="46"/>
      <c r="D108" s="46"/>
    </row>
    <row r="109" spans="3:4" s="43" customFormat="1" ht="12" customHeight="1">
      <c r="C109" s="46"/>
      <c r="D109" s="46"/>
    </row>
    <row r="110" spans="3:4" s="43" customFormat="1" ht="12" customHeight="1">
      <c r="C110" s="46"/>
      <c r="D110" s="46"/>
    </row>
    <row r="111" spans="3:4" s="43" customFormat="1" ht="12" customHeight="1">
      <c r="C111" s="46"/>
      <c r="D111" s="46"/>
    </row>
    <row r="112" spans="3:4" s="43" customFormat="1" ht="12" customHeight="1">
      <c r="C112" s="46"/>
      <c r="D112" s="46"/>
    </row>
    <row r="113" spans="3:4" s="43" customFormat="1" ht="12" customHeight="1">
      <c r="C113" s="46"/>
      <c r="D113" s="46"/>
    </row>
    <row r="114" spans="3:4" s="43" customFormat="1" ht="12" customHeight="1">
      <c r="C114" s="46"/>
      <c r="D114" s="46"/>
    </row>
    <row r="115" spans="3:4" s="43" customFormat="1" ht="12" customHeight="1">
      <c r="C115" s="46"/>
      <c r="D115" s="46"/>
    </row>
    <row r="116" spans="3:4" s="43" customFormat="1" ht="12" customHeight="1">
      <c r="C116" s="46"/>
      <c r="D116" s="46"/>
    </row>
    <row r="117" spans="3:4" s="43" customFormat="1" ht="12" customHeight="1">
      <c r="C117" s="46"/>
      <c r="D117" s="46"/>
    </row>
    <row r="118" spans="3:4" s="43" customFormat="1" ht="12" customHeight="1">
      <c r="C118" s="46"/>
      <c r="D118" s="46"/>
    </row>
    <row r="119" spans="3:4" s="43" customFormat="1" ht="12" customHeight="1">
      <c r="C119" s="46"/>
      <c r="D119" s="46"/>
    </row>
    <row r="120" spans="3:4" s="43" customFormat="1" ht="12" customHeight="1">
      <c r="C120" s="46"/>
      <c r="D120" s="46"/>
    </row>
    <row r="121" spans="3:4" s="43" customFormat="1" ht="12" customHeight="1">
      <c r="C121" s="46"/>
      <c r="D121" s="46"/>
    </row>
    <row r="122" spans="3:4" s="43" customFormat="1" ht="12" customHeight="1">
      <c r="C122" s="46"/>
      <c r="D122" s="46"/>
    </row>
    <row r="123" spans="3:4" s="43" customFormat="1" ht="12" customHeight="1">
      <c r="C123" s="46"/>
      <c r="D123" s="46"/>
    </row>
    <row r="124" spans="3:4" s="43" customFormat="1" ht="12" customHeight="1">
      <c r="C124" s="46"/>
      <c r="D124" s="46"/>
    </row>
    <row r="125" spans="3:4" s="43" customFormat="1" ht="12" customHeight="1">
      <c r="C125" s="46"/>
      <c r="D125" s="46"/>
    </row>
    <row r="126" spans="3:4" s="43" customFormat="1" ht="12" customHeight="1">
      <c r="C126" s="46"/>
      <c r="D126" s="46"/>
    </row>
    <row r="127" spans="3:4" s="43" customFormat="1" ht="12" customHeight="1">
      <c r="C127" s="46"/>
      <c r="D127" s="46"/>
    </row>
    <row r="128" spans="3:4" s="43" customFormat="1" ht="12" customHeight="1">
      <c r="C128" s="46"/>
      <c r="D128" s="46"/>
    </row>
    <row r="129" spans="3:4" s="43" customFormat="1" ht="12" customHeight="1">
      <c r="C129" s="46"/>
      <c r="D129" s="46"/>
    </row>
    <row r="130" spans="3:4" s="43" customFormat="1" ht="12" customHeight="1">
      <c r="C130" s="46"/>
      <c r="D130" s="46"/>
    </row>
    <row r="131" spans="3:4" s="43" customFormat="1" ht="12" customHeight="1">
      <c r="C131" s="46"/>
      <c r="D131" s="46"/>
    </row>
    <row r="132" spans="3:4" s="43" customFormat="1" ht="12" customHeight="1">
      <c r="C132" s="46"/>
      <c r="D132" s="46"/>
    </row>
    <row r="133" spans="3:4">
      <c r="C133" s="7"/>
      <c r="D133" s="7"/>
    </row>
    <row r="134" spans="3:4">
      <c r="C134" s="7"/>
      <c r="D134" s="7"/>
    </row>
    <row r="135" spans="3:4">
      <c r="C135" s="7"/>
      <c r="D135" s="7"/>
    </row>
    <row r="136" spans="3:4">
      <c r="C136" s="7"/>
      <c r="D136" s="7"/>
    </row>
    <row r="137" spans="3:4">
      <c r="C137" s="7"/>
      <c r="D137" s="7"/>
    </row>
    <row r="138" spans="3:4">
      <c r="C138" s="7"/>
      <c r="D138" s="7"/>
    </row>
    <row r="139" spans="3:4">
      <c r="C139" s="7"/>
      <c r="D139" s="7"/>
    </row>
    <row r="140" spans="3:4">
      <c r="C140" s="7"/>
      <c r="D140" s="7"/>
    </row>
    <row r="141" spans="3:4">
      <c r="C141" s="7"/>
      <c r="D141" s="7"/>
    </row>
    <row r="142" spans="3:4">
      <c r="C142" s="7"/>
      <c r="D142" s="7"/>
    </row>
    <row r="143" spans="3:4">
      <c r="C143" s="7"/>
      <c r="D143" s="7"/>
    </row>
    <row r="144" spans="3:4">
      <c r="C144" s="7"/>
      <c r="D144" s="7"/>
    </row>
    <row r="145" spans="3:4">
      <c r="C145" s="7"/>
      <c r="D145" s="7"/>
    </row>
    <row r="146" spans="3:4">
      <c r="C146" s="7"/>
      <c r="D146" s="7"/>
    </row>
    <row r="147" spans="3:4">
      <c r="C147" s="7"/>
      <c r="D147" s="7"/>
    </row>
    <row r="148" spans="3:4">
      <c r="C148" s="7"/>
      <c r="D148" s="7"/>
    </row>
    <row r="149" spans="3:4">
      <c r="C149" s="7"/>
      <c r="D149" s="7"/>
    </row>
    <row r="150" spans="3:4">
      <c r="C150" s="7"/>
      <c r="D150" s="7"/>
    </row>
    <row r="151" spans="3:4">
      <c r="C151" s="7"/>
      <c r="D151" s="7"/>
    </row>
    <row r="152" spans="3:4">
      <c r="C152" s="7"/>
      <c r="D152" s="7"/>
    </row>
    <row r="153" spans="3:4">
      <c r="C153" s="7"/>
      <c r="D153" s="7"/>
    </row>
    <row r="154" spans="3:4">
      <c r="C154" s="7"/>
      <c r="D154" s="7"/>
    </row>
    <row r="155" spans="3:4">
      <c r="C155" s="7"/>
      <c r="D155" s="7"/>
    </row>
    <row r="156" spans="3:4">
      <c r="C156" s="7"/>
      <c r="D156" s="7"/>
    </row>
    <row r="157" spans="3:4">
      <c r="C157" s="7"/>
      <c r="D157" s="7"/>
    </row>
    <row r="158" spans="3:4">
      <c r="C158" s="7"/>
      <c r="D158" s="7"/>
    </row>
    <row r="159" spans="3:4">
      <c r="C159" s="7"/>
      <c r="D159" s="7"/>
    </row>
    <row r="160" spans="3:4">
      <c r="C160" s="7"/>
      <c r="D160" s="7"/>
    </row>
    <row r="161" spans="3:4">
      <c r="C161" s="7"/>
      <c r="D161" s="7"/>
    </row>
    <row r="162" spans="3:4">
      <c r="C162" s="7"/>
      <c r="D162" s="7"/>
    </row>
    <row r="163" spans="3:4">
      <c r="C163" s="7"/>
      <c r="D163" s="7"/>
    </row>
    <row r="164" spans="3:4">
      <c r="C164" s="7"/>
      <c r="D164" s="7"/>
    </row>
    <row r="165" spans="3:4">
      <c r="C165" s="7"/>
      <c r="D165" s="7"/>
    </row>
    <row r="166" spans="3:4">
      <c r="C166" s="7"/>
      <c r="D166" s="7"/>
    </row>
    <row r="167" spans="3:4">
      <c r="C167" s="7"/>
      <c r="D167" s="7"/>
    </row>
    <row r="168" spans="3:4">
      <c r="C168" s="7"/>
      <c r="D168" s="7"/>
    </row>
    <row r="169" spans="3:4">
      <c r="C169" s="7"/>
      <c r="D169" s="7"/>
    </row>
    <row r="170" spans="3:4">
      <c r="C170" s="7"/>
      <c r="D170" s="7"/>
    </row>
    <row r="171" spans="3:4">
      <c r="C171" s="7"/>
      <c r="D171" s="7"/>
    </row>
    <row r="172" spans="3:4">
      <c r="C172" s="7"/>
      <c r="D172" s="7"/>
    </row>
    <row r="173" spans="3:4">
      <c r="C173" s="7"/>
      <c r="D173" s="7"/>
    </row>
    <row r="174" spans="3:4">
      <c r="C174" s="7"/>
      <c r="D174" s="7"/>
    </row>
    <row r="175" spans="3:4">
      <c r="C175" s="7"/>
      <c r="D175" s="7"/>
    </row>
    <row r="176" spans="3:4">
      <c r="C176" s="7"/>
      <c r="D176" s="7"/>
    </row>
    <row r="177" spans="3:4">
      <c r="C177" s="7"/>
      <c r="D177" s="7"/>
    </row>
    <row r="178" spans="3:4">
      <c r="C178" s="7"/>
      <c r="D178" s="7"/>
    </row>
    <row r="179" spans="3:4">
      <c r="C179" s="7"/>
      <c r="D179" s="7"/>
    </row>
    <row r="180" spans="3:4">
      <c r="C180" s="7"/>
      <c r="D180" s="7"/>
    </row>
    <row r="181" spans="3:4">
      <c r="C181" s="7"/>
      <c r="D181" s="7"/>
    </row>
    <row r="182" spans="3:4">
      <c r="C182" s="7"/>
      <c r="D182" s="7"/>
    </row>
    <row r="183" spans="3:4">
      <c r="C183" s="7"/>
      <c r="D183" s="7"/>
    </row>
    <row r="184" spans="3:4">
      <c r="C184" s="7"/>
      <c r="D184" s="7"/>
    </row>
    <row r="185" spans="3:4">
      <c r="C185" s="7"/>
      <c r="D185" s="7"/>
    </row>
    <row r="186" spans="3:4">
      <c r="C186" s="7"/>
      <c r="D186" s="7"/>
    </row>
    <row r="187" spans="3:4">
      <c r="C187" s="7"/>
      <c r="D187" s="7"/>
    </row>
    <row r="188" spans="3:4">
      <c r="C188" s="7"/>
      <c r="D188" s="7"/>
    </row>
    <row r="189" spans="3:4">
      <c r="C189" s="7"/>
      <c r="D189" s="7"/>
    </row>
    <row r="190" spans="3:4">
      <c r="C190" s="7"/>
      <c r="D190" s="7"/>
    </row>
    <row r="191" spans="3:4">
      <c r="C191" s="7"/>
      <c r="D191" s="7"/>
    </row>
    <row r="192" spans="3:4">
      <c r="C192" s="7"/>
      <c r="D192" s="7"/>
    </row>
    <row r="193" spans="3:4">
      <c r="C193" s="7"/>
      <c r="D193" s="7"/>
    </row>
    <row r="194" spans="3:4">
      <c r="C194" s="7"/>
      <c r="D194" s="7"/>
    </row>
    <row r="195" spans="3:4">
      <c r="C195" s="7"/>
      <c r="D195" s="7"/>
    </row>
    <row r="196" spans="3:4">
      <c r="C196" s="7"/>
      <c r="D196" s="7"/>
    </row>
    <row r="197" spans="3:4">
      <c r="C197" s="7"/>
      <c r="D197" s="7"/>
    </row>
    <row r="198" spans="3:4">
      <c r="C198" s="7"/>
      <c r="D198" s="7"/>
    </row>
    <row r="199" spans="3:4">
      <c r="C199" s="7"/>
      <c r="D199" s="7"/>
    </row>
    <row r="200" spans="3:4">
      <c r="C200" s="7"/>
      <c r="D200" s="7"/>
    </row>
    <row r="201" spans="3:4">
      <c r="C201" s="7"/>
      <c r="D201" s="7"/>
    </row>
    <row r="202" spans="3:4">
      <c r="C202" s="7"/>
      <c r="D202" s="7"/>
    </row>
    <row r="203" spans="3:4">
      <c r="C203" s="7"/>
      <c r="D203" s="7"/>
    </row>
    <row r="204" spans="3:4">
      <c r="C204" s="7"/>
      <c r="D204" s="7"/>
    </row>
    <row r="205" spans="3:4">
      <c r="C205" s="7"/>
      <c r="D205" s="7"/>
    </row>
    <row r="206" spans="3:4">
      <c r="C206" s="7"/>
      <c r="D206" s="7"/>
    </row>
    <row r="207" spans="3:4">
      <c r="C207" s="7"/>
      <c r="D207" s="7"/>
    </row>
    <row r="208" spans="3:4">
      <c r="C208" s="7"/>
      <c r="D208" s="7"/>
    </row>
    <row r="209" spans="3:4">
      <c r="C209" s="7"/>
      <c r="D209" s="7"/>
    </row>
    <row r="210" spans="3:4">
      <c r="C210" s="7"/>
      <c r="D210" s="7"/>
    </row>
    <row r="211" spans="3:4">
      <c r="C211" s="7"/>
      <c r="D211" s="7"/>
    </row>
    <row r="212" spans="3:4">
      <c r="C212" s="7"/>
      <c r="D212" s="7"/>
    </row>
    <row r="213" spans="3:4">
      <c r="C213" s="7"/>
      <c r="D213" s="7"/>
    </row>
    <row r="214" spans="3:4">
      <c r="C214" s="7"/>
      <c r="D214" s="7"/>
    </row>
    <row r="215" spans="3:4">
      <c r="C215" s="7"/>
      <c r="D215" s="7"/>
    </row>
    <row r="216" spans="3:4">
      <c r="C216" s="7"/>
      <c r="D216" s="7"/>
    </row>
    <row r="217" spans="3:4">
      <c r="C217" s="7"/>
      <c r="D217" s="7"/>
    </row>
    <row r="218" spans="3:4">
      <c r="C218" s="7"/>
      <c r="D218" s="7"/>
    </row>
    <row r="219" spans="3:4">
      <c r="C219" s="7"/>
      <c r="D219" s="7"/>
    </row>
    <row r="220" spans="3:4">
      <c r="C220" s="7"/>
      <c r="D220" s="7"/>
    </row>
    <row r="221" spans="3:4">
      <c r="C221" s="7"/>
      <c r="D221" s="7"/>
    </row>
    <row r="222" spans="3:4">
      <c r="C222" s="7"/>
      <c r="D222" s="7"/>
    </row>
    <row r="223" spans="3:4">
      <c r="C223" s="7"/>
      <c r="D223" s="7"/>
    </row>
    <row r="224" spans="3:4">
      <c r="C224" s="7"/>
      <c r="D224" s="7"/>
    </row>
    <row r="225" spans="3:4">
      <c r="C225" s="7"/>
      <c r="D225" s="7"/>
    </row>
    <row r="226" spans="3:4">
      <c r="C226" s="7"/>
      <c r="D226" s="7"/>
    </row>
    <row r="227" spans="3:4">
      <c r="C227" s="7"/>
      <c r="D227" s="7"/>
    </row>
    <row r="228" spans="3:4">
      <c r="C228" s="7"/>
      <c r="D228" s="7"/>
    </row>
    <row r="229" spans="3:4">
      <c r="C229" s="7"/>
      <c r="D229" s="7"/>
    </row>
    <row r="230" spans="3:4">
      <c r="C230" s="7"/>
      <c r="D230" s="7"/>
    </row>
    <row r="231" spans="3:4">
      <c r="C231" s="7"/>
      <c r="D231" s="7"/>
    </row>
    <row r="232" spans="3:4">
      <c r="C232" s="7"/>
      <c r="D232" s="7"/>
    </row>
    <row r="233" spans="3:4">
      <c r="C233" s="7"/>
      <c r="D233" s="7"/>
    </row>
    <row r="234" spans="3:4">
      <c r="C234" s="7"/>
      <c r="D234" s="7"/>
    </row>
    <row r="235" spans="3:4">
      <c r="C235" s="7"/>
      <c r="D235" s="7"/>
    </row>
    <row r="236" spans="3:4">
      <c r="C236" s="7"/>
      <c r="D236" s="7"/>
    </row>
    <row r="237" spans="3:4">
      <c r="C237" s="7"/>
      <c r="D237" s="7"/>
    </row>
    <row r="238" spans="3:4">
      <c r="C238" s="7"/>
      <c r="D238" s="7"/>
    </row>
    <row r="239" spans="3:4">
      <c r="C239" s="7"/>
      <c r="D239" s="7"/>
    </row>
    <row r="240" spans="3:4">
      <c r="C240" s="7"/>
      <c r="D240" s="7"/>
    </row>
    <row r="241" spans="3:4">
      <c r="C241" s="7"/>
      <c r="D241" s="7"/>
    </row>
    <row r="242" spans="3:4">
      <c r="C242" s="7"/>
      <c r="D242" s="7"/>
    </row>
    <row r="243" spans="3:4">
      <c r="C243" s="7"/>
      <c r="D243" s="7"/>
    </row>
    <row r="244" spans="3:4">
      <c r="C244" s="7"/>
      <c r="D244" s="7"/>
    </row>
    <row r="245" spans="3:4">
      <c r="C245" s="7"/>
      <c r="D245" s="7"/>
    </row>
    <row r="246" spans="3:4">
      <c r="C246" s="7"/>
      <c r="D246" s="7"/>
    </row>
    <row r="247" spans="3:4">
      <c r="C247" s="7"/>
      <c r="D247" s="7"/>
    </row>
    <row r="248" spans="3:4">
      <c r="C248" s="7"/>
      <c r="D248" s="7"/>
    </row>
    <row r="249" spans="3:4">
      <c r="C249" s="7"/>
      <c r="D249" s="7"/>
    </row>
    <row r="250" spans="3:4">
      <c r="C250" s="7"/>
      <c r="D250" s="7"/>
    </row>
    <row r="251" spans="3:4">
      <c r="C251" s="7"/>
      <c r="D251" s="7"/>
    </row>
    <row r="252" spans="3:4">
      <c r="C252" s="7"/>
      <c r="D252" s="7"/>
    </row>
    <row r="253" spans="3:4">
      <c r="C253" s="7"/>
      <c r="D253" s="7"/>
    </row>
    <row r="254" spans="3:4">
      <c r="C254" s="7"/>
      <c r="D254" s="7"/>
    </row>
    <row r="255" spans="3:4">
      <c r="C255" s="7"/>
      <c r="D255" s="7"/>
    </row>
    <row r="256" spans="3:4">
      <c r="C256" s="7"/>
      <c r="D256" s="7"/>
    </row>
    <row r="257" spans="3:4">
      <c r="C257" s="7"/>
      <c r="D257" s="7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  <row r="6889" spans="3:4">
      <c r="C6889" s="7"/>
      <c r="D6889" s="7"/>
    </row>
    <row r="6890" spans="3:4">
      <c r="C6890" s="7"/>
      <c r="D6890" s="7"/>
    </row>
    <row r="6891" spans="3:4">
      <c r="C6891" s="7"/>
      <c r="D6891" s="7"/>
    </row>
    <row r="6892" spans="3:4">
      <c r="C6892" s="7"/>
      <c r="D6892" s="7"/>
    </row>
    <row r="6893" spans="3:4">
      <c r="C6893" s="7"/>
      <c r="D6893" s="7"/>
    </row>
    <row r="6894" spans="3:4">
      <c r="C6894" s="7"/>
      <c r="D6894" s="7"/>
    </row>
    <row r="6895" spans="3:4">
      <c r="C6895" s="7"/>
      <c r="D6895" s="7"/>
    </row>
    <row r="6896" spans="3:4">
      <c r="C6896" s="7"/>
      <c r="D6896" s="7"/>
    </row>
    <row r="6897" spans="3:4">
      <c r="C6897" s="7"/>
      <c r="D6897" s="7"/>
    </row>
    <row r="6898" spans="3:4">
      <c r="C6898" s="7"/>
      <c r="D6898" s="7"/>
    </row>
    <row r="6899" spans="3:4">
      <c r="C6899" s="7"/>
      <c r="D6899" s="7"/>
    </row>
    <row r="6900" spans="3:4">
      <c r="C6900" s="7"/>
      <c r="D6900" s="7"/>
    </row>
    <row r="6901" spans="3:4">
      <c r="C6901" s="7"/>
      <c r="D6901" s="7"/>
    </row>
    <row r="6902" spans="3:4">
      <c r="C6902" s="7"/>
      <c r="D6902" s="7"/>
    </row>
    <row r="6903" spans="3:4">
      <c r="C6903" s="7"/>
      <c r="D6903" s="7"/>
    </row>
    <row r="6904" spans="3:4">
      <c r="C6904" s="7"/>
      <c r="D6904" s="7"/>
    </row>
    <row r="6905" spans="3:4">
      <c r="C6905" s="7"/>
      <c r="D6905" s="7"/>
    </row>
    <row r="6906" spans="3:4">
      <c r="C6906" s="7"/>
      <c r="D6906" s="7"/>
    </row>
    <row r="6907" spans="3:4">
      <c r="C6907" s="7"/>
      <c r="D6907" s="7"/>
    </row>
    <row r="6908" spans="3:4">
      <c r="C6908" s="7"/>
      <c r="D6908" s="7"/>
    </row>
    <row r="6909" spans="3:4">
      <c r="C6909" s="7"/>
      <c r="D6909" s="7"/>
    </row>
    <row r="6910" spans="3:4">
      <c r="C6910" s="7"/>
      <c r="D6910" s="7"/>
    </row>
    <row r="6911" spans="3:4">
      <c r="C6911" s="7"/>
      <c r="D6911" s="7"/>
    </row>
    <row r="6912" spans="3:4">
      <c r="C6912" s="7"/>
      <c r="D6912" s="7"/>
    </row>
    <row r="6913" spans="3:4">
      <c r="C6913" s="7"/>
      <c r="D6913" s="7"/>
    </row>
    <row r="6914" spans="3:4">
      <c r="C6914" s="7"/>
      <c r="D6914" s="7"/>
    </row>
    <row r="6915" spans="3:4">
      <c r="C6915" s="7"/>
      <c r="D6915" s="7"/>
    </row>
    <row r="6916" spans="3:4">
      <c r="C6916" s="7"/>
      <c r="D6916" s="7"/>
    </row>
    <row r="6917" spans="3:4">
      <c r="C6917" s="7"/>
      <c r="D6917" s="7"/>
    </row>
    <row r="6918" spans="3:4">
      <c r="C6918" s="7"/>
      <c r="D6918" s="7"/>
    </row>
    <row r="6919" spans="3:4">
      <c r="C6919" s="7"/>
      <c r="D6919" s="7"/>
    </row>
    <row r="6920" spans="3:4">
      <c r="C6920" s="7"/>
      <c r="D6920" s="7"/>
    </row>
    <row r="6921" spans="3:4">
      <c r="C6921" s="7"/>
      <c r="D6921" s="7"/>
    </row>
    <row r="6922" spans="3:4">
      <c r="C6922" s="7"/>
      <c r="D6922" s="7"/>
    </row>
    <row r="6923" spans="3:4">
      <c r="C6923" s="7"/>
      <c r="D6923" s="7"/>
    </row>
    <row r="6924" spans="3:4">
      <c r="C6924" s="7"/>
      <c r="D6924" s="7"/>
    </row>
    <row r="6925" spans="3:4">
      <c r="C6925" s="7"/>
      <c r="D6925" s="7"/>
    </row>
    <row r="6926" spans="3:4">
      <c r="C6926" s="7"/>
      <c r="D6926" s="7"/>
    </row>
    <row r="6927" spans="3:4">
      <c r="C6927" s="7"/>
      <c r="D6927" s="7"/>
    </row>
    <row r="6928" spans="3:4">
      <c r="C6928" s="7"/>
      <c r="D6928" s="7"/>
    </row>
    <row r="6929" spans="3:4">
      <c r="C6929" s="7"/>
      <c r="D6929" s="7"/>
    </row>
    <row r="6930" spans="3:4">
      <c r="C6930" s="7"/>
      <c r="D6930" s="7"/>
    </row>
    <row r="6931" spans="3:4">
      <c r="C6931" s="7"/>
      <c r="D6931" s="7"/>
    </row>
    <row r="6932" spans="3:4">
      <c r="C6932" s="7"/>
      <c r="D6932" s="7"/>
    </row>
    <row r="6933" spans="3:4">
      <c r="C6933" s="7"/>
      <c r="D6933" s="7"/>
    </row>
    <row r="6934" spans="3:4">
      <c r="C6934" s="7"/>
      <c r="D6934" s="7"/>
    </row>
    <row r="6935" spans="3:4">
      <c r="C6935" s="7"/>
      <c r="D6935" s="7"/>
    </row>
    <row r="6936" spans="3:4">
      <c r="C6936" s="7"/>
      <c r="D6936" s="7"/>
    </row>
    <row r="6937" spans="3:4">
      <c r="C6937" s="7"/>
      <c r="D6937" s="7"/>
    </row>
    <row r="6938" spans="3:4">
      <c r="C6938" s="7"/>
      <c r="D6938" s="7"/>
    </row>
    <row r="6939" spans="3:4">
      <c r="C6939" s="7"/>
      <c r="D6939" s="7"/>
    </row>
    <row r="6940" spans="3:4">
      <c r="C6940" s="7"/>
      <c r="D6940" s="7"/>
    </row>
  </sheetData>
  <protectedRanges>
    <protectedRange sqref="A34:D36" name="Range1"/>
  </protectedRanges>
  <sortState xmlns:xlrd2="http://schemas.microsoft.com/office/spreadsheetml/2017/richdata2" ref="A21:U80">
    <sortCondition ref="C21:C80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2023-08-21T08:02:07Z</dcterms:modified>
</cp:coreProperties>
</file>