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FBB61E52-AA14-4074-9789-04996FB8227D}" xr6:coauthVersionLast="47" xr6:coauthVersionMax="47" xr10:uidLastSave="{00000000-0000-0000-0000-000000000000}"/>
  <bookViews>
    <workbookView xWindow="14370" yWindow="780" windowWidth="12975" windowHeight="146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9" i="1" l="1"/>
  <c r="F29" i="1" s="1"/>
  <c r="G29" i="1" s="1"/>
  <c r="K29" i="1" s="1"/>
  <c r="Q29" i="1"/>
  <c r="E30" i="1"/>
  <c r="F30" i="1"/>
  <c r="G30" i="1" s="1"/>
  <c r="K30" i="1" s="1"/>
  <c r="Q30" i="1"/>
  <c r="E28" i="1"/>
  <c r="F28" i="1"/>
  <c r="G28" i="1"/>
  <c r="J28" i="1"/>
  <c r="D9" i="1"/>
  <c r="C9" i="1"/>
  <c r="E21" i="1"/>
  <c r="F21" i="1"/>
  <c r="G21" i="1"/>
  <c r="H21" i="1"/>
  <c r="E22" i="1"/>
  <c r="F22" i="1"/>
  <c r="G22" i="1"/>
  <c r="H22" i="1"/>
  <c r="E23" i="1"/>
  <c r="F23" i="1"/>
  <c r="G23" i="1"/>
  <c r="H23" i="1"/>
  <c r="E24" i="1"/>
  <c r="F24" i="1"/>
  <c r="G24" i="1"/>
  <c r="H24" i="1"/>
  <c r="E25" i="1"/>
  <c r="F25" i="1"/>
  <c r="G25" i="1"/>
  <c r="I25" i="1"/>
  <c r="E26" i="1"/>
  <c r="F26" i="1"/>
  <c r="G26" i="1"/>
  <c r="H26" i="1"/>
  <c r="E27" i="1"/>
  <c r="F27" i="1"/>
  <c r="G27" i="1"/>
  <c r="H27" i="1"/>
  <c r="Q28" i="1"/>
  <c r="Q25" i="1"/>
  <c r="Q21" i="1"/>
  <c r="Q22" i="1"/>
  <c r="Q23" i="1"/>
  <c r="Q24" i="1"/>
  <c r="Q26" i="1"/>
  <c r="Q27" i="1"/>
  <c r="F16" i="1"/>
  <c r="C17" i="1"/>
  <c r="C11" i="1"/>
  <c r="C12" i="1"/>
  <c r="O30" i="1" l="1"/>
  <c r="O29" i="1"/>
  <c r="C16" i="1"/>
  <c r="D18" i="1" s="1"/>
  <c r="C15" i="1"/>
  <c r="O25" i="1"/>
  <c r="O26" i="1"/>
  <c r="O23" i="1"/>
  <c r="O27" i="1"/>
  <c r="O24" i="1"/>
  <c r="O21" i="1"/>
  <c r="O22" i="1"/>
  <c r="O28" i="1"/>
  <c r="F17" i="1"/>
  <c r="F18" i="1" l="1"/>
  <c r="F19" i="1" s="1"/>
  <c r="C18" i="1"/>
</calcChain>
</file>

<file path=xl/sharedStrings.xml><?xml version="1.0" encoding="utf-8"?>
<sst xmlns="http://schemas.openxmlformats.org/spreadsheetml/2006/main" count="68" uniqueCount="55">
  <si>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</si>
  <si>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</si>
  <si>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</si>
  <si>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</si>
  <si>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</si>
  <si>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</si>
  <si>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</si>
  <si>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</si>
  <si>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</si>
  <si>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</si>
  <si>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</si>
  <si>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</si>
  <si>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</si>
  <si>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</si>
  <si>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</si>
  <si>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</si>
  <si>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</si>
  <si>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</si>
  <si>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</si>
  <si>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</si>
  <si>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</si>
  <si>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</si>
  <si>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</si>
  <si>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</si>
  <si>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</si>
  <si>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</si>
  <si>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</si>
  <si>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</si>
  <si>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</si>
  <si>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</si>
  <si>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</si>
  <si>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</si>
  <si>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</si>
  <si>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</si>
  <si>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</si>
  <si>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</si>
  <si>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</si>
  <si>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</si>
  <si>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</si>
  <si>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OEJV</t>
  </si>
  <si>
    <t>CL Lyn / GSC 3783-0330</t>
  </si>
  <si>
    <t>EA</t>
  </si>
  <si>
    <t>IBVS 5990</t>
  </si>
  <si>
    <t>II</t>
  </si>
  <si>
    <t>I</t>
  </si>
  <si>
    <t>IBVS 5992</t>
  </si>
  <si>
    <t>IBVS 5997</t>
  </si>
  <si>
    <t>IBVS 6042</t>
  </si>
  <si>
    <t>VSX</t>
  </si>
  <si>
    <t>OEJV 0160</t>
  </si>
  <si>
    <t>RHN 2016</t>
  </si>
  <si>
    <t>Nelson</t>
  </si>
  <si>
    <t>VSB, 91</t>
  </si>
  <si>
    <t>cG</t>
  </si>
  <si>
    <t>VSB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</si>
</sst>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2" applyNumberFormat="0" applyFont="0" applyFill="0" applyAlignment="0" applyProtection="0"/>
  </cellStyleXfs>
  <cellXfs count="4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>
      <alignment vertical="top"/>
    </xf>
    <xf numFmtId="0" fontId="15" fillId="0" borderId="0" xfId="0" applyFont="1" applyAlignment="1">
      <alignment horizontal="left" vertic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172" fontId="19" fillId="0" borderId="0" xfId="0" applyNumberFormat="1" applyFont="1" applyAlignment="1">
      <alignment vertical="center" wrapText="1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CL Lyn - O-C Diagr.</a:t>
            </a:r>
          </a:p>
        </c:rich>
      </c:tx>
      <c:layout>
        <c:manualLayout>
          <c:xMode val="edge"/>
          <c:yMode val="edge"/>
          <c:x val="0.3864661654135338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8.0000000000000004E-4</c:v>
                  </c:pt>
                  <c:pt idx="1">
                    <c:v>6.9999999999999999E-4</c:v>
                  </c:pt>
                  <c:pt idx="2">
                    <c:v>1.1999999999999999E-3</c:v>
                  </c:pt>
                  <c:pt idx="3">
                    <c:v>5.0000000000000001E-3</c:v>
                  </c:pt>
                  <c:pt idx="4">
                    <c:v>8.9999999999999998E-4</c:v>
                  </c:pt>
                  <c:pt idx="5">
                    <c:v>2E-3</c:v>
                  </c:pt>
                  <c:pt idx="6">
                    <c:v>1.3000000000000002E-4</c:v>
                  </c:pt>
                  <c:pt idx="7">
                    <c:v>2.9999999999999997E-4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8.0000000000000004E-4</c:v>
                  </c:pt>
                  <c:pt idx="1">
                    <c:v>6.9999999999999999E-4</c:v>
                  </c:pt>
                  <c:pt idx="2">
                    <c:v>1.1999999999999999E-3</c:v>
                  </c:pt>
                  <c:pt idx="3">
                    <c:v>5.0000000000000001E-3</c:v>
                  </c:pt>
                  <c:pt idx="4">
                    <c:v>8.9999999999999998E-4</c:v>
                  </c:pt>
                  <c:pt idx="5">
                    <c:v>2E-3</c:v>
                  </c:pt>
                  <c:pt idx="6">
                    <c:v>1.3000000000000002E-4</c:v>
                  </c:pt>
                  <c:pt idx="7">
                    <c:v>2.9999999999999997E-4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-7.5</c:v>
                </c:pt>
                <c:pt idx="1">
                  <c:v>0</c:v>
                </c:pt>
                <c:pt idx="2">
                  <c:v>6.5</c:v>
                </c:pt>
                <c:pt idx="3">
                  <c:v>35</c:v>
                </c:pt>
                <c:pt idx="4">
                  <c:v>38</c:v>
                </c:pt>
                <c:pt idx="5">
                  <c:v>48</c:v>
                </c:pt>
                <c:pt idx="6">
                  <c:v>443</c:v>
                </c:pt>
                <c:pt idx="7">
                  <c:v>1354</c:v>
                </c:pt>
                <c:pt idx="8">
                  <c:v>2319</c:v>
                </c:pt>
                <c:pt idx="9">
                  <c:v>2343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3.1050000034156255E-3</c:v>
                </c:pt>
                <c:pt idx="1">
                  <c:v>0</c:v>
                </c:pt>
                <c:pt idx="2">
                  <c:v>-1.0551000006671529E-2</c:v>
                </c:pt>
                <c:pt idx="3">
                  <c:v>1.5110000000277068E-2</c:v>
                </c:pt>
                <c:pt idx="5">
                  <c:v>1.9079999983659945E-3</c:v>
                </c:pt>
                <c:pt idx="6">
                  <c:v>-4.2199999734293669E-4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708-4F1B-B449-A7281462CCF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8.0000000000000004E-4</c:v>
                  </c:pt>
                  <c:pt idx="1">
                    <c:v>6.9999999999999999E-4</c:v>
                  </c:pt>
                  <c:pt idx="2">
                    <c:v>1.1999999999999999E-3</c:v>
                  </c:pt>
                  <c:pt idx="3">
                    <c:v>5.0000000000000001E-3</c:v>
                  </c:pt>
                  <c:pt idx="4">
                    <c:v>8.9999999999999998E-4</c:v>
                  </c:pt>
                  <c:pt idx="5">
                    <c:v>2E-3</c:v>
                  </c:pt>
                  <c:pt idx="6">
                    <c:v>1.3000000000000002E-4</c:v>
                  </c:pt>
                  <c:pt idx="7">
                    <c:v>2.9999999999999997E-4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8.0000000000000004E-4</c:v>
                  </c:pt>
                  <c:pt idx="1">
                    <c:v>6.9999999999999999E-4</c:v>
                  </c:pt>
                  <c:pt idx="2">
                    <c:v>1.1999999999999999E-3</c:v>
                  </c:pt>
                  <c:pt idx="3">
                    <c:v>5.0000000000000001E-3</c:v>
                  </c:pt>
                  <c:pt idx="4">
                    <c:v>8.9999999999999998E-4</c:v>
                  </c:pt>
                  <c:pt idx="5">
                    <c:v>2E-3</c:v>
                  </c:pt>
                  <c:pt idx="6">
                    <c:v>1.3000000000000002E-4</c:v>
                  </c:pt>
                  <c:pt idx="7">
                    <c:v>2.9999999999999997E-4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-7.5</c:v>
                </c:pt>
                <c:pt idx="1">
                  <c:v>0</c:v>
                </c:pt>
                <c:pt idx="2">
                  <c:v>6.5</c:v>
                </c:pt>
                <c:pt idx="3">
                  <c:v>35</c:v>
                </c:pt>
                <c:pt idx="4">
                  <c:v>38</c:v>
                </c:pt>
                <c:pt idx="5">
                  <c:v>48</c:v>
                </c:pt>
                <c:pt idx="6">
                  <c:v>443</c:v>
                </c:pt>
                <c:pt idx="7">
                  <c:v>1354</c:v>
                </c:pt>
                <c:pt idx="8">
                  <c:v>2319</c:v>
                </c:pt>
                <c:pt idx="9">
                  <c:v>2343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4">
                  <c:v>2.2180000014486723E-3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708-4F1B-B449-A7281462CCF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8.0000000000000004E-4</c:v>
                  </c:pt>
                  <c:pt idx="1">
                    <c:v>6.9999999999999999E-4</c:v>
                  </c:pt>
                  <c:pt idx="2">
                    <c:v>1.1999999999999999E-3</c:v>
                  </c:pt>
                  <c:pt idx="3">
                    <c:v>5.0000000000000001E-3</c:v>
                  </c:pt>
                  <c:pt idx="4">
                    <c:v>8.9999999999999998E-4</c:v>
                  </c:pt>
                  <c:pt idx="5">
                    <c:v>2E-3</c:v>
                  </c:pt>
                  <c:pt idx="6">
                    <c:v>1.3000000000000002E-4</c:v>
                  </c:pt>
                  <c:pt idx="7">
                    <c:v>2.9999999999999997E-4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8.0000000000000004E-4</c:v>
                  </c:pt>
                  <c:pt idx="1">
                    <c:v>6.9999999999999999E-4</c:v>
                  </c:pt>
                  <c:pt idx="2">
                    <c:v>1.1999999999999999E-3</c:v>
                  </c:pt>
                  <c:pt idx="3">
                    <c:v>5.0000000000000001E-3</c:v>
                  </c:pt>
                  <c:pt idx="4">
                    <c:v>8.9999999999999998E-4</c:v>
                  </c:pt>
                  <c:pt idx="5">
                    <c:v>2E-3</c:v>
                  </c:pt>
                  <c:pt idx="6">
                    <c:v>1.3000000000000002E-4</c:v>
                  </c:pt>
                  <c:pt idx="7">
                    <c:v>2.9999999999999997E-4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-7.5</c:v>
                </c:pt>
                <c:pt idx="1">
                  <c:v>0</c:v>
                </c:pt>
                <c:pt idx="2">
                  <c:v>6.5</c:v>
                </c:pt>
                <c:pt idx="3">
                  <c:v>35</c:v>
                </c:pt>
                <c:pt idx="4">
                  <c:v>38</c:v>
                </c:pt>
                <c:pt idx="5">
                  <c:v>48</c:v>
                </c:pt>
                <c:pt idx="6">
                  <c:v>443</c:v>
                </c:pt>
                <c:pt idx="7">
                  <c:v>1354</c:v>
                </c:pt>
                <c:pt idx="8">
                  <c:v>2319</c:v>
                </c:pt>
                <c:pt idx="9">
                  <c:v>2343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7">
                  <c:v>-9.9160000027040951E-3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708-4F1B-B449-A7281462CCF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VSB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8.0000000000000004E-4</c:v>
                  </c:pt>
                  <c:pt idx="1">
                    <c:v>6.9999999999999999E-4</c:v>
                  </c:pt>
                  <c:pt idx="2">
                    <c:v>1.1999999999999999E-3</c:v>
                  </c:pt>
                  <c:pt idx="3">
                    <c:v>5.0000000000000001E-3</c:v>
                  </c:pt>
                  <c:pt idx="4">
                    <c:v>8.9999999999999998E-4</c:v>
                  </c:pt>
                  <c:pt idx="5">
                    <c:v>2E-3</c:v>
                  </c:pt>
                  <c:pt idx="6">
                    <c:v>1.3000000000000002E-4</c:v>
                  </c:pt>
                  <c:pt idx="7">
                    <c:v>2.9999999999999997E-4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8.0000000000000004E-4</c:v>
                  </c:pt>
                  <c:pt idx="1">
                    <c:v>6.9999999999999999E-4</c:v>
                  </c:pt>
                  <c:pt idx="2">
                    <c:v>1.1999999999999999E-3</c:v>
                  </c:pt>
                  <c:pt idx="3">
                    <c:v>5.0000000000000001E-3</c:v>
                  </c:pt>
                  <c:pt idx="4">
                    <c:v>8.9999999999999998E-4</c:v>
                  </c:pt>
                  <c:pt idx="5">
                    <c:v>2E-3</c:v>
                  </c:pt>
                  <c:pt idx="6">
                    <c:v>1.3000000000000002E-4</c:v>
                  </c:pt>
                  <c:pt idx="7">
                    <c:v>2.9999999999999997E-4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-7.5</c:v>
                </c:pt>
                <c:pt idx="1">
                  <c:v>0</c:v>
                </c:pt>
                <c:pt idx="2">
                  <c:v>6.5</c:v>
                </c:pt>
                <c:pt idx="3">
                  <c:v>35</c:v>
                </c:pt>
                <c:pt idx="4">
                  <c:v>38</c:v>
                </c:pt>
                <c:pt idx="5">
                  <c:v>48</c:v>
                </c:pt>
                <c:pt idx="6">
                  <c:v>443</c:v>
                </c:pt>
                <c:pt idx="7">
                  <c:v>1354</c:v>
                </c:pt>
                <c:pt idx="8">
                  <c:v>2319</c:v>
                </c:pt>
                <c:pt idx="9">
                  <c:v>2343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8">
                  <c:v>-2.6626000049873255E-2</c:v>
                </c:pt>
                <c:pt idx="9">
                  <c:v>-2.9722000006586313E-2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708-4F1B-B449-A7281462CCF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8.0000000000000004E-4</c:v>
                  </c:pt>
                  <c:pt idx="1">
                    <c:v>6.9999999999999999E-4</c:v>
                  </c:pt>
                  <c:pt idx="2">
                    <c:v>1.1999999999999999E-3</c:v>
                  </c:pt>
                  <c:pt idx="3">
                    <c:v>5.0000000000000001E-3</c:v>
                  </c:pt>
                  <c:pt idx="4">
                    <c:v>8.9999999999999998E-4</c:v>
                  </c:pt>
                  <c:pt idx="5">
                    <c:v>2E-3</c:v>
                  </c:pt>
                  <c:pt idx="6">
                    <c:v>1.3000000000000002E-4</c:v>
                  </c:pt>
                  <c:pt idx="7">
                    <c:v>2.9999999999999997E-4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8.0000000000000004E-4</c:v>
                  </c:pt>
                  <c:pt idx="1">
                    <c:v>6.9999999999999999E-4</c:v>
                  </c:pt>
                  <c:pt idx="2">
                    <c:v>1.1999999999999999E-3</c:v>
                  </c:pt>
                  <c:pt idx="3">
                    <c:v>5.0000000000000001E-3</c:v>
                  </c:pt>
                  <c:pt idx="4">
                    <c:v>8.9999999999999998E-4</c:v>
                  </c:pt>
                  <c:pt idx="5">
                    <c:v>2E-3</c:v>
                  </c:pt>
                  <c:pt idx="6">
                    <c:v>1.3000000000000002E-4</c:v>
                  </c:pt>
                  <c:pt idx="7">
                    <c:v>2.9999999999999997E-4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-7.5</c:v>
                </c:pt>
                <c:pt idx="1">
                  <c:v>0</c:v>
                </c:pt>
                <c:pt idx="2">
                  <c:v>6.5</c:v>
                </c:pt>
                <c:pt idx="3">
                  <c:v>35</c:v>
                </c:pt>
                <c:pt idx="4">
                  <c:v>38</c:v>
                </c:pt>
                <c:pt idx="5">
                  <c:v>48</c:v>
                </c:pt>
                <c:pt idx="6">
                  <c:v>443</c:v>
                </c:pt>
                <c:pt idx="7">
                  <c:v>1354</c:v>
                </c:pt>
                <c:pt idx="8">
                  <c:v>2319</c:v>
                </c:pt>
                <c:pt idx="9">
                  <c:v>2343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708-4F1B-B449-A7281462CCF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8.0000000000000004E-4</c:v>
                  </c:pt>
                  <c:pt idx="1">
                    <c:v>6.9999999999999999E-4</c:v>
                  </c:pt>
                  <c:pt idx="2">
                    <c:v>1.1999999999999999E-3</c:v>
                  </c:pt>
                  <c:pt idx="3">
                    <c:v>5.0000000000000001E-3</c:v>
                  </c:pt>
                  <c:pt idx="4">
                    <c:v>8.9999999999999998E-4</c:v>
                  </c:pt>
                  <c:pt idx="5">
                    <c:v>2E-3</c:v>
                  </c:pt>
                  <c:pt idx="6">
                    <c:v>1.3000000000000002E-4</c:v>
                  </c:pt>
                  <c:pt idx="7">
                    <c:v>2.9999999999999997E-4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8.0000000000000004E-4</c:v>
                  </c:pt>
                  <c:pt idx="1">
                    <c:v>6.9999999999999999E-4</c:v>
                  </c:pt>
                  <c:pt idx="2">
                    <c:v>1.1999999999999999E-3</c:v>
                  </c:pt>
                  <c:pt idx="3">
                    <c:v>5.0000000000000001E-3</c:v>
                  </c:pt>
                  <c:pt idx="4">
                    <c:v>8.9999999999999998E-4</c:v>
                  </c:pt>
                  <c:pt idx="5">
                    <c:v>2E-3</c:v>
                  </c:pt>
                  <c:pt idx="6">
                    <c:v>1.3000000000000002E-4</c:v>
                  </c:pt>
                  <c:pt idx="7">
                    <c:v>2.9999999999999997E-4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-7.5</c:v>
                </c:pt>
                <c:pt idx="1">
                  <c:v>0</c:v>
                </c:pt>
                <c:pt idx="2">
                  <c:v>6.5</c:v>
                </c:pt>
                <c:pt idx="3">
                  <c:v>35</c:v>
                </c:pt>
                <c:pt idx="4">
                  <c:v>38</c:v>
                </c:pt>
                <c:pt idx="5">
                  <c:v>48</c:v>
                </c:pt>
                <c:pt idx="6">
                  <c:v>443</c:v>
                </c:pt>
                <c:pt idx="7">
                  <c:v>1354</c:v>
                </c:pt>
                <c:pt idx="8">
                  <c:v>2319</c:v>
                </c:pt>
                <c:pt idx="9">
                  <c:v>2343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708-4F1B-B449-A7281462CCF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8.0000000000000004E-4</c:v>
                  </c:pt>
                  <c:pt idx="1">
                    <c:v>6.9999999999999999E-4</c:v>
                  </c:pt>
                  <c:pt idx="2">
                    <c:v>1.1999999999999999E-3</c:v>
                  </c:pt>
                  <c:pt idx="3">
                    <c:v>5.0000000000000001E-3</c:v>
                  </c:pt>
                  <c:pt idx="4">
                    <c:v>8.9999999999999998E-4</c:v>
                  </c:pt>
                  <c:pt idx="5">
                    <c:v>2E-3</c:v>
                  </c:pt>
                  <c:pt idx="6">
                    <c:v>1.3000000000000002E-4</c:v>
                  </c:pt>
                  <c:pt idx="7">
                    <c:v>2.9999999999999997E-4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8.0000000000000004E-4</c:v>
                  </c:pt>
                  <c:pt idx="1">
                    <c:v>6.9999999999999999E-4</c:v>
                  </c:pt>
                  <c:pt idx="2">
                    <c:v>1.1999999999999999E-3</c:v>
                  </c:pt>
                  <c:pt idx="3">
                    <c:v>5.0000000000000001E-3</c:v>
                  </c:pt>
                  <c:pt idx="4">
                    <c:v>8.9999999999999998E-4</c:v>
                  </c:pt>
                  <c:pt idx="5">
                    <c:v>2E-3</c:v>
                  </c:pt>
                  <c:pt idx="6">
                    <c:v>1.3000000000000002E-4</c:v>
                  </c:pt>
                  <c:pt idx="7">
                    <c:v>2.9999999999999997E-4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-7.5</c:v>
                </c:pt>
                <c:pt idx="1">
                  <c:v>0</c:v>
                </c:pt>
                <c:pt idx="2">
                  <c:v>6.5</c:v>
                </c:pt>
                <c:pt idx="3">
                  <c:v>35</c:v>
                </c:pt>
                <c:pt idx="4">
                  <c:v>38</c:v>
                </c:pt>
                <c:pt idx="5">
                  <c:v>48</c:v>
                </c:pt>
                <c:pt idx="6">
                  <c:v>443</c:v>
                </c:pt>
                <c:pt idx="7">
                  <c:v>1354</c:v>
                </c:pt>
                <c:pt idx="8">
                  <c:v>2319</c:v>
                </c:pt>
                <c:pt idx="9">
                  <c:v>2343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708-4F1B-B449-A7281462CCF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-7.5</c:v>
                </c:pt>
                <c:pt idx="1">
                  <c:v>0</c:v>
                </c:pt>
                <c:pt idx="2">
                  <c:v>6.5</c:v>
                </c:pt>
                <c:pt idx="3">
                  <c:v>35</c:v>
                </c:pt>
                <c:pt idx="4">
                  <c:v>38</c:v>
                </c:pt>
                <c:pt idx="5">
                  <c:v>48</c:v>
                </c:pt>
                <c:pt idx="6">
                  <c:v>443</c:v>
                </c:pt>
                <c:pt idx="7">
                  <c:v>1354</c:v>
                </c:pt>
                <c:pt idx="8">
                  <c:v>2319</c:v>
                </c:pt>
                <c:pt idx="9">
                  <c:v>2343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2.913044514090162E-3</c:v>
                </c:pt>
                <c:pt idx="1">
                  <c:v>2.8183348148108876E-3</c:v>
                </c:pt>
                <c:pt idx="2">
                  <c:v>2.7362530754355165E-3</c:v>
                </c:pt>
                <c:pt idx="3">
                  <c:v>2.376356218174273E-3</c:v>
                </c:pt>
                <c:pt idx="4">
                  <c:v>2.3384723384625634E-3</c:v>
                </c:pt>
                <c:pt idx="5">
                  <c:v>2.2121927394235302E-3</c:v>
                </c:pt>
                <c:pt idx="6">
                  <c:v>-2.7758514226182626E-3</c:v>
                </c:pt>
                <c:pt idx="7">
                  <c:v>-1.4279922895074147E-2</c:v>
                </c:pt>
                <c:pt idx="8">
                  <c:v>-2.6465904202340806E-2</c:v>
                </c:pt>
                <c:pt idx="9">
                  <c:v>-2.6768975240034482E-2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708-4F1B-B449-A7281462CCF6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-7.5</c:v>
                </c:pt>
                <c:pt idx="1">
                  <c:v>0</c:v>
                </c:pt>
                <c:pt idx="2">
                  <c:v>6.5</c:v>
                </c:pt>
                <c:pt idx="3">
                  <c:v>35</c:v>
                </c:pt>
                <c:pt idx="4">
                  <c:v>38</c:v>
                </c:pt>
                <c:pt idx="5">
                  <c:v>48</c:v>
                </c:pt>
                <c:pt idx="6">
                  <c:v>443</c:v>
                </c:pt>
                <c:pt idx="7">
                  <c:v>1354</c:v>
                </c:pt>
                <c:pt idx="8">
                  <c:v>2319</c:v>
                </c:pt>
                <c:pt idx="9">
                  <c:v>2343</c:v>
                </c:pt>
              </c:numCache>
            </c:numRef>
          </c:xVal>
          <c:yVal>
            <c:numRef>
              <c:f>Active!$U$21:$U$998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708-4F1B-B449-A7281462C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3734552"/>
        <c:axId val="1"/>
      </c:scatterChart>
      <c:valAx>
        <c:axId val="8337345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37345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097744360902255"/>
          <c:y val="0.92397937099967764"/>
          <c:w val="0.7714285714285714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0</xdr:rowOff>
    </xdr:from>
    <xdr:to>
      <xdr:col>17</xdr:col>
      <xdr:colOff>180975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702CABB-E068-EA01-0D79-DE3C97EA11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39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40</v>
      </c>
    </row>
    <row r="2" spans="1:6" x14ac:dyDescent="0.2">
      <c r="A2" t="s">
        <v>23</v>
      </c>
      <c r="B2" s="29" t="s">
        <v>41</v>
      </c>
      <c r="C2" s="3"/>
      <c r="D2" s="3"/>
    </row>
    <row r="3" spans="1:6" ht="13.5" thickBot="1" x14ac:dyDescent="0.25"/>
    <row r="4" spans="1:6" ht="14.25" thickTop="1" thickBot="1" x14ac:dyDescent="0.25">
      <c r="A4" s="5" t="s">
        <v>0</v>
      </c>
      <c r="C4" s="27" t="s">
        <v>38</v>
      </c>
      <c r="D4" s="28" t="s">
        <v>38</v>
      </c>
    </row>
    <row r="5" spans="1:6" ht="13.5" thickTop="1" x14ac:dyDescent="0.2">
      <c r="A5" s="9" t="s">
        <v>29</v>
      </c>
      <c r="B5" s="10"/>
      <c r="C5" s="11">
        <v>-9.5</v>
      </c>
      <c r="D5" s="10" t="s">
        <v>30</v>
      </c>
    </row>
    <row r="6" spans="1:6" x14ac:dyDescent="0.2">
      <c r="A6" s="5" t="s">
        <v>1</v>
      </c>
    </row>
    <row r="7" spans="1:6" x14ac:dyDescent="0.2">
      <c r="A7" t="s">
        <v>2</v>
      </c>
      <c r="C7" s="30">
        <v>55588.258000000002</v>
      </c>
      <c r="D7" s="34" t="s">
        <v>48</v>
      </c>
    </row>
    <row r="8" spans="1:6" x14ac:dyDescent="0.2">
      <c r="A8" t="s">
        <v>3</v>
      </c>
      <c r="C8" s="8">
        <v>1.5860540000000001</v>
      </c>
      <c r="D8" s="34" t="s">
        <v>48</v>
      </c>
    </row>
    <row r="9" spans="1:6" x14ac:dyDescent="0.2">
      <c r="A9" s="24" t="s">
        <v>33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6" x14ac:dyDescent="0.2">
      <c r="A11" s="10" t="s">
        <v>15</v>
      </c>
      <c r="B11" s="10"/>
      <c r="C11" s="21">
        <f ca="1">INTERCEPT(INDIRECT($D$9):G991,INDIRECT($C$9):F991)</f>
        <v>2.8183348148108876E-3</v>
      </c>
      <c r="D11" s="3"/>
      <c r="E11" s="10"/>
    </row>
    <row r="12" spans="1:6" x14ac:dyDescent="0.2">
      <c r="A12" s="10" t="s">
        <v>16</v>
      </c>
      <c r="B12" s="10"/>
      <c r="C12" s="21">
        <f ca="1">SLOPE(INDIRECT($D$9):G991,INDIRECT($C$9):F991)</f>
        <v>-1.2627959903903274E-5</v>
      </c>
      <c r="D12" s="3"/>
      <c r="E12" s="10"/>
    </row>
    <row r="13" spans="1:6" x14ac:dyDescent="0.2">
      <c r="A13" s="10" t="s">
        <v>18</v>
      </c>
      <c r="B13" s="10"/>
      <c r="C13" s="3" t="s">
        <v>13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(C7+C11)+(C8+C12)*INT(MAX(F21:F3532))</f>
        <v>59304.355753024756</v>
      </c>
      <c r="E15" s="14" t="s">
        <v>35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1.5860413720400961</v>
      </c>
      <c r="E16" s="14" t="s">
        <v>31</v>
      </c>
      <c r="F16" s="15">
        <f ca="1">NOW()+15018.5+$C$5/24</f>
        <v>59961.792092013886</v>
      </c>
    </row>
    <row r="17" spans="1:21" ht="13.5" thickBot="1" x14ac:dyDescent="0.25">
      <c r="A17" s="14" t="s">
        <v>28</v>
      </c>
      <c r="B17" s="10"/>
      <c r="C17" s="10">
        <f>COUNT(C21:C2190)</f>
        <v>10</v>
      </c>
      <c r="E17" s="14" t="s">
        <v>36</v>
      </c>
      <c r="F17" s="15">
        <f ca="1">ROUND(2*(F16-$C$7)/$C$8,0)/2+F15</f>
        <v>2758.5</v>
      </c>
    </row>
    <row r="18" spans="1:21" ht="14.25" thickTop="1" thickBot="1" x14ac:dyDescent="0.25">
      <c r="A18" s="16" t="s">
        <v>5</v>
      </c>
      <c r="B18" s="10"/>
      <c r="C18" s="19">
        <f ca="1">+C15</f>
        <v>59304.355753024756</v>
      </c>
      <c r="D18" s="20">
        <f ca="1">+C16</f>
        <v>1.5860413720400961</v>
      </c>
      <c r="E18" s="14" t="s">
        <v>37</v>
      </c>
      <c r="F18" s="23">
        <f ca="1">ROUND(2*(F16-$C$15)/$C$16,0)/2+F15</f>
        <v>415.5</v>
      </c>
    </row>
    <row r="19" spans="1:21" ht="13.5" thickTop="1" x14ac:dyDescent="0.2">
      <c r="E19" s="14" t="s">
        <v>32</v>
      </c>
      <c r="F19" s="18">
        <f ca="1">+$C$15+$C$16*F18-15018.5-$C$5/24</f>
        <v>44945.251776440753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27</v>
      </c>
      <c r="I20" s="7" t="s">
        <v>39</v>
      </c>
      <c r="J20" s="7" t="s">
        <v>51</v>
      </c>
      <c r="K20" s="7" t="s">
        <v>54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34</v>
      </c>
    </row>
    <row r="21" spans="1:21" x14ac:dyDescent="0.2">
      <c r="A21" s="35" t="s">
        <v>42</v>
      </c>
      <c r="B21" s="36" t="s">
        <v>43</v>
      </c>
      <c r="C21" s="35">
        <v>55576.365700000002</v>
      </c>
      <c r="D21" s="35">
        <v>8.0000000000000004E-4</v>
      </c>
      <c r="E21">
        <f t="shared" ref="E21:E27" si="0">+(C21-C$7)/C$8</f>
        <v>-7.4980423112955314</v>
      </c>
      <c r="F21">
        <f t="shared" ref="F21:F28" si="1">ROUND(2*E21,0)/2</f>
        <v>-7.5</v>
      </c>
      <c r="G21">
        <f t="shared" ref="G21:G27" si="2">+C21-(C$7+F21*C$8)</f>
        <v>3.1050000034156255E-3</v>
      </c>
      <c r="H21">
        <f>+G21</f>
        <v>3.1050000034156255E-3</v>
      </c>
      <c r="O21">
        <f t="shared" ref="O21:O27" ca="1" si="3">+C$11+C$12*$F21</f>
        <v>2.913044514090162E-3</v>
      </c>
      <c r="Q21" s="2">
        <f t="shared" ref="Q21:Q27" si="4">+C21-15018.5</f>
        <v>40557.865700000002</v>
      </c>
    </row>
    <row r="22" spans="1:21" x14ac:dyDescent="0.2">
      <c r="A22" s="35" t="s">
        <v>42</v>
      </c>
      <c r="B22" s="36" t="s">
        <v>44</v>
      </c>
      <c r="C22" s="35">
        <v>55588.258000000002</v>
      </c>
      <c r="D22" s="35">
        <v>6.9999999999999999E-4</v>
      </c>
      <c r="E22">
        <f t="shared" si="0"/>
        <v>0</v>
      </c>
      <c r="F22">
        <f t="shared" si="1"/>
        <v>0</v>
      </c>
      <c r="G22">
        <f t="shared" si="2"/>
        <v>0</v>
      </c>
      <c r="H22">
        <f>+G22</f>
        <v>0</v>
      </c>
      <c r="O22">
        <f t="shared" ca="1" si="3"/>
        <v>2.8183348148108876E-3</v>
      </c>
      <c r="Q22" s="2">
        <f t="shared" si="4"/>
        <v>40569.758000000002</v>
      </c>
    </row>
    <row r="23" spans="1:21" x14ac:dyDescent="0.2">
      <c r="A23" s="35" t="s">
        <v>42</v>
      </c>
      <c r="B23" s="36" t="s">
        <v>43</v>
      </c>
      <c r="C23" s="35">
        <v>55598.556799999998</v>
      </c>
      <c r="D23" s="35">
        <v>1.1999999999999999E-3</v>
      </c>
      <c r="E23">
        <f t="shared" si="0"/>
        <v>6.4933476413771816</v>
      </c>
      <c r="F23">
        <f t="shared" si="1"/>
        <v>6.5</v>
      </c>
      <c r="G23">
        <f t="shared" si="2"/>
        <v>-1.0551000006671529E-2</v>
      </c>
      <c r="H23">
        <f>+G23</f>
        <v>-1.0551000006671529E-2</v>
      </c>
      <c r="O23">
        <f t="shared" ca="1" si="3"/>
        <v>2.7362530754355165E-3</v>
      </c>
      <c r="Q23" s="2">
        <f t="shared" si="4"/>
        <v>40580.056799999998</v>
      </c>
    </row>
    <row r="24" spans="1:21" x14ac:dyDescent="0.2">
      <c r="A24" s="35" t="s">
        <v>45</v>
      </c>
      <c r="B24" s="36" t="s">
        <v>44</v>
      </c>
      <c r="C24" s="35">
        <v>55643.785000000003</v>
      </c>
      <c r="D24" s="35">
        <v>5.0000000000000001E-3</v>
      </c>
      <c r="E24">
        <f t="shared" si="0"/>
        <v>35.009526787865902</v>
      </c>
      <c r="F24">
        <f t="shared" si="1"/>
        <v>35</v>
      </c>
      <c r="G24">
        <f t="shared" si="2"/>
        <v>1.5110000000277068E-2</v>
      </c>
      <c r="H24">
        <f>+G24</f>
        <v>1.5110000000277068E-2</v>
      </c>
      <c r="O24">
        <f t="shared" ca="1" si="3"/>
        <v>2.376356218174273E-3</v>
      </c>
      <c r="Q24" s="2">
        <f t="shared" si="4"/>
        <v>40625.285000000003</v>
      </c>
    </row>
    <row r="25" spans="1:21" x14ac:dyDescent="0.2">
      <c r="A25" s="31" t="s">
        <v>49</v>
      </c>
      <c r="B25" s="32" t="s">
        <v>44</v>
      </c>
      <c r="C25" s="33">
        <v>55648.530270000003</v>
      </c>
      <c r="D25" s="33">
        <v>8.9999999999999998E-4</v>
      </c>
      <c r="E25">
        <f t="shared" si="0"/>
        <v>38.001398439146016</v>
      </c>
      <c r="F25">
        <f t="shared" si="1"/>
        <v>38</v>
      </c>
      <c r="G25">
        <f t="shared" si="2"/>
        <v>2.2180000014486723E-3</v>
      </c>
      <c r="I25">
        <f>+G25</f>
        <v>2.2180000014486723E-3</v>
      </c>
      <c r="O25">
        <f t="shared" ca="1" si="3"/>
        <v>2.3384723384625634E-3</v>
      </c>
      <c r="Q25" s="2">
        <f t="shared" si="4"/>
        <v>40630.030270000003</v>
      </c>
    </row>
    <row r="26" spans="1:21" x14ac:dyDescent="0.2">
      <c r="A26" s="35" t="s">
        <v>46</v>
      </c>
      <c r="B26" s="36" t="s">
        <v>44</v>
      </c>
      <c r="C26" s="35">
        <v>55664.390500000001</v>
      </c>
      <c r="D26" s="35">
        <v>2E-3</v>
      </c>
      <c r="E26">
        <f t="shared" si="0"/>
        <v>48.001202985522376</v>
      </c>
      <c r="F26">
        <f t="shared" si="1"/>
        <v>48</v>
      </c>
      <c r="G26">
        <f t="shared" si="2"/>
        <v>1.9079999983659945E-3</v>
      </c>
      <c r="H26">
        <f>+G26</f>
        <v>1.9079999983659945E-3</v>
      </c>
      <c r="O26">
        <f t="shared" ca="1" si="3"/>
        <v>2.2121927394235302E-3</v>
      </c>
      <c r="Q26" s="2">
        <f t="shared" si="4"/>
        <v>40645.890500000001</v>
      </c>
    </row>
    <row r="27" spans="1:21" x14ac:dyDescent="0.2">
      <c r="A27" s="37" t="s">
        <v>47</v>
      </c>
      <c r="B27" s="38" t="s">
        <v>44</v>
      </c>
      <c r="C27" s="39">
        <v>56290.879500000003</v>
      </c>
      <c r="D27" s="39">
        <v>1.3000000000000002E-4</v>
      </c>
      <c r="E27">
        <f t="shared" si="0"/>
        <v>442.99973393087566</v>
      </c>
      <c r="F27">
        <f t="shared" si="1"/>
        <v>443</v>
      </c>
      <c r="G27">
        <f t="shared" si="2"/>
        <v>-4.2199999734293669E-4</v>
      </c>
      <c r="H27">
        <f>+G27</f>
        <v>-4.2199999734293669E-4</v>
      </c>
      <c r="O27">
        <f t="shared" ca="1" si="3"/>
        <v>-2.7758514226182626E-3</v>
      </c>
      <c r="Q27" s="2">
        <f t="shared" si="4"/>
        <v>41272.379500000003</v>
      </c>
    </row>
    <row r="28" spans="1:21" x14ac:dyDescent="0.2">
      <c r="A28" s="40" t="s">
        <v>50</v>
      </c>
      <c r="C28" s="8">
        <v>57735.765200000002</v>
      </c>
      <c r="D28" s="8">
        <v>2.9999999999999997E-4</v>
      </c>
      <c r="E28">
        <f>+(C28-C$7)/C$8</f>
        <v>1353.9937480060578</v>
      </c>
      <c r="F28">
        <f t="shared" si="1"/>
        <v>1354</v>
      </c>
      <c r="G28">
        <f>+C28-(C$7+F28*C$8)</f>
        <v>-9.9160000027040951E-3</v>
      </c>
      <c r="J28">
        <f>+G28</f>
        <v>-9.9160000027040951E-3</v>
      </c>
      <c r="O28">
        <f ca="1">+C$11+C$12*$F28</f>
        <v>-1.4279922895074147E-2</v>
      </c>
      <c r="Q28" s="2">
        <f>+C28-15018.5</f>
        <v>42717.265200000002</v>
      </c>
    </row>
    <row r="29" spans="1:21" x14ac:dyDescent="0.2">
      <c r="A29" s="41" t="s">
        <v>52</v>
      </c>
      <c r="B29" s="42" t="s">
        <v>44</v>
      </c>
      <c r="C29" s="43">
        <v>59266.290599999949</v>
      </c>
      <c r="D29" s="41" t="s">
        <v>53</v>
      </c>
      <c r="E29">
        <f t="shared" ref="E29:E30" si="5">+(C29-C$7)/C$8</f>
        <v>2318.9832124252689</v>
      </c>
      <c r="F29">
        <f t="shared" ref="F29:F30" si="6">ROUND(2*E29,0)/2</f>
        <v>2319</v>
      </c>
      <c r="G29">
        <f t="shared" ref="G29:G30" si="7">+C29-(C$7+F29*C$8)</f>
        <v>-2.6626000049873255E-2</v>
      </c>
      <c r="K29">
        <f>+G29</f>
        <v>-2.6626000049873255E-2</v>
      </c>
      <c r="O29">
        <f t="shared" ref="O29:O30" ca="1" si="8">+C$11+C$12*$F29</f>
        <v>-2.6465904202340806E-2</v>
      </c>
      <c r="Q29" s="2">
        <f t="shared" ref="Q29:Q30" si="9">+C29-15018.5</f>
        <v>44247.790599999949</v>
      </c>
    </row>
    <row r="30" spans="1:21" x14ac:dyDescent="0.2">
      <c r="A30" s="41" t="s">
        <v>52</v>
      </c>
      <c r="B30" s="42" t="s">
        <v>44</v>
      </c>
      <c r="C30" s="43">
        <v>59304.352799999993</v>
      </c>
      <c r="D30" s="41" t="s">
        <v>53</v>
      </c>
      <c r="E30">
        <f t="shared" si="5"/>
        <v>2342.9812604110525</v>
      </c>
      <c r="F30">
        <f t="shared" si="6"/>
        <v>2343</v>
      </c>
      <c r="G30">
        <f t="shared" si="7"/>
        <v>-2.9722000006586313E-2</v>
      </c>
      <c r="K30">
        <f>+G30</f>
        <v>-2.9722000006586313E-2</v>
      </c>
      <c r="O30">
        <f t="shared" ca="1" si="8"/>
        <v>-2.6768975240034482E-2</v>
      </c>
      <c r="Q30" s="2">
        <f t="shared" si="9"/>
        <v>44285.852799999993</v>
      </c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4" x14ac:dyDescent="0.2">
      <c r="C33" s="8"/>
      <c r="D33" s="8"/>
    </row>
    <row r="34" spans="3:4" x14ac:dyDescent="0.2">
      <c r="C34" s="8"/>
      <c r="D34" s="8"/>
    </row>
    <row r="35" spans="3:4" x14ac:dyDescent="0.2">
      <c r="C35" s="8"/>
      <c r="D35" s="8"/>
    </row>
    <row r="36" spans="3:4" x14ac:dyDescent="0.2">
      <c r="C36" s="8"/>
      <c r="D36" s="8"/>
    </row>
    <row r="37" spans="3:4" x14ac:dyDescent="0.2">
      <c r="C37" s="8"/>
      <c r="D37" s="8"/>
    </row>
    <row r="38" spans="3:4" x14ac:dyDescent="0.2">
      <c r="C38" s="8"/>
      <c r="D38" s="8"/>
    </row>
    <row r="39" spans="3:4" x14ac:dyDescent="0.2">
      <c r="C39" s="8"/>
      <c r="D39" s="8"/>
    </row>
    <row r="40" spans="3:4" x14ac:dyDescent="0.2">
      <c r="C40" s="8"/>
      <c r="D40" s="8"/>
    </row>
    <row r="41" spans="3:4" x14ac:dyDescent="0.2">
      <c r="C41" s="8"/>
      <c r="D41" s="8"/>
    </row>
    <row r="42" spans="3:4" x14ac:dyDescent="0.2">
      <c r="C42" s="8"/>
      <c r="D42" s="8"/>
    </row>
    <row r="43" spans="3:4" x14ac:dyDescent="0.2">
      <c r="C43" s="8"/>
      <c r="D43" s="8"/>
    </row>
    <row r="44" spans="3:4" x14ac:dyDescent="0.2">
      <c r="C44" s="8"/>
      <c r="D44" s="8"/>
    </row>
    <row r="45" spans="3:4" x14ac:dyDescent="0.2">
      <c r="C45" s="8"/>
      <c r="D45" s="8"/>
    </row>
    <row r="46" spans="3:4" x14ac:dyDescent="0.2">
      <c r="C46" s="8"/>
      <c r="D46" s="8"/>
    </row>
    <row r="47" spans="3:4" x14ac:dyDescent="0.2">
      <c r="C47" s="8"/>
      <c r="D47" s="8"/>
    </row>
    <row r="48" spans="3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2023-01-17T06:00:36Z</dcterms:modified>
</cp:coreProperties>
</file>