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2B9236-C426-4872-BA84-94B79A03C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48" i="1"/>
  <c r="F48" i="1"/>
  <c r="G48" i="1" s="1"/>
  <c r="K48" i="1" s="1"/>
  <c r="Q48" i="1"/>
  <c r="E49" i="1"/>
  <c r="F49" i="1" s="1"/>
  <c r="G49" i="1" s="1"/>
  <c r="K49" i="1" s="1"/>
  <c r="Q49" i="1"/>
  <c r="E51" i="1"/>
  <c r="F51" i="1" s="1"/>
  <c r="G51" i="1" s="1"/>
  <c r="U51" i="1" s="1"/>
  <c r="Q51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50" i="1"/>
  <c r="F50" i="1" s="1"/>
  <c r="G50" i="1" s="1"/>
  <c r="K50" i="1" s="1"/>
  <c r="Q50" i="1"/>
  <c r="E52" i="1"/>
  <c r="F52" i="1" s="1"/>
  <c r="G52" i="1" s="1"/>
  <c r="K52" i="1" s="1"/>
  <c r="Q52" i="1"/>
  <c r="Q42" i="1"/>
  <c r="E42" i="1"/>
  <c r="F42" i="1" s="1"/>
  <c r="G42" i="1" s="1"/>
  <c r="K42" i="1" s="1"/>
  <c r="E33" i="1"/>
  <c r="F33" i="1"/>
  <c r="G33" i="1" s="1"/>
  <c r="J33" i="1" s="1"/>
  <c r="E34" i="1"/>
  <c r="F34" i="1" s="1"/>
  <c r="G34" i="1" s="1"/>
  <c r="J34" i="1" s="1"/>
  <c r="E35" i="1"/>
  <c r="F35" i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K41" i="1" s="1"/>
  <c r="E32" i="1"/>
  <c r="F32" i="1" s="1"/>
  <c r="G32" i="1" s="1"/>
  <c r="K32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E30" i="1"/>
  <c r="F30" i="1" s="1"/>
  <c r="G30" i="1" s="1"/>
  <c r="J30" i="1" s="1"/>
  <c r="E31" i="1"/>
  <c r="F31" i="1" s="1"/>
  <c r="G31" i="1" s="1"/>
  <c r="K31" i="1" s="1"/>
  <c r="Q32" i="1"/>
  <c r="D9" i="1"/>
  <c r="C9" i="1"/>
  <c r="Q35" i="1"/>
  <c r="Q36" i="1"/>
  <c r="Q37" i="1"/>
  <c r="Q38" i="1"/>
  <c r="Q39" i="1"/>
  <c r="Q40" i="1"/>
  <c r="Q41" i="1"/>
  <c r="Q34" i="1"/>
  <c r="E21" i="1"/>
  <c r="F21" i="1"/>
  <c r="G21" i="1" s="1"/>
  <c r="I21" i="1" s="1"/>
  <c r="Q33" i="1"/>
  <c r="Q30" i="1"/>
  <c r="Q29" i="1"/>
  <c r="Q28" i="1"/>
  <c r="Q31" i="1"/>
  <c r="Q25" i="1"/>
  <c r="Q26" i="1"/>
  <c r="Q27" i="1"/>
  <c r="Q24" i="1"/>
  <c r="Q22" i="1"/>
  <c r="Q23" i="1"/>
  <c r="F16" i="1"/>
  <c r="F17" i="1" s="1"/>
  <c r="C17" i="1"/>
  <c r="Q21" i="1"/>
  <c r="C11" i="1"/>
  <c r="C12" i="1"/>
  <c r="O53" i="1" l="1"/>
  <c r="O48" i="1"/>
  <c r="O49" i="1"/>
  <c r="O44" i="1"/>
  <c r="O50" i="1"/>
  <c r="O43" i="1"/>
  <c r="O47" i="1"/>
  <c r="O51" i="1"/>
  <c r="O46" i="1"/>
  <c r="O45" i="1"/>
  <c r="O52" i="1"/>
  <c r="C16" i="1"/>
  <c r="D18" i="1" s="1"/>
  <c r="O32" i="1"/>
  <c r="O36" i="1"/>
  <c r="O23" i="1"/>
  <c r="C15" i="1"/>
  <c r="O41" i="1"/>
  <c r="O37" i="1"/>
  <c r="O28" i="1"/>
  <c r="O30" i="1"/>
  <c r="O26" i="1"/>
  <c r="O29" i="1"/>
  <c r="O34" i="1"/>
  <c r="O38" i="1"/>
  <c r="O22" i="1"/>
  <c r="O27" i="1"/>
  <c r="O35" i="1"/>
  <c r="O42" i="1"/>
  <c r="O31" i="1"/>
  <c r="O40" i="1"/>
  <c r="O25" i="1"/>
  <c r="O39" i="1"/>
  <c r="O24" i="1"/>
  <c r="O33" i="1"/>
  <c r="O21" i="1"/>
  <c r="C18" i="1" l="1"/>
  <c r="F18" i="1"/>
  <c r="F19" i="1" s="1"/>
</calcChain>
</file>

<file path=xl/sharedStrings.xml><?xml version="1.0" encoding="utf-8"?>
<sst xmlns="http://schemas.openxmlformats.org/spreadsheetml/2006/main" count="113" uniqueCount="72">
  <si>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</si>
  <si>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</si>
  <si>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</si>
  <si>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</si>
  <si>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</si>
  <si>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</si>
  <si>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</si>
  <si>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</si>
  <si>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</si>
  <si>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</si>
  <si>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</si>
  <si>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</si>
  <si>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</si>
  <si>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</si>
  <si>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</si>
  <si>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</si>
  <si>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</si>
  <si>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</si>
  <si>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</si>
  <si>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</si>
  <si>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</si>
  <si>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</si>
  <si>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</si>
  <si>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</si>
  <si>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</si>
  <si>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</si>
  <si>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</si>
  <si>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</si>
  <si>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</si>
  <si>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</si>
  <si>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</si>
  <si>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</si>
  <si>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</si>
  <si>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</si>
  <si>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</si>
  <si>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</si>
  <si>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</si>
  <si>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</si>
  <si>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FI Lyn</t>
  </si>
  <si>
    <t>FI Lyn / GSC 3421-1871</t>
  </si>
  <si>
    <t>G3421-1871</t>
  </si>
  <si>
    <t>EW</t>
  </si>
  <si>
    <t>OEJV 0083</t>
  </si>
  <si>
    <t>IBVS 5992</t>
  </si>
  <si>
    <t>II</t>
  </si>
  <si>
    <t>I</t>
  </si>
  <si>
    <t>IBVS 6029</t>
  </si>
  <si>
    <t>IBVS 6063</t>
  </si>
  <si>
    <t>IBVS 6084</t>
  </si>
  <si>
    <t>IBVS 6118</t>
  </si>
  <si>
    <t>IBVS 6131</t>
  </si>
  <si>
    <t>IBVS 6152</t>
  </si>
  <si>
    <t>IBVS 6196</t>
  </si>
  <si>
    <t>VSB 060</t>
  </si>
  <si>
    <t>OEJV 0179</t>
  </si>
  <si>
    <t>Rc</t>
  </si>
  <si>
    <t>IBVS 6209</t>
  </si>
  <si>
    <t>pg</t>
  </si>
  <si>
    <t>vis</t>
  </si>
  <si>
    <t>PE</t>
  </si>
  <si>
    <t>CCD</t>
  </si>
  <si>
    <t>JAVSO..44..164</t>
  </si>
  <si>
    <t>RHN 2021</t>
  </si>
  <si>
    <t>JAAVSO, 50, 255</t>
  </si>
  <si>
    <t>JBAV, 60</t>
  </si>
  <si>
    <t>VSB, 91</t>
  </si>
  <si>
    <t>JBAV, 55</t>
  </si>
  <si>
    <t>JBAV, 63</t>
  </si>
  <si>
    <t>cG</t>
  </si>
  <si>
    <t>VSB, 108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</si>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</sst>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1" applyFont="1" applyAlignment="1">
      <alignment horizontal="left"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vertical="center" wrapText="1"/>
    </xf>
    <xf numFmtId="0" fontId="5" fillId="0" borderId="0" xfId="41" applyFont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Alignment="1">
      <alignment horizontal="left" vertical="center" wrapText="1"/>
    </xf>
    <xf numFmtId="165" fontId="34" fillId="0" borderId="0" xfId="0" applyNumberFormat="1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400556328233657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CE1-8866-34A3606D27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CE1-8866-34A3606D27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CE1-8866-34A3606D27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3.6006000082124956E-2</c:v>
                </c:pt>
                <c:pt idx="28">
                  <c:v>5.2486000124190468E-2</c:v>
                </c:pt>
                <c:pt idx="29">
                  <c:v>4.4666000081633683E-2</c:v>
                </c:pt>
                <c:pt idx="31">
                  <c:v>5.2406000082555693E-2</c:v>
                </c:pt>
                <c:pt idx="32">
                  <c:v>5.7976000083726831E-2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CE1-8866-34A3606D27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CE1-8866-34A3606D27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CE1-8866-34A3606D27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CE1-8866-34A3606D27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6.0721899549896312E-2</c:v>
                </c:pt>
                <c:pt idx="1">
                  <c:v>5.4398216125340883E-2</c:v>
                </c:pt>
                <c:pt idx="2">
                  <c:v>5.4255768144859863E-2</c:v>
                </c:pt>
                <c:pt idx="3">
                  <c:v>5.3720921881349019E-2</c:v>
                </c:pt>
                <c:pt idx="4">
                  <c:v>5.3233459561449321E-2</c:v>
                </c:pt>
                <c:pt idx="5">
                  <c:v>5.3142245469997858E-2</c:v>
                </c:pt>
                <c:pt idx="6">
                  <c:v>5.3141949320350289E-2</c:v>
                </c:pt>
                <c:pt idx="7">
                  <c:v>5.2642641014547804E-2</c:v>
                </c:pt>
                <c:pt idx="8">
                  <c:v>5.2642344864900235E-2</c:v>
                </c:pt>
                <c:pt idx="9">
                  <c:v>5.261065685261028E-2</c:v>
                </c:pt>
                <c:pt idx="10">
                  <c:v>5.259762626811721E-2</c:v>
                </c:pt>
                <c:pt idx="11">
                  <c:v>5.2076699038042143E-2</c:v>
                </c:pt>
                <c:pt idx="12">
                  <c:v>5.2063076154253936E-2</c:v>
                </c:pt>
                <c:pt idx="13">
                  <c:v>5.2062780004606367E-2</c:v>
                </c:pt>
                <c:pt idx="14">
                  <c:v>5.2010953816281673E-2</c:v>
                </c:pt>
                <c:pt idx="15">
                  <c:v>5.2010657666634097E-2</c:v>
                </c:pt>
                <c:pt idx="16">
                  <c:v>5.1694962142324816E-2</c:v>
                </c:pt>
                <c:pt idx="17">
                  <c:v>5.1513126258717033E-2</c:v>
                </c:pt>
                <c:pt idx="18">
                  <c:v>5.1512830109069464E-2</c:v>
                </c:pt>
                <c:pt idx="19">
                  <c:v>5.1469592260524291E-2</c:v>
                </c:pt>
                <c:pt idx="20">
                  <c:v>5.1407993133829794E-2</c:v>
                </c:pt>
                <c:pt idx="21">
                  <c:v>4.8541560695002844E-2</c:v>
                </c:pt>
                <c:pt idx="22">
                  <c:v>4.8535637702051444E-2</c:v>
                </c:pt>
                <c:pt idx="23">
                  <c:v>4.8458046494388188E-2</c:v>
                </c:pt>
                <c:pt idx="24">
                  <c:v>4.8450050453903812E-2</c:v>
                </c:pt>
                <c:pt idx="25">
                  <c:v>4.8449754304256243E-2</c:v>
                </c:pt>
                <c:pt idx="26">
                  <c:v>4.844856970566596E-2</c:v>
                </c:pt>
                <c:pt idx="27">
                  <c:v>4.8081047993031985E-2</c:v>
                </c:pt>
                <c:pt idx="28">
                  <c:v>4.8047286933209039E-2</c:v>
                </c:pt>
                <c:pt idx="29">
                  <c:v>4.7986872405104825E-2</c:v>
                </c:pt>
                <c:pt idx="30">
                  <c:v>4.7933861618189855E-2</c:v>
                </c:pt>
                <c:pt idx="31">
                  <c:v>4.7870781743257512E-2</c:v>
                </c:pt>
                <c:pt idx="32">
                  <c:v>4.7290032284373361E-2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5-4CE1-8866-34A3606D27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30">
                  <c:v>1.1396000081731472E-2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65-4CE1-8866-34A3606D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98736"/>
        <c:axId val="1"/>
      </c:scatterChart>
      <c:valAx>
        <c:axId val="859098736"/>
        <c:scaling>
          <c:orientation val="minMax"/>
          <c:max val="25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098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64394993045897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390577826707831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942716700939"/>
          <c:y val="0.13994189017784567"/>
          <c:w val="0.823708817935518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E5-4CB8-B6D9-F5DE5CFF06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5-4CB8-B6D9-F5DE5CFF06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E5-4CB8-B6D9-F5DE5CFF06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3.6006000082124956E-2</c:v>
                </c:pt>
                <c:pt idx="28">
                  <c:v>5.2486000124190468E-2</c:v>
                </c:pt>
                <c:pt idx="29">
                  <c:v>4.4666000081633683E-2</c:v>
                </c:pt>
                <c:pt idx="31">
                  <c:v>5.2406000082555693E-2</c:v>
                </c:pt>
                <c:pt idx="32">
                  <c:v>5.7976000083726831E-2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E5-4CB8-B6D9-F5DE5CFF06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E5-4CB8-B6D9-F5DE5CFF06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E5-4CB8-B6D9-F5DE5CFF06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E5-4CB8-B6D9-F5DE5CFF06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6.0721899549896312E-2</c:v>
                </c:pt>
                <c:pt idx="1">
                  <c:v>5.4398216125340883E-2</c:v>
                </c:pt>
                <c:pt idx="2">
                  <c:v>5.4255768144859863E-2</c:v>
                </c:pt>
                <c:pt idx="3">
                  <c:v>5.3720921881349019E-2</c:v>
                </c:pt>
                <c:pt idx="4">
                  <c:v>5.3233459561449321E-2</c:v>
                </c:pt>
                <c:pt idx="5">
                  <c:v>5.3142245469997858E-2</c:v>
                </c:pt>
                <c:pt idx="6">
                  <c:v>5.3141949320350289E-2</c:v>
                </c:pt>
                <c:pt idx="7">
                  <c:v>5.2642641014547804E-2</c:v>
                </c:pt>
                <c:pt idx="8">
                  <c:v>5.2642344864900235E-2</c:v>
                </c:pt>
                <c:pt idx="9">
                  <c:v>5.261065685261028E-2</c:v>
                </c:pt>
                <c:pt idx="10">
                  <c:v>5.259762626811721E-2</c:v>
                </c:pt>
                <c:pt idx="11">
                  <c:v>5.2076699038042143E-2</c:v>
                </c:pt>
                <c:pt idx="12">
                  <c:v>5.2063076154253936E-2</c:v>
                </c:pt>
                <c:pt idx="13">
                  <c:v>5.2062780004606367E-2</c:v>
                </c:pt>
                <c:pt idx="14">
                  <c:v>5.2010953816281673E-2</c:v>
                </c:pt>
                <c:pt idx="15">
                  <c:v>5.2010657666634097E-2</c:v>
                </c:pt>
                <c:pt idx="16">
                  <c:v>5.1694962142324816E-2</c:v>
                </c:pt>
                <c:pt idx="17">
                  <c:v>5.1513126258717033E-2</c:v>
                </c:pt>
                <c:pt idx="18">
                  <c:v>5.1512830109069464E-2</c:v>
                </c:pt>
                <c:pt idx="19">
                  <c:v>5.1469592260524291E-2</c:v>
                </c:pt>
                <c:pt idx="20">
                  <c:v>5.1407993133829794E-2</c:v>
                </c:pt>
                <c:pt idx="21">
                  <c:v>4.8541560695002844E-2</c:v>
                </c:pt>
                <c:pt idx="22">
                  <c:v>4.8535637702051444E-2</c:v>
                </c:pt>
                <c:pt idx="23">
                  <c:v>4.8458046494388188E-2</c:v>
                </c:pt>
                <c:pt idx="24">
                  <c:v>4.8450050453903812E-2</c:v>
                </c:pt>
                <c:pt idx="25">
                  <c:v>4.8449754304256243E-2</c:v>
                </c:pt>
                <c:pt idx="26">
                  <c:v>4.844856970566596E-2</c:v>
                </c:pt>
                <c:pt idx="27">
                  <c:v>4.8081047993031985E-2</c:v>
                </c:pt>
                <c:pt idx="28">
                  <c:v>4.8047286933209039E-2</c:v>
                </c:pt>
                <c:pt idx="29">
                  <c:v>4.7986872405104825E-2</c:v>
                </c:pt>
                <c:pt idx="30">
                  <c:v>4.7933861618189855E-2</c:v>
                </c:pt>
                <c:pt idx="31">
                  <c:v>4.7870781743257512E-2</c:v>
                </c:pt>
                <c:pt idx="32">
                  <c:v>4.7290032284373361E-2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E5-4CB8-B6D9-F5DE5CFF06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30">
                  <c:v>1.1396000081731472E-2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E5-4CB8-B6D9-F5DE5CFF0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12184"/>
        <c:axId val="1"/>
      </c:scatterChart>
      <c:valAx>
        <c:axId val="85911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76914853728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1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64757596789762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457201</xdr:colOff>
      <xdr:row>0</xdr:row>
      <xdr:rowOff>9525</xdr:rowOff>
    </xdr:from>
    <xdr:to>
      <xdr:col>26</xdr:col>
      <xdr:colOff>552451</xdr:colOff>
      <xdr:row>19</xdr:row>
      <xdr:rowOff>9525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B0AAC85-7E1B-44F8-43D6-9C89105C8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161924</xdr:colOff>
      <xdr:row>0</xdr:row>
      <xdr:rowOff>0</xdr:rowOff>
    </xdr:from>
    <xdr:to>
      <xdr:col>17</xdr:col>
      <xdr:colOff>400049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F723A41-086C-1FB8-7713-EA4151BCD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6"/>
  <sheetViews>
    <sheetView tabSelected="1" workbookViewId="0">
      <pane xSplit="13" ySplit="21" topLeftCell="N34" activePane="bottomRight" state="frozen"/>
      <selection pane="topRight" activeCell="N1" sqref="N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8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3" t="s">
        <v>38</v>
      </c>
      <c r="F1" t="s">
        <v>40</v>
      </c>
    </row>
    <row r="2" spans="1:6" s="11" customFormat="1" ht="12.95" customHeight="1" x14ac:dyDescent="0.2">
      <c r="A2" s="11" t="s">
        <v>23</v>
      </c>
      <c r="B2" s="11" t="s">
        <v>41</v>
      </c>
      <c r="C2" s="12"/>
      <c r="D2" s="12"/>
      <c r="E2" s="11">
        <v>0</v>
      </c>
    </row>
    <row r="3" spans="1:6" s="11" customFormat="1" ht="12.95" customHeight="1" thickBot="1" x14ac:dyDescent="0.25"/>
    <row r="4" spans="1:6" s="11" customFormat="1" ht="12.95" customHeight="1" thickTop="1" thickBot="1" x14ac:dyDescent="0.25">
      <c r="A4" s="13" t="s">
        <v>0</v>
      </c>
      <c r="C4" s="14">
        <v>51578.811999999998</v>
      </c>
      <c r="D4" s="15">
        <v>0.37325999999999998</v>
      </c>
    </row>
    <row r="5" spans="1:6" s="11" customFormat="1" ht="12.95" customHeight="1" thickTop="1" x14ac:dyDescent="0.2">
      <c r="A5" s="16" t="s">
        <v>28</v>
      </c>
      <c r="C5" s="17">
        <v>-9.5</v>
      </c>
      <c r="D5" s="11" t="s">
        <v>29</v>
      </c>
    </row>
    <row r="6" spans="1:6" s="11" customFormat="1" ht="12.95" customHeight="1" x14ac:dyDescent="0.2">
      <c r="A6" s="13" t="s">
        <v>1</v>
      </c>
    </row>
    <row r="7" spans="1:6" s="11" customFormat="1" ht="12.95" customHeight="1" x14ac:dyDescent="0.2">
      <c r="A7" s="11" t="s">
        <v>2</v>
      </c>
      <c r="C7" s="18">
        <v>51578.77467399992</v>
      </c>
      <c r="D7" s="19" t="s">
        <v>42</v>
      </c>
    </row>
    <row r="8" spans="1:6" s="11" customFormat="1" ht="12.95" customHeight="1" x14ac:dyDescent="0.2">
      <c r="A8" s="11" t="s">
        <v>3</v>
      </c>
      <c r="C8" s="18">
        <v>0.37325999999999998</v>
      </c>
      <c r="D8" s="19" t="s">
        <v>42</v>
      </c>
    </row>
    <row r="9" spans="1:6" s="11" customFormat="1" ht="12.95" customHeight="1" x14ac:dyDescent="0.2">
      <c r="A9" s="3" t="s">
        <v>33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11" customFormat="1" ht="12.95" customHeight="1" thickBot="1" x14ac:dyDescent="0.25">
      <c r="C10" s="23" t="s">
        <v>19</v>
      </c>
      <c r="D10" s="23" t="s">
        <v>20</v>
      </c>
    </row>
    <row r="11" spans="1:6" s="11" customFormat="1" ht="12.95" customHeight="1" x14ac:dyDescent="0.2">
      <c r="A11" s="11" t="s">
        <v>15</v>
      </c>
      <c r="C11" s="22">
        <f ca="1">INTERCEPT(INDIRECT($D$9):G988,INDIRECT($C$9):F988)</f>
        <v>6.0721899549896312E-2</v>
      </c>
      <c r="D11" s="12"/>
    </row>
    <row r="12" spans="1:6" s="11" customFormat="1" ht="12.95" customHeight="1" x14ac:dyDescent="0.2">
      <c r="A12" s="11" t="s">
        <v>16</v>
      </c>
      <c r="C12" s="22">
        <f ca="1">SLOPE(INDIRECT($D$9):G988,INDIRECT($C$9):F988)</f>
        <v>-5.9229929513936499E-7</v>
      </c>
      <c r="D12" s="12"/>
    </row>
    <row r="13" spans="1:6" s="11" customFormat="1" ht="12.95" customHeight="1" x14ac:dyDescent="0.2">
      <c r="A13" s="11" t="s">
        <v>18</v>
      </c>
      <c r="C13" s="12" t="s">
        <v>13</v>
      </c>
    </row>
    <row r="14" spans="1:6" s="11" customFormat="1" ht="12.95" customHeight="1" x14ac:dyDescent="0.2"/>
    <row r="15" spans="1:6" s="11" customFormat="1" ht="12.95" customHeight="1" x14ac:dyDescent="0.2">
      <c r="A15" s="24" t="s">
        <v>17</v>
      </c>
      <c r="C15" s="25">
        <f ca="1">(C7+C11)+(C8+C12)*INT(MAX(F21:F3529))</f>
        <v>60043.238984328353</v>
      </c>
      <c r="E15" s="19" t="s">
        <v>35</v>
      </c>
      <c r="F15" s="17">
        <v>1</v>
      </c>
    </row>
    <row r="16" spans="1:6" s="11" customFormat="1" ht="12.95" customHeight="1" x14ac:dyDescent="0.2">
      <c r="A16" s="13" t="s">
        <v>4</v>
      </c>
      <c r="C16" s="26">
        <f ca="1">+C8+C12</f>
        <v>0.37325940770070482</v>
      </c>
      <c r="E16" s="19" t="s">
        <v>30</v>
      </c>
      <c r="F16" s="27">
        <f ca="1">NOW()+15018.5+$C$5/24</f>
        <v>60309.71377534722</v>
      </c>
    </row>
    <row r="17" spans="1:21" s="11" customFormat="1" ht="12.95" customHeight="1" thickBot="1" x14ac:dyDescent="0.25">
      <c r="A17" s="19" t="s">
        <v>27</v>
      </c>
      <c r="C17" s="11">
        <f>COUNT(C21:C2187)</f>
        <v>33</v>
      </c>
      <c r="E17" s="19" t="s">
        <v>36</v>
      </c>
      <c r="F17" s="27">
        <f ca="1">ROUND(2*(F16-$C$7)/$C$8,0)/2+F15</f>
        <v>23392</v>
      </c>
    </row>
    <row r="18" spans="1:21" s="11" customFormat="1" ht="12.95" customHeight="1" thickTop="1" thickBot="1" x14ac:dyDescent="0.25">
      <c r="A18" s="13" t="s">
        <v>5</v>
      </c>
      <c r="C18" s="28">
        <f ca="1">+C15</f>
        <v>60043.238984328353</v>
      </c>
      <c r="D18" s="29">
        <f ca="1">+C16</f>
        <v>0.37325940770070482</v>
      </c>
      <c r="E18" s="19" t="s">
        <v>31</v>
      </c>
      <c r="F18" s="22">
        <f ca="1">ROUND(2*(F16-$C$15)/$C$16,0)/2+F15</f>
        <v>715</v>
      </c>
    </row>
    <row r="19" spans="1:21" s="11" customFormat="1" ht="12.95" customHeight="1" thickTop="1" x14ac:dyDescent="0.2">
      <c r="E19" s="19" t="s">
        <v>32</v>
      </c>
      <c r="F19" s="30">
        <f ca="1">+$C$15+$C$16*F18-15018.5-$C$5/24</f>
        <v>45292.015294167693</v>
      </c>
    </row>
    <row r="20" spans="1:21" s="11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1" t="s">
        <v>57</v>
      </c>
      <c r="I20" s="31" t="s">
        <v>58</v>
      </c>
      <c r="J20" s="31" t="s">
        <v>59</v>
      </c>
      <c r="K20" s="31" t="s">
        <v>60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3" t="s">
        <v>14</v>
      </c>
      <c r="U20" s="33" t="s">
        <v>34</v>
      </c>
    </row>
    <row r="21" spans="1:21" s="11" customFormat="1" ht="12.95" customHeight="1" x14ac:dyDescent="0.2">
      <c r="A21" s="19" t="s">
        <v>37</v>
      </c>
      <c r="C21" s="18">
        <v>51578.811999999998</v>
      </c>
      <c r="D21" s="18" t="s">
        <v>13</v>
      </c>
      <c r="E21" s="11">
        <f t="shared" ref="E21:E52" si="0">+(C21-C$7)/C$8</f>
        <v>0.10000000020865558</v>
      </c>
      <c r="F21" s="11">
        <f t="shared" ref="F21:F53" si="1">ROUND(2*E21,0)/2</f>
        <v>0</v>
      </c>
      <c r="G21" s="11">
        <f t="shared" ref="G21:G52" si="2">+C21-(C$7+F21*C$8)</f>
        <v>3.7326000077882782E-2</v>
      </c>
      <c r="I21" s="11">
        <f>+G21</f>
        <v>3.7326000077882782E-2</v>
      </c>
      <c r="O21" s="11">
        <f t="shared" ref="O21:O52" ca="1" si="3">+C$11+C$12*$F21</f>
        <v>6.0721899549896312E-2</v>
      </c>
      <c r="Q21" s="34">
        <f t="shared" ref="Q21:Q52" si="4">+C21-15018.5</f>
        <v>36560.311999999998</v>
      </c>
    </row>
    <row r="22" spans="1:21" s="11" customFormat="1" ht="12.95" customHeight="1" x14ac:dyDescent="0.2">
      <c r="A22" s="4" t="s">
        <v>43</v>
      </c>
      <c r="B22" s="5" t="s">
        <v>44</v>
      </c>
      <c r="C22" s="4">
        <v>55563.9352</v>
      </c>
      <c r="D22" s="4">
        <v>6.9999999999999999E-4</v>
      </c>
      <c r="E22" s="11">
        <f t="shared" si="0"/>
        <v>10676.634319241493</v>
      </c>
      <c r="F22" s="11">
        <f t="shared" si="1"/>
        <v>10676.5</v>
      </c>
      <c r="G22" s="11">
        <f t="shared" si="2"/>
        <v>5.0136000078055076E-2</v>
      </c>
      <c r="K22" s="11">
        <f>+G22</f>
        <v>5.0136000078055076E-2</v>
      </c>
      <c r="O22" s="11">
        <f t="shared" ca="1" si="3"/>
        <v>5.4398216125340883E-2</v>
      </c>
      <c r="Q22" s="34">
        <f t="shared" si="4"/>
        <v>40545.4352</v>
      </c>
    </row>
    <row r="23" spans="1:21" s="11" customFormat="1" ht="12.95" customHeight="1" x14ac:dyDescent="0.2">
      <c r="A23" s="4" t="s">
        <v>43</v>
      </c>
      <c r="B23" s="5" t="s">
        <v>45</v>
      </c>
      <c r="C23" s="4">
        <v>55653.706400000003</v>
      </c>
      <c r="D23" s="4">
        <v>5.0000000000000001E-4</v>
      </c>
      <c r="E23" s="11">
        <f t="shared" si="0"/>
        <v>10917.140132883467</v>
      </c>
      <c r="F23" s="11">
        <f t="shared" si="1"/>
        <v>10917</v>
      </c>
      <c r="G23" s="11">
        <f t="shared" si="2"/>
        <v>5.2306000085081905E-2</v>
      </c>
      <c r="K23" s="11">
        <f>+G23</f>
        <v>5.2306000085081905E-2</v>
      </c>
      <c r="O23" s="11">
        <f t="shared" ca="1" si="3"/>
        <v>5.4255768144859863E-2</v>
      </c>
      <c r="Q23" s="34">
        <f t="shared" si="4"/>
        <v>40635.206400000003</v>
      </c>
    </row>
    <row r="24" spans="1:21" s="11" customFormat="1" ht="12.95" customHeight="1" x14ac:dyDescent="0.2">
      <c r="A24" s="4" t="s">
        <v>46</v>
      </c>
      <c r="B24" s="5" t="s">
        <v>45</v>
      </c>
      <c r="C24" s="4">
        <v>55990.76</v>
      </c>
      <c r="D24" s="4">
        <v>5.0000000000000001E-4</v>
      </c>
      <c r="E24" s="11">
        <f t="shared" si="0"/>
        <v>11820.139650645882</v>
      </c>
      <c r="F24" s="11">
        <f t="shared" si="1"/>
        <v>11820</v>
      </c>
      <c r="G24" s="11">
        <f t="shared" si="2"/>
        <v>5.212600008235313E-2</v>
      </c>
      <c r="K24" s="11">
        <f>+G24</f>
        <v>5.212600008235313E-2</v>
      </c>
      <c r="O24" s="11">
        <f t="shared" ca="1" si="3"/>
        <v>5.3720921881349019E-2</v>
      </c>
      <c r="Q24" s="34">
        <f t="shared" si="4"/>
        <v>40972.26</v>
      </c>
    </row>
    <row r="25" spans="1:21" s="11" customFormat="1" ht="12.95" customHeight="1" x14ac:dyDescent="0.2">
      <c r="A25" s="35" t="s">
        <v>47</v>
      </c>
      <c r="B25" s="5" t="s">
        <v>45</v>
      </c>
      <c r="C25" s="4">
        <v>56297.951000000001</v>
      </c>
      <c r="D25" s="4">
        <v>5.0000000000000001E-4</v>
      </c>
      <c r="E25" s="11">
        <f t="shared" si="0"/>
        <v>12643.134346032473</v>
      </c>
      <c r="F25" s="11">
        <f t="shared" si="1"/>
        <v>12643</v>
      </c>
      <c r="G25" s="11">
        <f t="shared" si="2"/>
        <v>5.0146000081440434E-2</v>
      </c>
      <c r="K25" s="11">
        <f>+G25</f>
        <v>5.0146000081440434E-2</v>
      </c>
      <c r="O25" s="11">
        <f t="shared" ca="1" si="3"/>
        <v>5.3233459561449321E-2</v>
      </c>
      <c r="Q25" s="34">
        <f t="shared" si="4"/>
        <v>41279.451000000001</v>
      </c>
    </row>
    <row r="26" spans="1:21" s="11" customFormat="1" ht="12.95" customHeight="1" x14ac:dyDescent="0.2">
      <c r="A26" s="4" t="s">
        <v>48</v>
      </c>
      <c r="B26" s="5" t="s">
        <v>45</v>
      </c>
      <c r="C26" s="4">
        <v>56355.437100000003</v>
      </c>
      <c r="D26" s="4">
        <v>2.5999999999999999E-3</v>
      </c>
      <c r="E26" s="11">
        <f t="shared" si="0"/>
        <v>12797.145223169058</v>
      </c>
      <c r="F26" s="11">
        <f t="shared" si="1"/>
        <v>12797</v>
      </c>
      <c r="G26" s="11">
        <f t="shared" si="2"/>
        <v>5.4206000080739614E-2</v>
      </c>
      <c r="J26" s="11">
        <f>+G26</f>
        <v>5.4206000080739614E-2</v>
      </c>
      <c r="O26" s="11">
        <f t="shared" ca="1" si="3"/>
        <v>5.3142245469997858E-2</v>
      </c>
      <c r="Q26" s="34">
        <f t="shared" si="4"/>
        <v>41336.937100000003</v>
      </c>
    </row>
    <row r="27" spans="1:21" s="11" customFormat="1" ht="12.95" customHeight="1" x14ac:dyDescent="0.2">
      <c r="A27" s="4" t="s">
        <v>48</v>
      </c>
      <c r="B27" s="5" t="s">
        <v>45</v>
      </c>
      <c r="C27" s="4">
        <v>56355.623399999997</v>
      </c>
      <c r="D27" s="4">
        <v>1.8E-3</v>
      </c>
      <c r="E27" s="11">
        <f t="shared" si="0"/>
        <v>12797.644339066808</v>
      </c>
      <c r="F27" s="11">
        <f t="shared" si="1"/>
        <v>12797.5</v>
      </c>
      <c r="G27" s="11">
        <f t="shared" si="2"/>
        <v>5.3876000078162178E-2</v>
      </c>
      <c r="J27" s="11">
        <f>+G27</f>
        <v>5.3876000078162178E-2</v>
      </c>
      <c r="O27" s="11">
        <f t="shared" ca="1" si="3"/>
        <v>5.3141949320350289E-2</v>
      </c>
      <c r="Q27" s="34">
        <f t="shared" si="4"/>
        <v>41337.123399999997</v>
      </c>
    </row>
    <row r="28" spans="1:21" s="11" customFormat="1" ht="12.95" customHeight="1" x14ac:dyDescent="0.2">
      <c r="A28" s="36" t="s">
        <v>49</v>
      </c>
      <c r="B28" s="37" t="s">
        <v>45</v>
      </c>
      <c r="C28" s="4">
        <v>56670.279900000001</v>
      </c>
      <c r="D28" s="38">
        <v>2.5999999999999999E-3</v>
      </c>
      <c r="E28" s="11">
        <f t="shared" si="0"/>
        <v>13640.639838182718</v>
      </c>
      <c r="F28" s="11">
        <f t="shared" si="1"/>
        <v>13640.5</v>
      </c>
      <c r="G28" s="11">
        <f t="shared" si="2"/>
        <v>5.219600008422276E-2</v>
      </c>
      <c r="J28" s="11">
        <f>+G28</f>
        <v>5.219600008422276E-2</v>
      </c>
      <c r="O28" s="11">
        <f t="shared" ca="1" si="3"/>
        <v>5.2642641014547804E-2</v>
      </c>
      <c r="Q28" s="34">
        <f t="shared" si="4"/>
        <v>41651.779900000001</v>
      </c>
    </row>
    <row r="29" spans="1:21" s="11" customFormat="1" ht="12.95" customHeight="1" x14ac:dyDescent="0.2">
      <c r="A29" s="36" t="s">
        <v>49</v>
      </c>
      <c r="B29" s="37" t="s">
        <v>45</v>
      </c>
      <c r="C29" s="4">
        <v>56670.469700000001</v>
      </c>
      <c r="D29" s="38">
        <v>5.0000000000000001E-4</v>
      </c>
      <c r="E29" s="11">
        <f t="shared" si="0"/>
        <v>13641.148330922364</v>
      </c>
      <c r="F29" s="11">
        <f t="shared" si="1"/>
        <v>13641</v>
      </c>
      <c r="G29" s="11">
        <f t="shared" si="2"/>
        <v>5.5366000080539379E-2</v>
      </c>
      <c r="J29" s="11">
        <f>+G29</f>
        <v>5.5366000080539379E-2</v>
      </c>
      <c r="O29" s="11">
        <f t="shared" ca="1" si="3"/>
        <v>5.2642344864900235E-2</v>
      </c>
      <c r="Q29" s="34">
        <f t="shared" si="4"/>
        <v>41651.969700000001</v>
      </c>
    </row>
    <row r="30" spans="1:21" s="11" customFormat="1" ht="12.95" customHeight="1" x14ac:dyDescent="0.2">
      <c r="A30" s="36" t="s">
        <v>49</v>
      </c>
      <c r="B30" s="37" t="s">
        <v>45</v>
      </c>
      <c r="C30" s="4">
        <v>56690.436300000001</v>
      </c>
      <c r="D30" s="38">
        <v>1.1999999999999999E-3</v>
      </c>
      <c r="E30" s="11">
        <f t="shared" si="0"/>
        <v>13694.640802657883</v>
      </c>
      <c r="F30" s="11">
        <f t="shared" si="1"/>
        <v>13694.5</v>
      </c>
      <c r="G30" s="11">
        <f t="shared" si="2"/>
        <v>5.2556000082404353E-2</v>
      </c>
      <c r="J30" s="11">
        <f>+G30</f>
        <v>5.2556000082404353E-2</v>
      </c>
      <c r="O30" s="11">
        <f t="shared" ca="1" si="3"/>
        <v>5.261065685261028E-2</v>
      </c>
      <c r="Q30" s="34">
        <f t="shared" si="4"/>
        <v>41671.936300000001</v>
      </c>
    </row>
    <row r="31" spans="1:21" s="11" customFormat="1" ht="12.95" customHeight="1" x14ac:dyDescent="0.2">
      <c r="A31" s="39" t="s">
        <v>50</v>
      </c>
      <c r="B31" s="35"/>
      <c r="C31" s="4">
        <v>56698.649100000002</v>
      </c>
      <c r="D31" s="4">
        <v>2.9999999999999997E-4</v>
      </c>
      <c r="E31" s="11">
        <f t="shared" si="0"/>
        <v>13716.64369608338</v>
      </c>
      <c r="F31" s="11">
        <f t="shared" si="1"/>
        <v>13716.5</v>
      </c>
      <c r="G31" s="11">
        <f t="shared" si="2"/>
        <v>5.3636000084225088E-2</v>
      </c>
      <c r="K31" s="11">
        <f>+G31</f>
        <v>5.3636000084225088E-2</v>
      </c>
      <c r="O31" s="11">
        <f t="shared" ca="1" si="3"/>
        <v>5.259762626811721E-2</v>
      </c>
      <c r="Q31" s="34">
        <f t="shared" si="4"/>
        <v>41680.149100000002</v>
      </c>
    </row>
    <row r="32" spans="1:21" s="11" customFormat="1" ht="12.95" customHeight="1" x14ac:dyDescent="0.2">
      <c r="A32" s="7" t="s">
        <v>61</v>
      </c>
      <c r="B32" s="6" t="s">
        <v>45</v>
      </c>
      <c r="C32" s="7">
        <v>57026.929199999999</v>
      </c>
      <c r="D32" s="7">
        <v>1E-4</v>
      </c>
      <c r="E32" s="11">
        <f t="shared" si="0"/>
        <v>14596.138150351173</v>
      </c>
      <c r="F32" s="11">
        <f t="shared" si="1"/>
        <v>14596</v>
      </c>
      <c r="G32" s="11">
        <f t="shared" si="2"/>
        <v>5.1566000081948005E-2</v>
      </c>
      <c r="K32" s="11">
        <f>+G32</f>
        <v>5.1566000081948005E-2</v>
      </c>
      <c r="O32" s="11">
        <f t="shared" ca="1" si="3"/>
        <v>5.2076699038042143E-2</v>
      </c>
      <c r="Q32" s="34">
        <f t="shared" si="4"/>
        <v>42008.429199999999</v>
      </c>
    </row>
    <row r="33" spans="1:17" s="11" customFormat="1" ht="12.95" customHeight="1" x14ac:dyDescent="0.2">
      <c r="A33" s="40" t="s">
        <v>51</v>
      </c>
      <c r="B33" s="41"/>
      <c r="C33" s="40">
        <v>57035.514499999997</v>
      </c>
      <c r="D33" s="40">
        <v>6.9999999999999999E-4</v>
      </c>
      <c r="E33" s="11">
        <f t="shared" si="0"/>
        <v>14619.139007662427</v>
      </c>
      <c r="F33" s="11">
        <f t="shared" si="1"/>
        <v>14619</v>
      </c>
      <c r="G33" s="11">
        <f t="shared" si="2"/>
        <v>5.1886000081140082E-2</v>
      </c>
      <c r="J33" s="11">
        <f>+G33</f>
        <v>5.1886000081140082E-2</v>
      </c>
      <c r="O33" s="11">
        <f t="shared" ca="1" si="3"/>
        <v>5.2063076154253936E-2</v>
      </c>
      <c r="Q33" s="34">
        <f t="shared" si="4"/>
        <v>42017.014499999997</v>
      </c>
    </row>
    <row r="34" spans="1:17" s="11" customFormat="1" ht="12.95" customHeight="1" x14ac:dyDescent="0.2">
      <c r="A34" s="40" t="s">
        <v>51</v>
      </c>
      <c r="B34" s="41"/>
      <c r="C34" s="40">
        <v>57035.700499999999</v>
      </c>
      <c r="D34" s="40">
        <v>2.9999999999999997E-4</v>
      </c>
      <c r="E34" s="11">
        <f t="shared" si="0"/>
        <v>14619.637319830894</v>
      </c>
      <c r="F34" s="11">
        <f t="shared" si="1"/>
        <v>14619.5</v>
      </c>
      <c r="G34" s="11">
        <f t="shared" si="2"/>
        <v>5.1256000078865327E-2</v>
      </c>
      <c r="J34" s="11">
        <f>+G34</f>
        <v>5.1256000078865327E-2</v>
      </c>
      <c r="O34" s="11">
        <f t="shared" ca="1" si="3"/>
        <v>5.2062780004606367E-2</v>
      </c>
      <c r="Q34" s="34">
        <f t="shared" si="4"/>
        <v>42017.200499999999</v>
      </c>
    </row>
    <row r="35" spans="1:17" s="11" customFormat="1" ht="12.95" customHeight="1" x14ac:dyDescent="0.2">
      <c r="A35" s="42" t="s">
        <v>54</v>
      </c>
      <c r="B35" s="43" t="s">
        <v>45</v>
      </c>
      <c r="C35" s="44">
        <v>57068.361640000003</v>
      </c>
      <c r="D35" s="44">
        <v>2.9999999999999997E-4</v>
      </c>
      <c r="E35" s="11">
        <f t="shared" si="0"/>
        <v>14707.139704227839</v>
      </c>
      <c r="F35" s="11">
        <f t="shared" si="1"/>
        <v>14707</v>
      </c>
      <c r="G35" s="11">
        <f t="shared" si="2"/>
        <v>5.2146000081847887E-2</v>
      </c>
      <c r="K35" s="11">
        <f t="shared" ref="K35:K50" si="5">+G35</f>
        <v>5.2146000081847887E-2</v>
      </c>
      <c r="O35" s="11">
        <f t="shared" ca="1" si="3"/>
        <v>5.2010953816281673E-2</v>
      </c>
      <c r="Q35" s="34">
        <f t="shared" si="4"/>
        <v>42049.861640000003</v>
      </c>
    </row>
    <row r="36" spans="1:17" s="11" customFormat="1" ht="12.95" customHeight="1" x14ac:dyDescent="0.2">
      <c r="A36" s="42" t="s">
        <v>54</v>
      </c>
      <c r="B36" s="43" t="s">
        <v>44</v>
      </c>
      <c r="C36" s="44">
        <v>57068.547129999999</v>
      </c>
      <c r="D36" s="44">
        <v>4.0000000000000002E-4</v>
      </c>
      <c r="E36" s="11">
        <f t="shared" si="0"/>
        <v>14707.636650056473</v>
      </c>
      <c r="F36" s="11">
        <f t="shared" si="1"/>
        <v>14707.5</v>
      </c>
      <c r="G36" s="11">
        <f t="shared" si="2"/>
        <v>5.1006000081542879E-2</v>
      </c>
      <c r="K36" s="11">
        <f t="shared" si="5"/>
        <v>5.1006000081542879E-2</v>
      </c>
      <c r="O36" s="11">
        <f t="shared" ca="1" si="3"/>
        <v>5.2010657666634097E-2</v>
      </c>
      <c r="Q36" s="34">
        <f t="shared" si="4"/>
        <v>42050.047129999999</v>
      </c>
    </row>
    <row r="37" spans="1:17" s="11" customFormat="1" ht="12.95" customHeight="1" x14ac:dyDescent="0.2">
      <c r="A37" s="42" t="s">
        <v>54</v>
      </c>
      <c r="B37" s="43" t="s">
        <v>44</v>
      </c>
      <c r="C37" s="44">
        <v>57267.495759999998</v>
      </c>
      <c r="D37" s="44">
        <v>2.0000000000000001E-4</v>
      </c>
      <c r="E37" s="11">
        <f t="shared" si="0"/>
        <v>15240.639463109033</v>
      </c>
      <c r="F37" s="11">
        <f t="shared" si="1"/>
        <v>15240.5</v>
      </c>
      <c r="G37" s="11">
        <f t="shared" si="2"/>
        <v>5.20560000804835E-2</v>
      </c>
      <c r="K37" s="11">
        <f t="shared" si="5"/>
        <v>5.20560000804835E-2</v>
      </c>
      <c r="O37" s="11">
        <f t="shared" ca="1" si="3"/>
        <v>5.1694962142324816E-2</v>
      </c>
      <c r="Q37" s="34">
        <f t="shared" si="4"/>
        <v>42248.995759999998</v>
      </c>
    </row>
    <row r="38" spans="1:17" s="11" customFormat="1" ht="12.95" customHeight="1" x14ac:dyDescent="0.2">
      <c r="A38" s="45" t="s">
        <v>53</v>
      </c>
      <c r="B38" s="46" t="s">
        <v>44</v>
      </c>
      <c r="C38" s="45">
        <v>57382.089699999997</v>
      </c>
      <c r="D38" s="45" t="s">
        <v>55</v>
      </c>
      <c r="E38" s="11">
        <f t="shared" si="0"/>
        <v>15547.647821893792</v>
      </c>
      <c r="F38" s="11">
        <f t="shared" si="1"/>
        <v>15547.5</v>
      </c>
      <c r="G38" s="11">
        <f t="shared" si="2"/>
        <v>5.5176000074425247E-2</v>
      </c>
      <c r="K38" s="11">
        <f t="shared" si="5"/>
        <v>5.5176000074425247E-2</v>
      </c>
      <c r="O38" s="11">
        <f t="shared" ca="1" si="3"/>
        <v>5.1513126258717033E-2</v>
      </c>
      <c r="Q38" s="34">
        <f t="shared" si="4"/>
        <v>42363.589699999997</v>
      </c>
    </row>
    <row r="39" spans="1:17" s="11" customFormat="1" ht="12.95" customHeight="1" x14ac:dyDescent="0.2">
      <c r="A39" s="45" t="s">
        <v>53</v>
      </c>
      <c r="B39" s="46" t="s">
        <v>45</v>
      </c>
      <c r="C39" s="45">
        <v>57382.275099999999</v>
      </c>
      <c r="D39" s="45" t="s">
        <v>55</v>
      </c>
      <c r="E39" s="11">
        <f t="shared" si="0"/>
        <v>15548.144526603652</v>
      </c>
      <c r="F39" s="11">
        <f t="shared" si="1"/>
        <v>15548</v>
      </c>
      <c r="G39" s="11">
        <f t="shared" si="2"/>
        <v>5.3946000080031808E-2</v>
      </c>
      <c r="K39" s="11">
        <f t="shared" si="5"/>
        <v>5.3946000080031808E-2</v>
      </c>
      <c r="O39" s="11">
        <f t="shared" ca="1" si="3"/>
        <v>5.1512830109069464E-2</v>
      </c>
      <c r="Q39" s="34">
        <f t="shared" si="4"/>
        <v>42363.775099999999</v>
      </c>
    </row>
    <row r="40" spans="1:17" s="11" customFormat="1" ht="12.95" customHeight="1" x14ac:dyDescent="0.2">
      <c r="A40" s="47" t="s">
        <v>52</v>
      </c>
      <c r="B40" s="48" t="s">
        <v>45</v>
      </c>
      <c r="C40" s="49">
        <v>57409.523200000003</v>
      </c>
      <c r="D40" s="49">
        <v>2.5999999999999999E-3</v>
      </c>
      <c r="E40" s="11">
        <f t="shared" si="0"/>
        <v>15621.144848095384</v>
      </c>
      <c r="F40" s="11">
        <f t="shared" si="1"/>
        <v>15621</v>
      </c>
      <c r="G40" s="11">
        <f t="shared" si="2"/>
        <v>5.4066000084276311E-2</v>
      </c>
      <c r="K40" s="11">
        <f t="shared" si="5"/>
        <v>5.4066000084276311E-2</v>
      </c>
      <c r="O40" s="11">
        <f t="shared" ca="1" si="3"/>
        <v>5.1469592260524291E-2</v>
      </c>
      <c r="Q40" s="34">
        <f t="shared" si="4"/>
        <v>42391.023200000003</v>
      </c>
    </row>
    <row r="41" spans="1:17" s="11" customFormat="1" ht="12.95" customHeight="1" x14ac:dyDescent="0.2">
      <c r="A41" s="47" t="s">
        <v>56</v>
      </c>
      <c r="B41" s="48" t="s">
        <v>45</v>
      </c>
      <c r="C41" s="49">
        <v>57448.342900000003</v>
      </c>
      <c r="D41" s="49">
        <v>5.0000000000000002E-5</v>
      </c>
      <c r="E41" s="11">
        <f t="shared" si="0"/>
        <v>15725.146616299853</v>
      </c>
      <c r="F41" s="11">
        <f t="shared" si="1"/>
        <v>15725</v>
      </c>
      <c r="G41" s="11">
        <f t="shared" si="2"/>
        <v>5.4726000082155224E-2</v>
      </c>
      <c r="K41" s="11">
        <f t="shared" si="5"/>
        <v>5.4726000082155224E-2</v>
      </c>
      <c r="O41" s="11">
        <f t="shared" ca="1" si="3"/>
        <v>5.1407993133829794E-2</v>
      </c>
      <c r="Q41" s="34">
        <f t="shared" si="4"/>
        <v>42429.842900000003</v>
      </c>
    </row>
    <row r="42" spans="1:17" s="11" customFormat="1" ht="12.95" customHeight="1" x14ac:dyDescent="0.2">
      <c r="A42" s="39" t="s">
        <v>62</v>
      </c>
      <c r="B42" s="35"/>
      <c r="C42" s="4">
        <v>59254.733899999999</v>
      </c>
      <c r="D42" s="4">
        <v>2.9999999999999997E-4</v>
      </c>
      <c r="E42" s="11">
        <f t="shared" si="0"/>
        <v>20564.644553394628</v>
      </c>
      <c r="F42" s="11">
        <f t="shared" si="1"/>
        <v>20564.5</v>
      </c>
      <c r="G42" s="11">
        <f t="shared" si="2"/>
        <v>5.3956000083417166E-2</v>
      </c>
      <c r="K42" s="11">
        <f t="shared" si="5"/>
        <v>5.3956000083417166E-2</v>
      </c>
      <c r="O42" s="11">
        <f t="shared" ca="1" si="3"/>
        <v>4.8541560695002844E-2</v>
      </c>
      <c r="Q42" s="34">
        <f t="shared" si="4"/>
        <v>44236.233899999999</v>
      </c>
    </row>
    <row r="43" spans="1:17" s="11" customFormat="1" ht="12.95" customHeight="1" x14ac:dyDescent="0.2">
      <c r="A43" s="8" t="s">
        <v>64</v>
      </c>
      <c r="B43" s="9" t="s">
        <v>45</v>
      </c>
      <c r="C43" s="58">
        <v>59258.463799999998</v>
      </c>
      <c r="D43" s="57">
        <v>2.3999999999999998E-3</v>
      </c>
      <c r="E43" s="11">
        <f t="shared" si="0"/>
        <v>20574.63731983089</v>
      </c>
      <c r="F43" s="11">
        <f t="shared" si="1"/>
        <v>20574.5</v>
      </c>
      <c r="G43" s="11">
        <f t="shared" si="2"/>
        <v>5.1256000078865327E-2</v>
      </c>
      <c r="K43" s="11">
        <f t="shared" si="5"/>
        <v>5.1256000078865327E-2</v>
      </c>
      <c r="O43" s="11">
        <f t="shared" ca="1" si="3"/>
        <v>4.8535637702051444E-2</v>
      </c>
      <c r="Q43" s="34">
        <f t="shared" si="4"/>
        <v>44239.963799999998</v>
      </c>
    </row>
    <row r="44" spans="1:17" s="11" customFormat="1" ht="12.95" customHeight="1" x14ac:dyDescent="0.2">
      <c r="A44" s="8" t="s">
        <v>65</v>
      </c>
      <c r="B44" s="9" t="s">
        <v>45</v>
      </c>
      <c r="C44" s="58">
        <v>59307.361699999776</v>
      </c>
      <c r="D44" s="57" t="s">
        <v>68</v>
      </c>
      <c r="E44" s="11">
        <f t="shared" si="0"/>
        <v>20705.639570272346</v>
      </c>
      <c r="F44" s="11">
        <f t="shared" si="1"/>
        <v>20705.5</v>
      </c>
      <c r="G44" s="11">
        <f t="shared" si="2"/>
        <v>5.2095999853918329E-2</v>
      </c>
      <c r="K44" s="11">
        <f t="shared" si="5"/>
        <v>5.2095999853918329E-2</v>
      </c>
      <c r="O44" s="11">
        <f t="shared" ca="1" si="3"/>
        <v>4.8458046494388188E-2</v>
      </c>
      <c r="Q44" s="34">
        <f t="shared" si="4"/>
        <v>44288.861699999776</v>
      </c>
    </row>
    <row r="45" spans="1:17" s="11" customFormat="1" ht="12.95" customHeight="1" x14ac:dyDescent="0.2">
      <c r="A45" s="8" t="s">
        <v>66</v>
      </c>
      <c r="B45" s="9" t="s">
        <v>45</v>
      </c>
      <c r="C45" s="58">
        <v>59312.402999999933</v>
      </c>
      <c r="D45" s="57">
        <v>2E-3</v>
      </c>
      <c r="E45" s="11">
        <f t="shared" si="0"/>
        <v>20719.145705406456</v>
      </c>
      <c r="F45" s="11">
        <f t="shared" si="1"/>
        <v>20719</v>
      </c>
      <c r="G45" s="11">
        <f t="shared" si="2"/>
        <v>5.4386000010708813E-2</v>
      </c>
      <c r="K45" s="11">
        <f t="shared" si="5"/>
        <v>5.4386000010708813E-2</v>
      </c>
      <c r="O45" s="11">
        <f t="shared" ca="1" si="3"/>
        <v>4.8450050453903812E-2</v>
      </c>
      <c r="Q45" s="34">
        <f t="shared" si="4"/>
        <v>44293.902999999933</v>
      </c>
    </row>
    <row r="46" spans="1:17" s="11" customFormat="1" ht="12.95" customHeight="1" x14ac:dyDescent="0.2">
      <c r="A46" s="8" t="s">
        <v>66</v>
      </c>
      <c r="B46" s="9" t="s">
        <v>44</v>
      </c>
      <c r="C46" s="58">
        <v>59312.589000000153</v>
      </c>
      <c r="D46" s="57">
        <v>4.0000000000000001E-3</v>
      </c>
      <c r="E46" s="11">
        <f t="shared" si="0"/>
        <v>20719.644017575505</v>
      </c>
      <c r="F46" s="11">
        <f t="shared" si="1"/>
        <v>20719.5</v>
      </c>
      <c r="G46" s="11">
        <f t="shared" si="2"/>
        <v>5.3756000233988743E-2</v>
      </c>
      <c r="K46" s="11">
        <f t="shared" si="5"/>
        <v>5.3756000233988743E-2</v>
      </c>
      <c r="O46" s="11">
        <f t="shared" ca="1" si="3"/>
        <v>4.8449754304256243E-2</v>
      </c>
      <c r="Q46" s="34">
        <f t="shared" si="4"/>
        <v>44294.089000000153</v>
      </c>
    </row>
    <row r="47" spans="1:17" s="11" customFormat="1" ht="12.95" customHeight="1" x14ac:dyDescent="0.2">
      <c r="A47" s="8" t="s">
        <v>65</v>
      </c>
      <c r="B47" s="9" t="s">
        <v>45</v>
      </c>
      <c r="C47" s="58">
        <v>59313.335299999919</v>
      </c>
      <c r="D47" s="57" t="s">
        <v>68</v>
      </c>
      <c r="E47" s="11">
        <f t="shared" si="0"/>
        <v>20721.643428173389</v>
      </c>
      <c r="F47" s="11">
        <f t="shared" si="1"/>
        <v>20721.5</v>
      </c>
      <c r="G47" s="11">
        <f t="shared" si="2"/>
        <v>5.3535999999439809E-2</v>
      </c>
      <c r="K47" s="11">
        <f t="shared" si="5"/>
        <v>5.3535999999439809E-2</v>
      </c>
      <c r="O47" s="11">
        <f t="shared" ca="1" si="3"/>
        <v>4.844856970566596E-2</v>
      </c>
      <c r="Q47" s="34">
        <f t="shared" si="4"/>
        <v>44294.835299999919</v>
      </c>
    </row>
    <row r="48" spans="1:17" s="11" customFormat="1" ht="12.95" customHeight="1" x14ac:dyDescent="0.2">
      <c r="A48" s="10" t="s">
        <v>70</v>
      </c>
      <c r="B48" s="52" t="s">
        <v>44</v>
      </c>
      <c r="C48" s="53">
        <v>59544.925600000002</v>
      </c>
      <c r="D48" s="54">
        <v>5.0000000000000001E-4</v>
      </c>
      <c r="E48" s="11">
        <f t="shared" si="0"/>
        <v>21342.096463591282</v>
      </c>
      <c r="F48" s="11">
        <f t="shared" si="1"/>
        <v>21342</v>
      </c>
      <c r="G48" s="11">
        <f t="shared" si="2"/>
        <v>3.6006000082124956E-2</v>
      </c>
      <c r="K48" s="11">
        <f t="shared" si="5"/>
        <v>3.6006000082124956E-2</v>
      </c>
      <c r="O48" s="11">
        <f t="shared" ca="1" si="3"/>
        <v>4.8081047993031985E-2</v>
      </c>
      <c r="Q48" s="34">
        <f t="shared" si="4"/>
        <v>44526.425600000002</v>
      </c>
    </row>
    <row r="49" spans="1:21" s="11" customFormat="1" ht="12.95" customHeight="1" x14ac:dyDescent="0.2">
      <c r="A49" s="50" t="s">
        <v>69</v>
      </c>
      <c r="B49" s="51" t="s">
        <v>45</v>
      </c>
      <c r="C49" s="59">
        <v>59566.217900000047</v>
      </c>
      <c r="D49" s="18"/>
      <c r="E49" s="11">
        <f t="shared" si="0"/>
        <v>21399.140615121167</v>
      </c>
      <c r="F49" s="11">
        <f t="shared" si="1"/>
        <v>21399</v>
      </c>
      <c r="G49" s="11">
        <f t="shared" si="2"/>
        <v>5.2486000124190468E-2</v>
      </c>
      <c r="K49" s="11">
        <f t="shared" si="5"/>
        <v>5.2486000124190468E-2</v>
      </c>
      <c r="O49" s="11">
        <f t="shared" ca="1" si="3"/>
        <v>4.8047286933209039E-2</v>
      </c>
      <c r="Q49" s="34">
        <f t="shared" si="4"/>
        <v>44547.717900000047</v>
      </c>
    </row>
    <row r="50" spans="1:21" s="11" customFormat="1" ht="12.95" customHeight="1" x14ac:dyDescent="0.2">
      <c r="A50" s="8" t="s">
        <v>67</v>
      </c>
      <c r="B50" s="9" t="s">
        <v>44</v>
      </c>
      <c r="C50" s="58">
        <v>59604.282599999999</v>
      </c>
      <c r="D50" s="57">
        <v>2.0000000000000001E-4</v>
      </c>
      <c r="E50" s="11">
        <f t="shared" si="0"/>
        <v>21501.119664577182</v>
      </c>
      <c r="F50" s="11">
        <f t="shared" si="1"/>
        <v>21501</v>
      </c>
      <c r="G50" s="11">
        <f t="shared" si="2"/>
        <v>4.4666000081633683E-2</v>
      </c>
      <c r="K50" s="11">
        <f t="shared" si="5"/>
        <v>4.4666000081633683E-2</v>
      </c>
      <c r="O50" s="11">
        <f t="shared" ca="1" si="3"/>
        <v>4.7986872405104825E-2</v>
      </c>
      <c r="Q50" s="34">
        <f t="shared" si="4"/>
        <v>44585.782599999999</v>
      </c>
    </row>
    <row r="51" spans="1:21" s="11" customFormat="1" ht="12.95" customHeight="1" x14ac:dyDescent="0.2">
      <c r="A51" s="8" t="s">
        <v>63</v>
      </c>
      <c r="B51" s="9" t="s">
        <v>45</v>
      </c>
      <c r="C51" s="58">
        <v>59637.6561</v>
      </c>
      <c r="D51" s="57">
        <v>4.0000000000000002E-4</v>
      </c>
      <c r="E51" s="11">
        <f t="shared" si="0"/>
        <v>21590.530530997374</v>
      </c>
      <c r="F51" s="11">
        <f t="shared" si="1"/>
        <v>21590.5</v>
      </c>
      <c r="G51" s="11">
        <f t="shared" si="2"/>
        <v>1.1396000081731472E-2</v>
      </c>
      <c r="O51" s="11">
        <f t="shared" ca="1" si="3"/>
        <v>4.7933861618189855E-2</v>
      </c>
      <c r="Q51" s="34">
        <f t="shared" si="4"/>
        <v>44619.1561</v>
      </c>
      <c r="U51" s="11">
        <f>+G51</f>
        <v>1.1396000081731472E-2</v>
      </c>
    </row>
    <row r="52" spans="1:21" s="11" customFormat="1" ht="12.95" customHeight="1" x14ac:dyDescent="0.2">
      <c r="A52" s="8" t="s">
        <v>63</v>
      </c>
      <c r="B52" s="9" t="s">
        <v>45</v>
      </c>
      <c r="C52" s="58">
        <v>59677.4493</v>
      </c>
      <c r="D52" s="57">
        <v>1E-4</v>
      </c>
      <c r="E52" s="11">
        <f t="shared" si="0"/>
        <v>21697.140400793229</v>
      </c>
      <c r="F52" s="11">
        <f t="shared" si="1"/>
        <v>21697</v>
      </c>
      <c r="G52" s="11">
        <f t="shared" si="2"/>
        <v>5.2406000082555693E-2</v>
      </c>
      <c r="K52" s="11">
        <f>+G52</f>
        <v>5.2406000082555693E-2</v>
      </c>
      <c r="O52" s="11">
        <f t="shared" ca="1" si="3"/>
        <v>4.7870781743257512E-2</v>
      </c>
      <c r="Q52" s="34">
        <f t="shared" si="4"/>
        <v>44658.9493</v>
      </c>
    </row>
    <row r="53" spans="1:21" s="11" customFormat="1" ht="12.95" customHeight="1" x14ac:dyDescent="0.2">
      <c r="A53" s="55" t="s">
        <v>71</v>
      </c>
      <c r="B53" s="56" t="s">
        <v>44</v>
      </c>
      <c r="C53" s="57">
        <v>60043.436300000001</v>
      </c>
      <c r="D53" s="57">
        <v>2.0000000000000001E-4</v>
      </c>
      <c r="E53" s="11">
        <f t="shared" ref="E53" si="6">+(C53-C$7)/C$8</f>
        <v>22677.655323367308</v>
      </c>
      <c r="F53" s="11">
        <f t="shared" si="1"/>
        <v>22677.5</v>
      </c>
      <c r="G53" s="11">
        <f t="shared" ref="G53" si="7">+C53-(C$7+F53*C$8)</f>
        <v>5.7976000083726831E-2</v>
      </c>
      <c r="K53" s="11">
        <f>+G53</f>
        <v>5.7976000083726831E-2</v>
      </c>
      <c r="O53" s="11">
        <f t="shared" ref="O53" ca="1" si="8">+C$11+C$12*$F53</f>
        <v>4.7290032284373361E-2</v>
      </c>
      <c r="Q53" s="34">
        <f t="shared" ref="Q53" si="9">+C53-15018.5</f>
        <v>45024.936300000001</v>
      </c>
    </row>
    <row r="54" spans="1:21" s="11" customFormat="1" ht="12.95" customHeight="1" x14ac:dyDescent="0.2">
      <c r="C54" s="18"/>
      <c r="D54" s="18"/>
    </row>
    <row r="55" spans="1:21" s="11" customFormat="1" ht="12.95" customHeight="1" x14ac:dyDescent="0.2">
      <c r="C55" s="18"/>
      <c r="D55" s="18"/>
    </row>
    <row r="56" spans="1:21" s="11" customFormat="1" ht="12.95" customHeight="1" x14ac:dyDescent="0.2">
      <c r="C56" s="18"/>
      <c r="D56" s="18"/>
    </row>
    <row r="57" spans="1:21" s="11" customFormat="1" ht="12.95" customHeight="1" x14ac:dyDescent="0.2">
      <c r="C57" s="18"/>
      <c r="D57" s="18"/>
    </row>
    <row r="58" spans="1:21" s="11" customFormat="1" ht="12.95" customHeight="1" x14ac:dyDescent="0.2">
      <c r="C58" s="18"/>
      <c r="D58" s="18"/>
    </row>
    <row r="59" spans="1:21" s="11" customFormat="1" ht="12.95" customHeight="1" x14ac:dyDescent="0.2">
      <c r="C59" s="18"/>
      <c r="D59" s="18"/>
    </row>
    <row r="60" spans="1:21" s="11" customFormat="1" ht="12.95" customHeight="1" x14ac:dyDescent="0.2">
      <c r="C60" s="18"/>
      <c r="D60" s="18"/>
    </row>
    <row r="61" spans="1:21" s="11" customFormat="1" ht="12.95" customHeight="1" x14ac:dyDescent="0.2">
      <c r="C61" s="18"/>
      <c r="D61" s="18"/>
    </row>
    <row r="62" spans="1:21" s="11" customFormat="1" ht="12.95" customHeight="1" x14ac:dyDescent="0.2">
      <c r="C62" s="18"/>
      <c r="D62" s="18"/>
    </row>
    <row r="63" spans="1:21" s="11" customFormat="1" ht="12.95" customHeight="1" x14ac:dyDescent="0.2">
      <c r="C63" s="18"/>
      <c r="D63" s="18"/>
    </row>
    <row r="64" spans="1:21" s="11" customFormat="1" ht="12.95" customHeight="1" x14ac:dyDescent="0.2">
      <c r="C64" s="18"/>
      <c r="D64" s="18"/>
    </row>
    <row r="65" spans="3:4" s="11" customFormat="1" ht="12.95" customHeight="1" x14ac:dyDescent="0.2">
      <c r="C65" s="18"/>
      <c r="D65" s="18"/>
    </row>
    <row r="66" spans="3:4" s="11" customFormat="1" ht="12.95" customHeight="1" x14ac:dyDescent="0.2">
      <c r="C66" s="18"/>
      <c r="D66" s="18"/>
    </row>
    <row r="67" spans="3:4" s="11" customFormat="1" ht="12.95" customHeight="1" x14ac:dyDescent="0.2">
      <c r="C67" s="18"/>
      <c r="D67" s="18"/>
    </row>
    <row r="68" spans="3:4" s="11" customFormat="1" ht="12.95" customHeight="1" x14ac:dyDescent="0.2">
      <c r="C68" s="18"/>
      <c r="D68" s="18"/>
    </row>
    <row r="69" spans="3:4" s="11" customFormat="1" ht="12.95" customHeight="1" x14ac:dyDescent="0.2">
      <c r="C69" s="18"/>
      <c r="D69" s="18"/>
    </row>
    <row r="70" spans="3:4" s="11" customFormat="1" ht="12.95" customHeight="1" x14ac:dyDescent="0.2">
      <c r="C70" s="18"/>
      <c r="D70" s="18"/>
    </row>
    <row r="71" spans="3:4" s="11" customFormat="1" ht="12.95" customHeight="1" x14ac:dyDescent="0.2">
      <c r="C71" s="18"/>
      <c r="D71" s="18"/>
    </row>
    <row r="72" spans="3:4" s="11" customFormat="1" ht="12.95" customHeight="1" x14ac:dyDescent="0.2">
      <c r="C72" s="18"/>
      <c r="D72" s="18"/>
    </row>
    <row r="73" spans="3:4" s="11" customFormat="1" ht="12.95" customHeight="1" x14ac:dyDescent="0.2">
      <c r="C73" s="18"/>
      <c r="D73" s="18"/>
    </row>
    <row r="74" spans="3:4" s="11" customFormat="1" ht="12.95" customHeight="1" x14ac:dyDescent="0.2">
      <c r="C74" s="18"/>
      <c r="D74" s="18"/>
    </row>
    <row r="75" spans="3:4" s="11" customFormat="1" ht="12.95" customHeight="1" x14ac:dyDescent="0.2">
      <c r="C75" s="18"/>
      <c r="D75" s="18"/>
    </row>
    <row r="76" spans="3:4" s="11" customFormat="1" ht="12.95" customHeight="1" x14ac:dyDescent="0.2">
      <c r="C76" s="18"/>
      <c r="D76" s="18"/>
    </row>
    <row r="77" spans="3:4" s="11" customFormat="1" ht="12.95" customHeight="1" x14ac:dyDescent="0.2">
      <c r="C77" s="18"/>
      <c r="D77" s="18"/>
    </row>
    <row r="78" spans="3:4" s="11" customFormat="1" ht="12.95" customHeight="1" x14ac:dyDescent="0.2">
      <c r="C78" s="18"/>
      <c r="D78" s="18"/>
    </row>
    <row r="79" spans="3:4" s="11" customFormat="1" ht="12.95" customHeight="1" x14ac:dyDescent="0.2">
      <c r="C79" s="18"/>
      <c r="D79" s="18"/>
    </row>
    <row r="80" spans="3:4" s="11" customFormat="1" ht="12.95" customHeight="1" x14ac:dyDescent="0.2">
      <c r="C80" s="18"/>
      <c r="D80" s="18"/>
    </row>
    <row r="81" spans="3:4" s="11" customFormat="1" ht="12.95" customHeight="1" x14ac:dyDescent="0.2">
      <c r="C81" s="18"/>
      <c r="D81" s="18"/>
    </row>
    <row r="82" spans="3:4" s="11" customFormat="1" ht="12.95" customHeight="1" x14ac:dyDescent="0.2">
      <c r="C82" s="18"/>
      <c r="D82" s="18"/>
    </row>
    <row r="83" spans="3:4" s="11" customFormat="1" ht="12.95" customHeight="1" x14ac:dyDescent="0.2">
      <c r="C83" s="18"/>
      <c r="D83" s="18"/>
    </row>
    <row r="84" spans="3:4" s="11" customFormat="1" ht="12.95" customHeight="1" x14ac:dyDescent="0.2">
      <c r="C84" s="18"/>
      <c r="D84" s="18"/>
    </row>
    <row r="85" spans="3:4" s="11" customFormat="1" ht="12.95" customHeight="1" x14ac:dyDescent="0.2">
      <c r="C85" s="18"/>
      <c r="D85" s="18"/>
    </row>
    <row r="86" spans="3:4" s="11" customFormat="1" ht="12.95" customHeight="1" x14ac:dyDescent="0.2">
      <c r="C86" s="18"/>
      <c r="D86" s="18"/>
    </row>
    <row r="87" spans="3:4" s="11" customFormat="1" ht="12.95" customHeight="1" x14ac:dyDescent="0.2">
      <c r="C87" s="18"/>
      <c r="D87" s="18"/>
    </row>
    <row r="88" spans="3:4" s="11" customFormat="1" ht="12.95" customHeight="1" x14ac:dyDescent="0.2">
      <c r="C88" s="18"/>
      <c r="D88" s="18"/>
    </row>
    <row r="89" spans="3:4" s="11" customFormat="1" ht="12.95" customHeight="1" x14ac:dyDescent="0.2">
      <c r="C89" s="18"/>
      <c r="D89" s="18"/>
    </row>
    <row r="90" spans="3:4" s="11" customFormat="1" ht="12.95" customHeight="1" x14ac:dyDescent="0.2">
      <c r="C90" s="18"/>
      <c r="D90" s="18"/>
    </row>
    <row r="91" spans="3:4" s="11" customFormat="1" ht="12.95" customHeight="1" x14ac:dyDescent="0.2">
      <c r="C91" s="18"/>
      <c r="D91" s="18"/>
    </row>
    <row r="92" spans="3:4" s="11" customFormat="1" ht="12.95" customHeight="1" x14ac:dyDescent="0.2">
      <c r="C92" s="18"/>
      <c r="D92" s="18"/>
    </row>
    <row r="93" spans="3:4" s="11" customFormat="1" ht="12.95" customHeight="1" x14ac:dyDescent="0.2">
      <c r="C93" s="18"/>
      <c r="D93" s="18"/>
    </row>
    <row r="94" spans="3:4" s="11" customFormat="1" ht="12.95" customHeight="1" x14ac:dyDescent="0.2">
      <c r="C94" s="18"/>
      <c r="D94" s="18"/>
    </row>
    <row r="95" spans="3:4" s="11" customFormat="1" ht="12.95" customHeight="1" x14ac:dyDescent="0.2">
      <c r="C95" s="18"/>
      <c r="D95" s="18"/>
    </row>
    <row r="96" spans="3:4" s="11" customFormat="1" ht="12.95" customHeight="1" x14ac:dyDescent="0.2">
      <c r="C96" s="18"/>
      <c r="D96" s="18"/>
    </row>
    <row r="97" spans="3:4" s="11" customFormat="1" ht="12.95" customHeight="1" x14ac:dyDescent="0.2">
      <c r="C97" s="18"/>
      <c r="D97" s="18"/>
    </row>
    <row r="98" spans="3:4" s="11" customFormat="1" ht="12.95" customHeight="1" x14ac:dyDescent="0.2">
      <c r="C98" s="18"/>
      <c r="D98" s="18"/>
    </row>
    <row r="99" spans="3:4" s="11" customFormat="1" ht="12.95" customHeight="1" x14ac:dyDescent="0.2">
      <c r="C99" s="18"/>
      <c r="D99" s="18"/>
    </row>
    <row r="100" spans="3:4" s="11" customFormat="1" ht="12.95" customHeight="1" x14ac:dyDescent="0.2">
      <c r="C100" s="18"/>
      <c r="D100" s="18"/>
    </row>
    <row r="101" spans="3:4" s="11" customFormat="1" ht="12.95" customHeight="1" x14ac:dyDescent="0.2">
      <c r="C101" s="18"/>
      <c r="D101" s="18"/>
    </row>
    <row r="102" spans="3:4" s="11" customFormat="1" ht="12.95" customHeight="1" x14ac:dyDescent="0.2">
      <c r="C102" s="18"/>
      <c r="D102" s="18"/>
    </row>
    <row r="103" spans="3:4" s="11" customFormat="1" ht="12.95" customHeight="1" x14ac:dyDescent="0.2">
      <c r="C103" s="18"/>
      <c r="D103" s="18"/>
    </row>
    <row r="104" spans="3:4" s="11" customFormat="1" ht="12.95" customHeight="1" x14ac:dyDescent="0.2">
      <c r="C104" s="18"/>
      <c r="D104" s="18"/>
    </row>
    <row r="105" spans="3:4" s="11" customFormat="1" ht="12.95" customHeight="1" x14ac:dyDescent="0.2">
      <c r="C105" s="18"/>
      <c r="D105" s="18"/>
    </row>
    <row r="106" spans="3:4" s="11" customFormat="1" ht="12.95" customHeight="1" x14ac:dyDescent="0.2">
      <c r="C106" s="18"/>
      <c r="D106" s="18"/>
    </row>
    <row r="107" spans="3:4" s="11" customFormat="1" ht="12.95" customHeight="1" x14ac:dyDescent="0.2">
      <c r="C107" s="18"/>
      <c r="D107" s="18"/>
    </row>
    <row r="108" spans="3:4" s="11" customFormat="1" ht="12.95" customHeight="1" x14ac:dyDescent="0.2">
      <c r="C108" s="18"/>
      <c r="D108" s="18"/>
    </row>
    <row r="109" spans="3:4" s="11" customFormat="1" ht="12.95" customHeight="1" x14ac:dyDescent="0.2">
      <c r="C109" s="18"/>
      <c r="D109" s="18"/>
    </row>
    <row r="110" spans="3:4" s="11" customFormat="1" ht="12.95" customHeight="1" x14ac:dyDescent="0.2">
      <c r="C110" s="18"/>
      <c r="D110" s="18"/>
    </row>
    <row r="111" spans="3:4" s="11" customFormat="1" ht="12.95" customHeight="1" x14ac:dyDescent="0.2">
      <c r="C111" s="18"/>
      <c r="D111" s="18"/>
    </row>
    <row r="112" spans="3:4" s="11" customFormat="1" ht="12.95" customHeight="1" x14ac:dyDescent="0.2">
      <c r="C112" s="18"/>
      <c r="D112" s="18"/>
    </row>
    <row r="113" spans="3:4" s="11" customFormat="1" ht="12.95" customHeight="1" x14ac:dyDescent="0.2">
      <c r="C113" s="18"/>
      <c r="D113" s="18"/>
    </row>
    <row r="114" spans="3:4" s="11" customFormat="1" ht="12.95" customHeight="1" x14ac:dyDescent="0.2">
      <c r="C114" s="18"/>
      <c r="D114" s="18"/>
    </row>
    <row r="115" spans="3:4" s="11" customFormat="1" ht="12.95" customHeight="1" x14ac:dyDescent="0.2">
      <c r="C115" s="18"/>
      <c r="D115" s="18"/>
    </row>
    <row r="116" spans="3:4" s="11" customFormat="1" ht="12.95" customHeight="1" x14ac:dyDescent="0.2">
      <c r="C116" s="18"/>
      <c r="D116" s="18"/>
    </row>
    <row r="117" spans="3:4" s="11" customFormat="1" ht="12.95" customHeight="1" x14ac:dyDescent="0.2">
      <c r="C117" s="18"/>
      <c r="D117" s="18"/>
    </row>
    <row r="118" spans="3:4" s="11" customFormat="1" ht="12.95" customHeight="1" x14ac:dyDescent="0.2">
      <c r="C118" s="18"/>
      <c r="D118" s="18"/>
    </row>
    <row r="119" spans="3:4" s="11" customFormat="1" ht="12.95" customHeight="1" x14ac:dyDescent="0.2">
      <c r="C119" s="18"/>
      <c r="D119" s="18"/>
    </row>
    <row r="120" spans="3:4" s="11" customFormat="1" ht="12.95" customHeight="1" x14ac:dyDescent="0.2">
      <c r="C120" s="18"/>
      <c r="D120" s="18"/>
    </row>
    <row r="121" spans="3:4" s="11" customFormat="1" ht="12.95" customHeight="1" x14ac:dyDescent="0.2">
      <c r="C121" s="18"/>
      <c r="D121" s="18"/>
    </row>
    <row r="122" spans="3:4" s="11" customFormat="1" ht="12.95" customHeight="1" x14ac:dyDescent="0.2">
      <c r="C122" s="18"/>
      <c r="D122" s="18"/>
    </row>
    <row r="123" spans="3:4" s="11" customFormat="1" ht="12.95" customHeight="1" x14ac:dyDescent="0.2">
      <c r="C123" s="18"/>
      <c r="D123" s="18"/>
    </row>
    <row r="124" spans="3:4" s="11" customFormat="1" ht="12.95" customHeight="1" x14ac:dyDescent="0.2">
      <c r="C124" s="18"/>
      <c r="D124" s="18"/>
    </row>
    <row r="125" spans="3:4" s="11" customFormat="1" ht="12.95" customHeight="1" x14ac:dyDescent="0.2">
      <c r="C125" s="18"/>
      <c r="D125" s="18"/>
    </row>
    <row r="126" spans="3:4" s="11" customFormat="1" ht="12.95" customHeight="1" x14ac:dyDescent="0.2">
      <c r="C126" s="18"/>
      <c r="D126" s="18"/>
    </row>
    <row r="127" spans="3:4" s="11" customFormat="1" ht="12.95" customHeight="1" x14ac:dyDescent="0.2">
      <c r="C127" s="18"/>
      <c r="D127" s="18"/>
    </row>
    <row r="128" spans="3:4" s="11" customFormat="1" ht="12.95" customHeight="1" x14ac:dyDescent="0.2">
      <c r="C128" s="18"/>
      <c r="D128" s="18"/>
    </row>
    <row r="129" spans="3:4" s="11" customFormat="1" ht="12.95" customHeight="1" x14ac:dyDescent="0.2">
      <c r="C129" s="18"/>
      <c r="D129" s="18"/>
    </row>
    <row r="130" spans="3:4" s="11" customFormat="1" ht="12.95" customHeight="1" x14ac:dyDescent="0.2">
      <c r="C130" s="18"/>
      <c r="D130" s="18"/>
    </row>
    <row r="131" spans="3:4" s="11" customFormat="1" ht="12.95" customHeight="1" x14ac:dyDescent="0.2">
      <c r="C131" s="18"/>
      <c r="D131" s="18"/>
    </row>
    <row r="132" spans="3:4" s="11" customFormat="1" ht="12.95" customHeight="1" x14ac:dyDescent="0.2">
      <c r="C132" s="18"/>
      <c r="D132" s="18"/>
    </row>
    <row r="133" spans="3:4" s="11" customFormat="1" ht="12.95" customHeight="1" x14ac:dyDescent="0.2">
      <c r="C133" s="18"/>
      <c r="D133" s="18"/>
    </row>
    <row r="134" spans="3:4" s="11" customFormat="1" ht="12.95" customHeight="1" x14ac:dyDescent="0.2">
      <c r="C134" s="18"/>
      <c r="D134" s="18"/>
    </row>
    <row r="135" spans="3:4" s="11" customFormat="1" ht="12.95" customHeight="1" x14ac:dyDescent="0.2">
      <c r="C135" s="18"/>
      <c r="D135" s="18"/>
    </row>
    <row r="136" spans="3:4" s="11" customFormat="1" ht="12.95" customHeight="1" x14ac:dyDescent="0.2">
      <c r="C136" s="18"/>
      <c r="D136" s="18"/>
    </row>
    <row r="137" spans="3:4" s="11" customFormat="1" ht="12.95" customHeight="1" x14ac:dyDescent="0.2">
      <c r="C137" s="18"/>
      <c r="D137" s="18"/>
    </row>
    <row r="138" spans="3:4" s="11" customFormat="1" ht="12.95" customHeight="1" x14ac:dyDescent="0.2">
      <c r="C138" s="18"/>
      <c r="D138" s="18"/>
    </row>
    <row r="139" spans="3:4" s="11" customFormat="1" ht="12.95" customHeight="1" x14ac:dyDescent="0.2">
      <c r="C139" s="18"/>
      <c r="D139" s="18"/>
    </row>
    <row r="140" spans="3:4" s="11" customFormat="1" ht="12.95" customHeight="1" x14ac:dyDescent="0.2">
      <c r="C140" s="18"/>
      <c r="D140" s="18"/>
    </row>
    <row r="141" spans="3:4" s="11" customFormat="1" ht="12.95" customHeight="1" x14ac:dyDescent="0.2">
      <c r="C141" s="18"/>
      <c r="D141" s="18"/>
    </row>
    <row r="142" spans="3:4" s="11" customFormat="1" ht="12.95" customHeight="1" x14ac:dyDescent="0.2">
      <c r="C142" s="18"/>
      <c r="D142" s="18"/>
    </row>
    <row r="143" spans="3:4" s="11" customFormat="1" ht="12.95" customHeight="1" x14ac:dyDescent="0.2">
      <c r="C143" s="18"/>
      <c r="D143" s="18"/>
    </row>
    <row r="144" spans="3:4" s="11" customFormat="1" ht="12.95" customHeight="1" x14ac:dyDescent="0.2">
      <c r="C144" s="18"/>
      <c r="D144" s="18"/>
    </row>
    <row r="145" spans="3:4" s="11" customFormat="1" ht="12.95" customHeight="1" x14ac:dyDescent="0.2">
      <c r="C145" s="18"/>
      <c r="D145" s="18"/>
    </row>
    <row r="146" spans="3:4" s="11" customFormat="1" ht="12.95" customHeight="1" x14ac:dyDescent="0.2">
      <c r="C146" s="18"/>
      <c r="D146" s="18"/>
    </row>
    <row r="147" spans="3:4" s="11" customFormat="1" ht="12.95" customHeight="1" x14ac:dyDescent="0.2">
      <c r="C147" s="18"/>
      <c r="D147" s="18"/>
    </row>
    <row r="148" spans="3:4" s="11" customFormat="1" ht="12.95" customHeight="1" x14ac:dyDescent="0.2">
      <c r="C148" s="18"/>
      <c r="D148" s="18"/>
    </row>
    <row r="149" spans="3:4" s="11" customFormat="1" ht="12.95" customHeight="1" x14ac:dyDescent="0.2">
      <c r="C149" s="18"/>
      <c r="D149" s="18"/>
    </row>
    <row r="150" spans="3:4" s="11" customFormat="1" ht="12.95" customHeight="1" x14ac:dyDescent="0.2">
      <c r="C150" s="18"/>
      <c r="D150" s="18"/>
    </row>
    <row r="151" spans="3:4" s="11" customFormat="1" ht="12.95" customHeight="1" x14ac:dyDescent="0.2">
      <c r="C151" s="18"/>
      <c r="D151" s="18"/>
    </row>
    <row r="152" spans="3:4" s="11" customFormat="1" ht="12.95" customHeight="1" x14ac:dyDescent="0.2">
      <c r="C152" s="18"/>
      <c r="D152" s="18"/>
    </row>
    <row r="153" spans="3:4" s="11" customFormat="1" ht="12.95" customHeight="1" x14ac:dyDescent="0.2">
      <c r="C153" s="18"/>
      <c r="D153" s="18"/>
    </row>
    <row r="154" spans="3:4" s="11" customFormat="1" ht="12.95" customHeight="1" x14ac:dyDescent="0.2">
      <c r="C154" s="18"/>
      <c r="D154" s="18"/>
    </row>
    <row r="155" spans="3:4" s="11" customFormat="1" ht="12.95" customHeight="1" x14ac:dyDescent="0.2">
      <c r="C155" s="18"/>
      <c r="D155" s="18"/>
    </row>
    <row r="156" spans="3:4" s="11" customFormat="1" ht="12.95" customHeight="1" x14ac:dyDescent="0.2">
      <c r="C156" s="18"/>
      <c r="D156" s="18"/>
    </row>
    <row r="157" spans="3:4" s="11" customFormat="1" ht="12.95" customHeight="1" x14ac:dyDescent="0.2">
      <c r="C157" s="18"/>
      <c r="D157" s="18"/>
    </row>
    <row r="158" spans="3:4" s="11" customFormat="1" ht="12.95" customHeight="1" x14ac:dyDescent="0.2">
      <c r="C158" s="18"/>
      <c r="D158" s="18"/>
    </row>
    <row r="159" spans="3:4" s="11" customFormat="1" ht="12.95" customHeight="1" x14ac:dyDescent="0.2">
      <c r="C159" s="18"/>
      <c r="D159" s="18"/>
    </row>
    <row r="160" spans="3:4" s="11" customFormat="1" ht="12.95" customHeight="1" x14ac:dyDescent="0.2">
      <c r="C160" s="18"/>
      <c r="D160" s="18"/>
    </row>
    <row r="161" spans="3:4" s="11" customFormat="1" ht="12.95" customHeight="1" x14ac:dyDescent="0.2">
      <c r="C161" s="18"/>
      <c r="D161" s="18"/>
    </row>
    <row r="162" spans="3:4" s="11" customFormat="1" ht="12.95" customHeight="1" x14ac:dyDescent="0.2">
      <c r="C162" s="18"/>
      <c r="D162" s="18"/>
    </row>
    <row r="163" spans="3:4" s="11" customFormat="1" ht="12.95" customHeight="1" x14ac:dyDescent="0.2">
      <c r="C163" s="18"/>
      <c r="D163" s="18"/>
    </row>
    <row r="164" spans="3:4" s="11" customFormat="1" ht="12.95" customHeight="1" x14ac:dyDescent="0.2">
      <c r="C164" s="18"/>
      <c r="D164" s="18"/>
    </row>
    <row r="165" spans="3:4" s="11" customFormat="1" ht="12.95" customHeight="1" x14ac:dyDescent="0.2">
      <c r="C165" s="18"/>
      <c r="D165" s="18"/>
    </row>
    <row r="166" spans="3:4" s="11" customFormat="1" ht="12.95" customHeight="1" x14ac:dyDescent="0.2">
      <c r="C166" s="18"/>
      <c r="D166" s="18"/>
    </row>
    <row r="167" spans="3:4" s="11" customFormat="1" ht="12.95" customHeight="1" x14ac:dyDescent="0.2">
      <c r="C167" s="18"/>
      <c r="D167" s="18"/>
    </row>
    <row r="168" spans="3:4" s="11" customFormat="1" ht="12.95" customHeight="1" x14ac:dyDescent="0.2">
      <c r="C168" s="18"/>
      <c r="D168" s="18"/>
    </row>
    <row r="169" spans="3:4" s="11" customFormat="1" ht="12.95" customHeight="1" x14ac:dyDescent="0.2">
      <c r="C169" s="18"/>
      <c r="D169" s="18"/>
    </row>
    <row r="170" spans="3:4" s="11" customFormat="1" ht="12.95" customHeight="1" x14ac:dyDescent="0.2">
      <c r="C170" s="18"/>
      <c r="D170" s="18"/>
    </row>
    <row r="171" spans="3:4" s="11" customFormat="1" ht="12.95" customHeight="1" x14ac:dyDescent="0.2">
      <c r="C171" s="18"/>
      <c r="D171" s="18"/>
    </row>
    <row r="172" spans="3:4" s="11" customFormat="1" ht="12.95" customHeight="1" x14ac:dyDescent="0.2">
      <c r="C172" s="18"/>
      <c r="D172" s="18"/>
    </row>
    <row r="173" spans="3:4" s="11" customFormat="1" ht="12.95" customHeight="1" x14ac:dyDescent="0.2">
      <c r="C173" s="18"/>
      <c r="D173" s="18"/>
    </row>
    <row r="174" spans="3:4" s="11" customFormat="1" ht="12.95" customHeight="1" x14ac:dyDescent="0.2">
      <c r="C174" s="18"/>
      <c r="D174" s="18"/>
    </row>
    <row r="175" spans="3:4" s="11" customFormat="1" ht="12.95" customHeight="1" x14ac:dyDescent="0.2">
      <c r="C175" s="18"/>
      <c r="D175" s="18"/>
    </row>
    <row r="176" spans="3:4" s="11" customFormat="1" ht="12.95" customHeight="1" x14ac:dyDescent="0.2">
      <c r="C176" s="18"/>
      <c r="D176" s="18"/>
    </row>
    <row r="177" spans="3:4" s="11" customFormat="1" ht="12.95" customHeight="1" x14ac:dyDescent="0.2">
      <c r="C177" s="18"/>
      <c r="D177" s="18"/>
    </row>
    <row r="178" spans="3:4" s="11" customFormat="1" ht="12.95" customHeight="1" x14ac:dyDescent="0.2">
      <c r="C178" s="18"/>
      <c r="D178" s="18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</sheetData>
  <sortState xmlns:xlrd2="http://schemas.microsoft.com/office/spreadsheetml/2017/richdata2" ref="A21:U54">
    <sortCondition ref="C21:C5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2023-12-31T04:07:50Z</dcterms:modified>
</cp:coreProperties>
</file>