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8C117A0-1657-4A45-AA9C-44E17CB53054}" xr6:coauthVersionLast="47" xr6:coauthVersionMax="47" xr10:uidLastSave="{00000000-0000-0000-0000-000000000000}"/>
  <bookViews>
    <workbookView xWindow="13680" yWindow="30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29" i="1"/>
  <c r="F29" i="1"/>
  <c r="G29" i="1"/>
  <c r="K29" i="1"/>
  <c r="Q29" i="1"/>
  <c r="E27" i="1"/>
  <c r="F27" i="1"/>
  <c r="G27" i="1"/>
  <c r="K27" i="1"/>
  <c r="E28" i="1"/>
  <c r="F28" i="1"/>
  <c r="G28" i="1"/>
  <c r="K28" i="1"/>
  <c r="E23" i="1"/>
  <c r="F23" i="1"/>
  <c r="G23" i="1"/>
  <c r="K23" i="1"/>
  <c r="E25" i="1"/>
  <c r="F25" i="1"/>
  <c r="G25" i="1"/>
  <c r="K25" i="1"/>
  <c r="E26" i="1"/>
  <c r="F26" i="1"/>
  <c r="G26" i="1"/>
  <c r="K26" i="1"/>
  <c r="E24" i="1"/>
  <c r="F24" i="1"/>
  <c r="U24" i="1"/>
  <c r="Q27" i="1"/>
  <c r="Q28" i="1"/>
  <c r="D9" i="1"/>
  <c r="C9" i="1"/>
  <c r="Q24" i="1"/>
  <c r="Q25" i="1"/>
  <c r="Q26" i="1"/>
  <c r="E22" i="1"/>
  <c r="F22" i="1"/>
  <c r="G22" i="1"/>
  <c r="K22" i="1"/>
  <c r="E21" i="1"/>
  <c r="F21" i="1"/>
  <c r="G21" i="1"/>
  <c r="I21" i="1"/>
  <c r="Q22" i="1"/>
  <c r="Q23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B186" i="2"/>
  <c r="G186" i="2"/>
  <c r="C186" i="2"/>
  <c r="D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C82" i="2"/>
  <c r="F82" i="2"/>
  <c r="D82" i="2"/>
  <c r="A82" i="2"/>
  <c r="H81" i="2"/>
  <c r="G81" i="2"/>
  <c r="C81" i="2"/>
  <c r="F81" i="2"/>
  <c r="D81" i="2"/>
  <c r="B81" i="2"/>
  <c r="A81" i="2"/>
  <c r="H80" i="2"/>
  <c r="B80" i="2"/>
  <c r="G80" i="2"/>
  <c r="C80" i="2"/>
  <c r="F80" i="2"/>
  <c r="D80" i="2"/>
  <c r="A80" i="2"/>
  <c r="H79" i="2"/>
  <c r="B79" i="2"/>
  <c r="G79" i="2"/>
  <c r="F79" i="2"/>
  <c r="D79" i="2"/>
  <c r="C79" i="2"/>
  <c r="A79" i="2"/>
  <c r="H78" i="2"/>
  <c r="G78" i="2"/>
  <c r="C78" i="2"/>
  <c r="F78" i="2"/>
  <c r="D78" i="2"/>
  <c r="B78" i="2"/>
  <c r="A78" i="2"/>
  <c r="H77" i="2"/>
  <c r="G77" i="2"/>
  <c r="D77" i="2"/>
  <c r="C77" i="2"/>
  <c r="B77" i="2"/>
  <c r="A77" i="2"/>
  <c r="H76" i="2"/>
  <c r="B76" i="2"/>
  <c r="G76" i="2"/>
  <c r="C76" i="2"/>
  <c r="D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B72" i="2"/>
  <c r="G72" i="2"/>
  <c r="C72" i="2"/>
  <c r="D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B60" i="2"/>
  <c r="G60" i="2"/>
  <c r="C60" i="2"/>
  <c r="D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B56" i="2"/>
  <c r="G56" i="2"/>
  <c r="C56" i="2"/>
  <c r="D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B52" i="2"/>
  <c r="G52" i="2"/>
  <c r="C52" i="2"/>
  <c r="D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B48" i="2"/>
  <c r="G48" i="2"/>
  <c r="C48" i="2"/>
  <c r="D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B44" i="2"/>
  <c r="G44" i="2"/>
  <c r="C44" i="2"/>
  <c r="D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B11" i="2"/>
  <c r="G11" i="2"/>
  <c r="C11" i="2"/>
  <c r="D11" i="2"/>
  <c r="A11" i="2"/>
  <c r="F16" i="1"/>
  <c r="F17" i="1" s="1"/>
  <c r="C17" i="1"/>
  <c r="Q21" i="1"/>
  <c r="C11" i="1"/>
  <c r="C12" i="1"/>
  <c r="O32" i="1" l="1"/>
  <c r="O31" i="1"/>
  <c r="O30" i="1"/>
  <c r="C16" i="1"/>
  <c r="D18" i="1" s="1"/>
  <c r="O29" i="1"/>
  <c r="O28" i="1"/>
  <c r="O24" i="1"/>
  <c r="C15" i="1"/>
  <c r="O22" i="1"/>
  <c r="O25" i="1"/>
  <c r="O23" i="1"/>
  <c r="O26" i="1"/>
  <c r="O21" i="1"/>
  <c r="O27" i="1"/>
  <c r="C18" i="1" l="1"/>
  <c r="F18" i="1"/>
  <c r="F19" i="1" s="1"/>
</calcChain>
</file>

<file path=xl/sharedStrings.xml><?xml version="1.0" encoding="utf-8"?>
<sst xmlns="http://schemas.openxmlformats.org/spreadsheetml/2006/main" count="441" uniqueCount="67">
  <si>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</si>
  <si>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</si>
  <si>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</si>
  <si>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</si>
  <si>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</si>
  <si>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</si>
  <si>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</si>
  <si>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</si>
  <si>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</si>
  <si>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</si>
  <si>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</si>
  <si>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</si>
  <si>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</si>
  <si>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</si>
  <si>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</si>
  <si>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</si>
  <si>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</si>
  <si>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</si>
  <si>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</si>
  <si>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</si>
  <si>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</si>
  <si>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</si>
  <si>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</si>
  <si>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</si>
  <si>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</si>
  <si>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</si>
  <si>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</si>
  <si>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</si>
  <si>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</si>
  <si>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</si>
  <si>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</si>
  <si>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</si>
  <si>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</si>
  <si>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</si>
  <si>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</si>
  <si>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</si>
  <si>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</si>
  <si>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</si>
  <si>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</si>
  <si>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</si>
  <si>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</si>
  <si>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</si>
  <si>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</si>
  <si>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</si>
  <si>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</si>
  <si>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</si>
  <si>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</si>
  <si>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</si>
  <si>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</si>
  <si>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</si>
  <si>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</si>
  <si>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</si>
  <si>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</si>
  <si>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</si>
  <si>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</si>
  <si>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FP Lyn</t>
  </si>
  <si>
    <t>EW</t>
  </si>
  <si>
    <t>GCVS 4</t>
  </si>
  <si>
    <t>FP Lyn / GSC 2982-1035</t>
  </si>
  <si>
    <t>IBVS 6157</t>
  </si>
  <si>
    <t>I</t>
  </si>
  <si>
    <t>OEJV 0179</t>
  </si>
  <si>
    <t>VSB-64</t>
  </si>
  <si>
    <t>II</t>
  </si>
  <si>
    <t>OEJV 0211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</si>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</sst>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 vertical="center"/>
    </xf>
    <xf numFmtId="0" fontId="18" fillId="0" borderId="5" xfId="0" applyNumberFormat="1" applyFont="1" applyBorder="1" applyAlignment="1">
      <alignment horizontal="left"/>
    </xf>
    <xf numFmtId="0" fontId="6" fillId="0" borderId="5" xfId="0" applyNumberFormat="1" applyFont="1" applyBorder="1" applyAlignment="1">
      <alignment horizontal="left"/>
    </xf>
    <xf numFmtId="0" fontId="6" fillId="24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0" applyNumberFormat="1" applyFont="1" applyFill="1" applyBorder="1" applyAlignment="1" applyProtection="1">
      <alignment horizontal="left" vertical="top"/>
    </xf>
    <xf numFmtId="176" fontId="37" fillId="0" borderId="0" xfId="0" applyNumberFormat="1" applyFont="1" applyFill="1" applyBorder="1" applyAlignment="1" applyProtection="1">
      <alignment horizontal="left" vertical="top"/>
    </xf>
    <xf numFmtId="0" fontId="37" fillId="0" borderId="0" xfId="0" applyFont="1" applyBorder="1" applyAlignment="1">
      <alignment horizontal="center"/>
    </xf>
    <xf numFmtId="0" fontId="37" fillId="0" borderId="0" xfId="0" applyFont="1">
      <alignment vertical="top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7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 Lyn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C2-4605-930E-79A46202EE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C2-4605-930E-79A46202EE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C2-4605-930E-79A46202EE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4.1730500000994653E-2</c:v>
                </c:pt>
                <c:pt idx="2">
                  <c:v>4.1382000003068242E-2</c:v>
                </c:pt>
                <c:pt idx="4">
                  <c:v>3.5407000003033318E-2</c:v>
                </c:pt>
                <c:pt idx="5">
                  <c:v>3.5471000002871733E-2</c:v>
                </c:pt>
                <c:pt idx="6">
                  <c:v>1.9784500000241678E-2</c:v>
                </c:pt>
                <c:pt idx="7">
                  <c:v>2.753600000141887E-2</c:v>
                </c:pt>
                <c:pt idx="8">
                  <c:v>2.9913000107626431E-2</c:v>
                </c:pt>
                <c:pt idx="9">
                  <c:v>9.8500000021886081E-3</c:v>
                </c:pt>
                <c:pt idx="10">
                  <c:v>6.0014999980921857E-3</c:v>
                </c:pt>
                <c:pt idx="11">
                  <c:v>3.2995000001392327E-3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C2-4605-930E-79A46202EE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C2-4605-930E-79A46202EE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C2-4605-930E-79A46202EE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1.1999999999999999E-3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C2-4605-930E-79A46202EE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9.9342399830384648E-2</c:v>
                </c:pt>
                <c:pt idx="1">
                  <c:v>3.9029582343821666E-2</c:v>
                </c:pt>
                <c:pt idx="2">
                  <c:v>3.9026912099101849E-2</c:v>
                </c:pt>
                <c:pt idx="3">
                  <c:v>3.8717163711602783E-2</c:v>
                </c:pt>
                <c:pt idx="4">
                  <c:v>3.5635701304931086E-2</c:v>
                </c:pt>
                <c:pt idx="5">
                  <c:v>3.3616996296747539E-2</c:v>
                </c:pt>
                <c:pt idx="6">
                  <c:v>2.8786523598594072E-2</c:v>
                </c:pt>
                <c:pt idx="7">
                  <c:v>2.8783853353874261E-2</c:v>
                </c:pt>
                <c:pt idx="8">
                  <c:v>2.9002813420899456E-2</c:v>
                </c:pt>
                <c:pt idx="9">
                  <c:v>6.6849080526480975E-3</c:v>
                </c:pt>
                <c:pt idx="10">
                  <c:v>6.6822378079282735E-3</c:v>
                </c:pt>
                <c:pt idx="11">
                  <c:v>3.125471841128713E-3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C2-4605-930E-79A46202EEA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11293.5</c:v>
                </c:pt>
                <c:pt idx="2">
                  <c:v>11294</c:v>
                </c:pt>
                <c:pt idx="3">
                  <c:v>11352</c:v>
                </c:pt>
                <c:pt idx="4">
                  <c:v>11929</c:v>
                </c:pt>
                <c:pt idx="5">
                  <c:v>12307</c:v>
                </c:pt>
                <c:pt idx="6">
                  <c:v>13211.5</c:v>
                </c:pt>
                <c:pt idx="7">
                  <c:v>13212</c:v>
                </c:pt>
                <c:pt idx="8">
                  <c:v>13171</c:v>
                </c:pt>
                <c:pt idx="9">
                  <c:v>17350</c:v>
                </c:pt>
                <c:pt idx="10">
                  <c:v>17350.5</c:v>
                </c:pt>
                <c:pt idx="11">
                  <c:v>18016.5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7.2599999839439988E-4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C2-4605-930E-79A46202E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3496"/>
        <c:axId val="1"/>
      </c:scatterChart>
      <c:valAx>
        <c:axId val="736633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3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9745B2E-E231-3631-0731-4D43955E9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58</v>
      </c>
      <c r="F1" s="49" t="s">
        <v>55</v>
      </c>
      <c r="G1" s="50">
        <v>0.84145999999999999</v>
      </c>
      <c r="H1" s="51">
        <v>39.053199999999997</v>
      </c>
      <c r="I1" s="52">
        <v>53045.932000000001</v>
      </c>
      <c r="J1" s="52">
        <v>0.359097</v>
      </c>
      <c r="K1" s="53" t="s">
        <v>56</v>
      </c>
      <c r="L1" s="31"/>
      <c r="M1" s="32">
        <v>53045.932000000001</v>
      </c>
      <c r="N1" s="32">
        <v>0.359097</v>
      </c>
      <c r="O1" s="35" t="s">
        <v>56</v>
      </c>
    </row>
    <row r="2" spans="1:15" x14ac:dyDescent="0.2">
      <c r="A2" t="s">
        <v>23</v>
      </c>
      <c r="B2" t="s">
        <v>56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53045.932000000001</v>
      </c>
      <c r="D4" s="28">
        <v>0.359097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53045.932000000001</v>
      </c>
      <c r="D7" s="29" t="s">
        <v>57</v>
      </c>
    </row>
    <row r="8" spans="1:15" x14ac:dyDescent="0.2">
      <c r="A8" t="s">
        <v>3</v>
      </c>
      <c r="C8" s="8">
        <v>0.359097</v>
      </c>
      <c r="D8" s="29" t="s">
        <v>57</v>
      </c>
    </row>
    <row r="9" spans="1:15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9.9342399830384648E-2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-5.3404894396389943E-6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59515.426680142089</v>
      </c>
      <c r="E15" s="14" t="s">
        <v>34</v>
      </c>
      <c r="F15" s="33">
        <v>1</v>
      </c>
    </row>
    <row r="16" spans="1:15" x14ac:dyDescent="0.2">
      <c r="A16" s="16" t="s">
        <v>4</v>
      </c>
      <c r="B16" s="10"/>
      <c r="C16" s="17">
        <f ca="1">+C8+C12</f>
        <v>0.35909165951056038</v>
      </c>
      <c r="E16" s="14" t="s">
        <v>30</v>
      </c>
      <c r="F16" s="34">
        <f ca="1">NOW()+15018.5+$C$5/24</f>
        <v>59961.800036921297</v>
      </c>
    </row>
    <row r="17" spans="1:21" ht="13.5" thickBot="1" x14ac:dyDescent="0.25">
      <c r="A17" s="14" t="s">
        <v>27</v>
      </c>
      <c r="B17" s="10"/>
      <c r="C17" s="10">
        <f>COUNT(C21:C2191)</f>
        <v>12</v>
      </c>
      <c r="E17" s="14" t="s">
        <v>35</v>
      </c>
      <c r="F17" s="15">
        <f ca="1">ROUND(2*(F16-$C$7)/$C$8,0)/2+F15</f>
        <v>19260</v>
      </c>
    </row>
    <row r="18" spans="1:21" ht="14.25" thickTop="1" thickBot="1" x14ac:dyDescent="0.25">
      <c r="A18" s="16" t="s">
        <v>5</v>
      </c>
      <c r="B18" s="10"/>
      <c r="C18" s="19">
        <f ca="1">+C15</f>
        <v>59515.426680142089</v>
      </c>
      <c r="D18" s="20">
        <f ca="1">+C16</f>
        <v>0.35909165951056038</v>
      </c>
      <c r="E18" s="14" t="s">
        <v>36</v>
      </c>
      <c r="F18" s="23">
        <f ca="1">ROUND(2*(F16-$C$15)/$C$16,0)/2+F15</f>
        <v>1244</v>
      </c>
    </row>
    <row r="19" spans="1:21" ht="13.5" thickTop="1" x14ac:dyDescent="0.2">
      <c r="E19" s="14" t="s">
        <v>31</v>
      </c>
      <c r="F19" s="18">
        <f ca="1">+$C$15+$C$16*F18-15018.5-$C$5/24</f>
        <v>44944.032537906562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57</v>
      </c>
      <c r="C21" s="8">
        <v>53045.932000000001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>+C21-(C$7+F21*C$8)</f>
        <v>0</v>
      </c>
      <c r="I21">
        <f>+G21</f>
        <v>0</v>
      </c>
      <c r="O21">
        <f t="shared" ref="O21:O28" ca="1" si="2">+C$11+C$12*$F21</f>
        <v>9.9342399830384648E-2</v>
      </c>
      <c r="Q21" s="2">
        <f t="shared" ref="Q21:Q28" si="3">+C21-15018.5</f>
        <v>38027.432000000001</v>
      </c>
    </row>
    <row r="22" spans="1:21" x14ac:dyDescent="0.2">
      <c r="A22" s="54" t="s">
        <v>59</v>
      </c>
      <c r="B22" s="55"/>
      <c r="C22" s="54">
        <v>57101.435700000002</v>
      </c>
      <c r="D22" s="54">
        <v>4.1000000000000003E-3</v>
      </c>
      <c r="E22">
        <f t="shared" si="0"/>
        <v>11293.616209547841</v>
      </c>
      <c r="F22">
        <f t="shared" si="1"/>
        <v>11293.5</v>
      </c>
      <c r="G22">
        <f>+C22-(C$7+F22*C$8)</f>
        <v>4.1730500000994653E-2</v>
      </c>
      <c r="K22">
        <f>+G22</f>
        <v>4.1730500000994653E-2</v>
      </c>
      <c r="O22">
        <f t="shared" ca="1" si="2"/>
        <v>3.9029582343821666E-2</v>
      </c>
      <c r="Q22" s="2">
        <f t="shared" si="3"/>
        <v>42082.935700000002</v>
      </c>
    </row>
    <row r="23" spans="1:21" x14ac:dyDescent="0.2">
      <c r="A23" s="54" t="s">
        <v>59</v>
      </c>
      <c r="B23" s="55"/>
      <c r="C23" s="54">
        <v>57101.6149</v>
      </c>
      <c r="D23" s="54">
        <v>2E-3</v>
      </c>
      <c r="E23">
        <f t="shared" si="0"/>
        <v>11294.11523905797</v>
      </c>
      <c r="F23">
        <f t="shared" si="1"/>
        <v>11294</v>
      </c>
      <c r="G23">
        <f>+C23-(C$7+F23*C$8)</f>
        <v>4.1382000003068242E-2</v>
      </c>
      <c r="K23">
        <f>+G23</f>
        <v>4.1382000003068242E-2</v>
      </c>
      <c r="O23">
        <f t="shared" ca="1" si="2"/>
        <v>3.9026912099101849E-2</v>
      </c>
      <c r="Q23" s="2">
        <f t="shared" si="3"/>
        <v>42083.1149</v>
      </c>
    </row>
    <row r="24" spans="1:21" x14ac:dyDescent="0.2">
      <c r="A24" s="56" t="s">
        <v>61</v>
      </c>
      <c r="B24" s="57" t="s">
        <v>60</v>
      </c>
      <c r="C24" s="58">
        <v>57122.401870000002</v>
      </c>
      <c r="D24" s="58">
        <v>4.0000000000000002E-4</v>
      </c>
      <c r="E24">
        <f t="shared" si="0"/>
        <v>11352.002021737861</v>
      </c>
      <c r="F24">
        <f t="shared" si="1"/>
        <v>11352</v>
      </c>
      <c r="O24">
        <f t="shared" ca="1" si="2"/>
        <v>3.8717163711602783E-2</v>
      </c>
      <c r="Q24" s="2">
        <f t="shared" si="3"/>
        <v>42103.901870000002</v>
      </c>
      <c r="U24">
        <f>+C24-(C$7+F24*C$8)</f>
        <v>7.2599999839439988E-4</v>
      </c>
    </row>
    <row r="25" spans="1:21" x14ac:dyDescent="0.2">
      <c r="A25" s="56" t="s">
        <v>61</v>
      </c>
      <c r="B25" s="57" t="s">
        <v>60</v>
      </c>
      <c r="C25" s="58">
        <v>57329.635520000003</v>
      </c>
      <c r="D25" s="58">
        <v>6.9999999999999999E-4</v>
      </c>
      <c r="E25">
        <f t="shared" si="0"/>
        <v>11929.098600099702</v>
      </c>
      <c r="F25">
        <f t="shared" si="1"/>
        <v>11929</v>
      </c>
      <c r="G25">
        <f>+C25-(C$7+F25*C$8)</f>
        <v>3.5407000003033318E-2</v>
      </c>
      <c r="K25">
        <f>+G25</f>
        <v>3.5407000003033318E-2</v>
      </c>
      <c r="O25">
        <f t="shared" ca="1" si="2"/>
        <v>3.5635701304931086E-2</v>
      </c>
      <c r="Q25" s="2">
        <f t="shared" si="3"/>
        <v>42311.135520000003</v>
      </c>
    </row>
    <row r="26" spans="1:21" x14ac:dyDescent="0.2">
      <c r="A26" s="56" t="s">
        <v>61</v>
      </c>
      <c r="B26" s="57" t="s">
        <v>60</v>
      </c>
      <c r="C26" s="58">
        <v>57465.374250000001</v>
      </c>
      <c r="D26" s="58">
        <v>5.0000000000000001E-4</v>
      </c>
      <c r="E26">
        <f t="shared" si="0"/>
        <v>12307.09877832452</v>
      </c>
      <c r="F26">
        <f t="shared" si="1"/>
        <v>12307</v>
      </c>
      <c r="G26">
        <f>+C26-(C$7+F26*C$8)</f>
        <v>3.5471000002871733E-2</v>
      </c>
      <c r="K26">
        <f>+G26</f>
        <v>3.5471000002871733E-2</v>
      </c>
      <c r="O26">
        <f t="shared" ca="1" si="2"/>
        <v>3.3616996296747539E-2</v>
      </c>
      <c r="Q26" s="2">
        <f t="shared" si="3"/>
        <v>42446.874250000001</v>
      </c>
    </row>
    <row r="27" spans="1:21" x14ac:dyDescent="0.2">
      <c r="A27" s="62" t="s">
        <v>62</v>
      </c>
      <c r="B27" s="61" t="s">
        <v>63</v>
      </c>
      <c r="C27" s="60">
        <v>57790.161800000002</v>
      </c>
      <c r="D27" s="59" t="s">
        <v>47</v>
      </c>
      <c r="E27">
        <f t="shared" si="0"/>
        <v>13211.555095141426</v>
      </c>
      <c r="F27">
        <f t="shared" si="1"/>
        <v>13211.5</v>
      </c>
      <c r="G27">
        <f>+C27-(C$7+F27*C$8)</f>
        <v>1.9784500000241678E-2</v>
      </c>
      <c r="K27">
        <f>+G27</f>
        <v>1.9784500000241678E-2</v>
      </c>
      <c r="O27">
        <f t="shared" ca="1" si="2"/>
        <v>2.8786523598594072E-2</v>
      </c>
      <c r="Q27" s="2">
        <f t="shared" si="3"/>
        <v>42771.661800000002</v>
      </c>
    </row>
    <row r="28" spans="1:21" x14ac:dyDescent="0.2">
      <c r="A28" s="62" t="s">
        <v>62</v>
      </c>
      <c r="B28" s="61" t="s">
        <v>60</v>
      </c>
      <c r="C28" s="60">
        <v>57790.349099999999</v>
      </c>
      <c r="D28" s="59" t="s">
        <v>47</v>
      </c>
      <c r="E28">
        <f t="shared" si="0"/>
        <v>13212.076681230974</v>
      </c>
      <c r="F28">
        <f t="shared" si="1"/>
        <v>13212</v>
      </c>
      <c r="G28">
        <f>+C28-(C$7+F28*C$8)</f>
        <v>2.753600000141887E-2</v>
      </c>
      <c r="K28">
        <f>+G28</f>
        <v>2.753600000141887E-2</v>
      </c>
      <c r="O28">
        <f t="shared" ca="1" si="2"/>
        <v>2.8783853353874261E-2</v>
      </c>
      <c r="Q28" s="2">
        <f t="shared" si="3"/>
        <v>42771.849099999999</v>
      </c>
    </row>
    <row r="29" spans="1:21" x14ac:dyDescent="0.2">
      <c r="A29" s="63" t="s">
        <v>64</v>
      </c>
      <c r="B29" s="64" t="s">
        <v>60</v>
      </c>
      <c r="C29" s="65">
        <v>57775.628500000108</v>
      </c>
      <c r="D29" s="65">
        <v>2.9999999999999997E-4</v>
      </c>
      <c r="E29">
        <f>+(C29-C$7)/C$8</f>
        <v>13171.083300612669</v>
      </c>
      <c r="F29">
        <f>ROUND(2*E29,0)/2</f>
        <v>13171</v>
      </c>
      <c r="G29">
        <f>+C29-(C$7+F29*C$8)</f>
        <v>2.9913000107626431E-2</v>
      </c>
      <c r="K29">
        <f>+G29</f>
        <v>2.9913000107626431E-2</v>
      </c>
      <c r="O29">
        <f ca="1">+C$11+C$12*$F29</f>
        <v>2.9002813420899456E-2</v>
      </c>
      <c r="Q29" s="2">
        <f>+C29-15018.5</f>
        <v>42757.128500000108</v>
      </c>
    </row>
    <row r="30" spans="1:21" x14ac:dyDescent="0.2">
      <c r="A30" s="66" t="s">
        <v>65</v>
      </c>
      <c r="B30" s="67" t="s">
        <v>60</v>
      </c>
      <c r="C30" s="68">
        <v>59276.274799999999</v>
      </c>
      <c r="D30" s="66">
        <v>4.0000000000000002E-4</v>
      </c>
      <c r="E30">
        <f t="shared" ref="E30:E32" si="4">+(C30-C$7)/C$8</f>
        <v>17350.027429914477</v>
      </c>
      <c r="F30">
        <f t="shared" ref="F30:F32" si="5">ROUND(2*E30,0)/2</f>
        <v>17350</v>
      </c>
      <c r="G30">
        <f t="shared" ref="G30:G32" si="6">+C30-(C$7+F30*C$8)</f>
        <v>9.8500000021886081E-3</v>
      </c>
      <c r="K30">
        <f t="shared" ref="K30:K32" si="7">+G30</f>
        <v>9.8500000021886081E-3</v>
      </c>
      <c r="O30">
        <f t="shared" ref="O30:O32" ca="1" si="8">+C$11+C$12*$F30</f>
        <v>6.6849080526480975E-3</v>
      </c>
      <c r="Q30" s="2">
        <f t="shared" ref="Q30:Q32" si="9">+C30-15018.5</f>
        <v>44257.774799999999</v>
      </c>
    </row>
    <row r="31" spans="1:21" x14ac:dyDescent="0.2">
      <c r="A31" s="66" t="s">
        <v>65</v>
      </c>
      <c r="B31" s="67" t="s">
        <v>60</v>
      </c>
      <c r="C31" s="68">
        <v>59276.450499999999</v>
      </c>
      <c r="D31" s="66">
        <v>1.1999999999999999E-3</v>
      </c>
      <c r="E31">
        <f t="shared" si="4"/>
        <v>17350.516712754488</v>
      </c>
      <c r="F31">
        <f t="shared" si="5"/>
        <v>17350.5</v>
      </c>
      <c r="G31">
        <f t="shared" si="6"/>
        <v>6.0014999980921857E-3</v>
      </c>
      <c r="K31">
        <f t="shared" si="7"/>
        <v>6.0014999980921857E-3</v>
      </c>
      <c r="O31">
        <f t="shared" ca="1" si="8"/>
        <v>6.6822378079282735E-3</v>
      </c>
      <c r="Q31" s="2">
        <f t="shared" si="9"/>
        <v>44257.950499999999</v>
      </c>
    </row>
    <row r="32" spans="1:21" x14ac:dyDescent="0.2">
      <c r="A32" s="66" t="s">
        <v>66</v>
      </c>
      <c r="B32" s="67" t="s">
        <v>63</v>
      </c>
      <c r="C32" s="68">
        <v>59515.606399999997</v>
      </c>
      <c r="D32" s="66">
        <v>5.9999999999999995E-4</v>
      </c>
      <c r="E32">
        <f t="shared" si="4"/>
        <v>18016.509188325148</v>
      </c>
      <c r="F32">
        <f t="shared" si="5"/>
        <v>18016.5</v>
      </c>
      <c r="G32">
        <f t="shared" si="6"/>
        <v>3.2995000001392327E-3</v>
      </c>
      <c r="K32">
        <f t="shared" si="7"/>
        <v>3.2995000001392327E-3</v>
      </c>
      <c r="O32">
        <f t="shared" ca="1" si="8"/>
        <v>3.125471841128713E-3</v>
      </c>
      <c r="Q32" s="2">
        <f t="shared" si="9"/>
        <v>44497.106399999997</v>
      </c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9:D29" name="Range1"/>
  </protectedRanges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41</v>
      </c>
      <c r="I1" s="37" t="s">
        <v>42</v>
      </c>
      <c r="J1" s="38" t="s">
        <v>40</v>
      </c>
    </row>
    <row r="2" spans="1:16" x14ac:dyDescent="0.2">
      <c r="I2" s="39" t="s">
        <v>43</v>
      </c>
      <c r="J2" s="40" t="s">
        <v>39</v>
      </c>
    </row>
    <row r="3" spans="1:16" x14ac:dyDescent="0.2">
      <c r="A3" s="41" t="s">
        <v>44</v>
      </c>
      <c r="I3" s="39" t="s">
        <v>45</v>
      </c>
      <c r="J3" s="40" t="s">
        <v>37</v>
      </c>
    </row>
    <row r="4" spans="1:16" x14ac:dyDescent="0.2">
      <c r="I4" s="39" t="s">
        <v>46</v>
      </c>
      <c r="J4" s="40" t="s">
        <v>37</v>
      </c>
    </row>
    <row r="5" spans="1:16" ht="13.5" thickBot="1" x14ac:dyDescent="0.25">
      <c r="I5" s="42" t="s">
        <v>47</v>
      </c>
      <c r="J5" s="43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49</v>
      </c>
      <c r="J11" s="46" t="s">
        <v>50</v>
      </c>
      <c r="K11" s="45">
        <v>-3273</v>
      </c>
      <c r="L11" s="45" t="s">
        <v>51</v>
      </c>
      <c r="M11" s="46" t="s">
        <v>52</v>
      </c>
      <c r="N11" s="46"/>
      <c r="O11" s="47" t="s">
        <v>53</v>
      </c>
      <c r="P11" s="47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2023-01-17T06:12:03Z</dcterms:modified>
</cp:coreProperties>
</file>