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23911BE-51A8-438A-9195-9A28108B2E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/>
  <c r="G25" i="1"/>
  <c r="K25" i="1"/>
  <c r="E26" i="1"/>
  <c r="F26" i="1"/>
  <c r="G26" i="1"/>
  <c r="K26" i="1"/>
  <c r="E22" i="1"/>
  <c r="F22" i="1"/>
  <c r="G22" i="1"/>
  <c r="J22" i="1"/>
  <c r="E23" i="1"/>
  <c r="F23" i="1"/>
  <c r="G23" i="1"/>
  <c r="K23" i="1"/>
  <c r="E24" i="1"/>
  <c r="F24" i="1"/>
  <c r="G24" i="1"/>
  <c r="K24" i="1"/>
  <c r="Q25" i="1"/>
  <c r="Q26" i="1"/>
  <c r="D9" i="1"/>
  <c r="C9" i="1"/>
  <c r="C21" i="1"/>
  <c r="Q23" i="1"/>
  <c r="Q24" i="1"/>
  <c r="Q22" i="1"/>
  <c r="A21" i="1"/>
  <c r="F16" i="1"/>
  <c r="C17" i="1"/>
  <c r="E21" i="1"/>
  <c r="F21" i="1"/>
  <c r="G21" i="1"/>
  <c r="Q21" i="1"/>
  <c r="I21" i="1"/>
  <c r="C11" i="1"/>
  <c r="C12" i="1"/>
  <c r="O27" i="1" l="1"/>
  <c r="C16" i="1"/>
  <c r="D18" i="1" s="1"/>
  <c r="O24" i="1"/>
  <c r="C15" i="1"/>
  <c r="O22" i="1"/>
  <c r="O25" i="1"/>
  <c r="O23" i="1"/>
  <c r="O26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<sst xmlns="http://schemas.openxmlformats.org/spreadsheetml/2006/main" count="62" uniqueCount="53">
  <si>
    <t>IBVS 6244</t>
  </si>
  <si>
    <t>as of 2019-07-06</t>
  </si>
  <si>
    <t>2019-07-06 ToMcat fails to find any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</si>
  <si>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</si>
  <si>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</si>
  <si>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</si>
  <si>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</si>
  <si>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</si>
  <si>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</si>
  <si>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</si>
  <si>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</si>
  <si>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</si>
  <si>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</si>
  <si>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</si>
  <si>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</si>
  <si>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</si>
  <si>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</si>
  <si>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</si>
  <si>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</si>
  <si>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</si>
  <si>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</si>
  <si>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</si>
  <si>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</si>
  <si>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</si>
  <si>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</si>
  <si>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</si>
  <si>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</si>
  <si>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</si>
  <si>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</si>
  <si>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</si>
  <si>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</si>
  <si>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</si>
  <si>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</si>
  <si>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</si>
  <si>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</si>
  <si>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</si>
  <si>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</si>
  <si>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</si>
  <si>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</si>
  <si>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</si>
  <si>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FS Lyn</t>
  </si>
  <si>
    <t>FS Lyn / GSC 2986-0534</t>
  </si>
  <si>
    <t>EB</t>
  </si>
  <si>
    <t>VSX</t>
  </si>
  <si>
    <t>IBVS 6070</t>
  </si>
  <si>
    <t>I</t>
  </si>
  <si>
    <t>G2986-0534</t>
  </si>
  <si>
    <t>OEJV 0179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</si>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</sst>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/>
    <xf numFmtId="0" fontId="8" fillId="0" borderId="0" xfId="0" quotePrefix="1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F-48AF-A696-E4CE51FBD7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F-48AF-A696-E4CE51FBD7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-3.3766000000468921E-2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F-48AF-A696-E4CE51FBD7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1.7600000137463212E-4</c:v>
                </c:pt>
                <c:pt idx="3">
                  <c:v>7.8680999999050982E-2</c:v>
                </c:pt>
                <c:pt idx="4">
                  <c:v>8.3668999999645166E-2</c:v>
                </c:pt>
                <c:pt idx="5">
                  <c:v>4.0283000002091285E-2</c:v>
                </c:pt>
                <c:pt idx="6">
                  <c:v>-0.1087550000011106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F-48AF-A696-E4CE51FBD7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BF-48AF-A696-E4CE51FBD7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F-48AF-A696-E4CE51FBD7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BF-48AF-A696-E4CE51FBD7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2.5306245825309378E-2</c:v>
                </c:pt>
                <c:pt idx="1">
                  <c:v>1.2594164950110884E-2</c:v>
                </c:pt>
                <c:pt idx="2">
                  <c:v>7.4781546982194066E-3</c:v>
                </c:pt>
                <c:pt idx="3">
                  <c:v>6.0255479092474473E-3</c:v>
                </c:pt>
                <c:pt idx="4">
                  <c:v>6.3231551538173135E-3</c:v>
                </c:pt>
                <c:pt idx="5">
                  <c:v>4.3816221773377191E-3</c:v>
                </c:pt>
                <c:pt idx="6">
                  <c:v>-1.8208907134596129E-3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BF-48AF-A696-E4CE51FBD7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BF-48AF-A696-E4CE51FB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790288"/>
        <c:axId val="1"/>
      </c:scatterChart>
      <c:valAx>
        <c:axId val="83179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79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47625</xdr:rowOff>
    </xdr:from>
    <xdr:to>
      <xdr:col>17</xdr:col>
      <xdr:colOff>457200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D06B89-DA7C-7D22-C6F5-DF0F81ACC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  <c r="E2" s="10" t="s">
        <v>40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3</v>
      </c>
      <c r="C4" s="27">
        <v>53055.945</v>
      </c>
      <c r="D4" s="28">
        <v>0.54006299999999996</v>
      </c>
      <c r="E4" s="39" t="s">
        <v>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53055.945</v>
      </c>
      <c r="D7" s="29" t="s">
        <v>43</v>
      </c>
    </row>
    <row r="8" spans="1:6" x14ac:dyDescent="0.2">
      <c r="A8" t="s">
        <v>6</v>
      </c>
      <c r="C8" s="8">
        <v>0.54006299999999996</v>
      </c>
      <c r="D8" s="29" t="s">
        <v>43</v>
      </c>
      <c r="E8" s="40" t="s">
        <v>2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2.5306245825309378E-2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-2.3619622584909874E-6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59258.566734109292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0.54006063803774151</v>
      </c>
      <c r="E16" s="14" t="s">
        <v>33</v>
      </c>
      <c r="F16" s="15">
        <f ca="1">NOW()+15018.5+$C$5/24</f>
        <v>59961.801521296293</v>
      </c>
    </row>
    <row r="17" spans="1:21" ht="13.5" thickBot="1" x14ac:dyDescent="0.25">
      <c r="A17" s="14" t="s">
        <v>30</v>
      </c>
      <c r="B17" s="10"/>
      <c r="C17" s="10">
        <f>COUNT(C21:C2191)</f>
        <v>7</v>
      </c>
      <c r="E17" s="14" t="s">
        <v>38</v>
      </c>
      <c r="F17" s="15">
        <f ca="1">ROUND(2*(F16-$C$7)/$C$8,0)/2+F15</f>
        <v>12788</v>
      </c>
    </row>
    <row r="18" spans="1:21" ht="14.25" thickTop="1" thickBot="1" x14ac:dyDescent="0.25">
      <c r="A18" s="16" t="s">
        <v>8</v>
      </c>
      <c r="B18" s="10"/>
      <c r="C18" s="19">
        <f ca="1">+C15</f>
        <v>59258.566734109292</v>
      </c>
      <c r="D18" s="20">
        <f ca="1">+C16</f>
        <v>0.54006063803774151</v>
      </c>
      <c r="E18" s="14" t="s">
        <v>39</v>
      </c>
      <c r="F18" s="23">
        <f ca="1">ROUND(2*(F16-$C$15)/$C$16,0)/2+F15</f>
        <v>1303</v>
      </c>
    </row>
    <row r="19" spans="1:21" ht="13.5" thickTop="1" x14ac:dyDescent="0.2">
      <c r="E19" s="14" t="s">
        <v>34</v>
      </c>
      <c r="F19" s="18">
        <f ca="1">+$C$15+$C$16*F18-15018.5-$C$5/24</f>
        <v>44944.161578805804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tr">
        <f>D7</f>
        <v>VSX</v>
      </c>
      <c r="C21" s="8">
        <f>C$7</f>
        <v>53055.945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2.5306245825309378E-2</v>
      </c>
      <c r="Q21" s="2">
        <f t="shared" ref="Q21:Q26" si="4">+C21-15018.5</f>
        <v>38037.445</v>
      </c>
    </row>
    <row r="22" spans="1:21" x14ac:dyDescent="0.2">
      <c r="A22" s="30" t="s">
        <v>44</v>
      </c>
      <c r="B22" s="31" t="s">
        <v>45</v>
      </c>
      <c r="C22" s="32">
        <v>55962.530299999999</v>
      </c>
      <c r="D22" s="32">
        <v>1.8E-3</v>
      </c>
      <c r="E22">
        <f t="shared" si="0"/>
        <v>5381.9374776646409</v>
      </c>
      <c r="F22">
        <f t="shared" si="1"/>
        <v>5382</v>
      </c>
      <c r="G22">
        <f t="shared" si="2"/>
        <v>-3.3766000000468921E-2</v>
      </c>
      <c r="J22">
        <f>+G22</f>
        <v>-3.3766000000468921E-2</v>
      </c>
      <c r="O22">
        <f t="shared" ca="1" si="3"/>
        <v>1.2594164950110884E-2</v>
      </c>
      <c r="Q22" s="2">
        <f t="shared" si="4"/>
        <v>40944.030299999999</v>
      </c>
    </row>
    <row r="23" spans="1:21" x14ac:dyDescent="0.2">
      <c r="A23" s="34" t="s">
        <v>47</v>
      </c>
      <c r="B23" s="35" t="s">
        <v>45</v>
      </c>
      <c r="C23" s="36">
        <v>57132.340700000001</v>
      </c>
      <c r="D23" s="36">
        <v>4.0000000000000002E-4</v>
      </c>
      <c r="E23">
        <f t="shared" si="0"/>
        <v>7548.0003258879078</v>
      </c>
      <c r="F23">
        <f t="shared" si="1"/>
        <v>7548</v>
      </c>
      <c r="G23">
        <f t="shared" si="2"/>
        <v>1.7600000137463212E-4</v>
      </c>
      <c r="K23">
        <f>+G23</f>
        <v>1.7600000137463212E-4</v>
      </c>
      <c r="O23">
        <f t="shared" ca="1" si="3"/>
        <v>7.4781546982194066E-3</v>
      </c>
      <c r="Q23" s="2">
        <f t="shared" si="4"/>
        <v>42113.840700000001</v>
      </c>
    </row>
    <row r="24" spans="1:21" x14ac:dyDescent="0.2">
      <c r="A24" s="34" t="s">
        <v>47</v>
      </c>
      <c r="B24" s="35" t="s">
        <v>45</v>
      </c>
      <c r="C24" s="36">
        <v>57464.557950000002</v>
      </c>
      <c r="D24" s="36">
        <v>2.0000000000000001E-4</v>
      </c>
      <c r="E24">
        <f t="shared" si="0"/>
        <v>8163.1456885585621</v>
      </c>
      <c r="F24">
        <f t="shared" si="1"/>
        <v>8163</v>
      </c>
      <c r="G24">
        <f t="shared" si="2"/>
        <v>7.8680999999050982E-2</v>
      </c>
      <c r="K24">
        <f>+G24</f>
        <v>7.8680999999050982E-2</v>
      </c>
      <c r="O24">
        <f t="shared" ca="1" si="3"/>
        <v>6.0255479092474473E-3</v>
      </c>
      <c r="Q24" s="2">
        <f t="shared" si="4"/>
        <v>42446.057950000002</v>
      </c>
    </row>
    <row r="25" spans="1:21" x14ac:dyDescent="0.2">
      <c r="A25" s="33" t="s">
        <v>0</v>
      </c>
      <c r="B25" s="37" t="s">
        <v>45</v>
      </c>
      <c r="C25" s="38">
        <v>57396.514999999999</v>
      </c>
      <c r="D25" s="38">
        <v>2.9999999999999997E-4</v>
      </c>
      <c r="E25">
        <f t="shared" si="0"/>
        <v>8037.1549245180659</v>
      </c>
      <c r="F25">
        <f t="shared" si="1"/>
        <v>8037</v>
      </c>
      <c r="G25">
        <f t="shared" si="2"/>
        <v>8.3668999999645166E-2</v>
      </c>
      <c r="K25">
        <f>+G25</f>
        <v>8.3668999999645166E-2</v>
      </c>
      <c r="O25">
        <f t="shared" ca="1" si="3"/>
        <v>6.3231551538173135E-3</v>
      </c>
      <c r="Q25" s="2">
        <f t="shared" si="4"/>
        <v>42378.014999999999</v>
      </c>
    </row>
    <row r="26" spans="1:21" x14ac:dyDescent="0.2">
      <c r="A26" s="33" t="s">
        <v>0</v>
      </c>
      <c r="B26" s="37" t="s">
        <v>45</v>
      </c>
      <c r="C26" s="38">
        <v>57840.403400000003</v>
      </c>
      <c r="D26" s="38">
        <v>2.9999999999999997E-4</v>
      </c>
      <c r="E26">
        <f t="shared" si="0"/>
        <v>8859.0745894460524</v>
      </c>
      <c r="F26">
        <f t="shared" si="1"/>
        <v>8859</v>
      </c>
      <c r="G26">
        <f t="shared" si="2"/>
        <v>4.0283000002091285E-2</v>
      </c>
      <c r="K26">
        <f>+G26</f>
        <v>4.0283000002091285E-2</v>
      </c>
      <c r="O26">
        <f t="shared" ca="1" si="3"/>
        <v>4.3816221773377191E-3</v>
      </c>
      <c r="Q26" s="2">
        <f t="shared" si="4"/>
        <v>42821.903400000003</v>
      </c>
    </row>
    <row r="27" spans="1:21" x14ac:dyDescent="0.2">
      <c r="A27" s="41" t="s">
        <v>52</v>
      </c>
      <c r="B27" s="42" t="s">
        <v>45</v>
      </c>
      <c r="C27" s="43">
        <v>59258.459799999997</v>
      </c>
      <c r="D27" s="41">
        <v>1.9E-3</v>
      </c>
      <c r="E27">
        <f t="shared" ref="E27" si="5">+(C27-C$7)/C$8</f>
        <v>11484.798625345557</v>
      </c>
      <c r="F27">
        <f t="shared" ref="F27" si="6">ROUND(2*E27,0)/2</f>
        <v>11485</v>
      </c>
      <c r="G27">
        <f t="shared" ref="G27" si="7">+C27-(C$7+F27*C$8)</f>
        <v>-0.1087550000011106</v>
      </c>
      <c r="K27">
        <f>+G27</f>
        <v>-0.1087550000011106</v>
      </c>
      <c r="O27">
        <f t="shared" ref="O27" ca="1" si="8">+C$11+C$12*$F27</f>
        <v>-1.8208907134596129E-3</v>
      </c>
      <c r="Q27" s="2">
        <f t="shared" ref="Q27" si="9">+C27-15018.5</f>
        <v>44239.959799999997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835" r:id="rId1" display="http://vsolj.cetus-net.org/bulletin.html"/>
    <hyperlink ref="H63828" r:id="rId2" display="https://www.aavso.org/ejaavso"/>
    <hyperlink ref="I63835" r:id="rId3" display="http://vsolj.cetus-net.org/bulletin.html"/>
    <hyperlink ref="AQ57486" r:id="rId4" display="http://cdsbib.u-strasbg.fr/cgi-bin/cdsbib?1990RMxAA..21..381G"/>
    <hyperlink ref="H63832" r:id="rId5" display="https://www.aavso.org/ejaavso"/>
    <hyperlink ref="AP4850" r:id="rId6" display="http://cdsbib.u-strasbg.fr/cgi-bin/cdsbib?1990RMxAA..21..381G"/>
    <hyperlink ref="AP4853" r:id="rId7" display="http://cdsbib.u-strasbg.fr/cgi-bin/cdsbib?1990RMxAA..21..381G"/>
    <hyperlink ref="AP4851" r:id="rId8" display="http://cdsbib.u-strasbg.fr/cgi-bin/cdsbib?1990RMxAA..21..381G"/>
    <hyperlink ref="AP4835" r:id="rId9" display="http://cdsbib.u-strasbg.fr/cgi-bin/cdsbib?1990RMxAA..21..381G"/>
    <hyperlink ref="AQ5064" r:id="rId10" display="http://cdsbib.u-strasbg.fr/cgi-bin/cdsbib?1990RMxAA..21..381G"/>
    <hyperlink ref="AQ5068" r:id="rId11" display="http://cdsbib.u-strasbg.fr/cgi-bin/cdsbib?1990RMxAA..21..381G"/>
    <hyperlink ref="AQ64748" r:id="rId12" display="http://cdsbib.u-strasbg.fr/cgi-bin/cdsbib?1990RMxAA..21..381G"/>
    <hyperlink ref="I1956" r:id="rId13" display="http://vsolj.cetus-net.org/bulletin.html"/>
    <hyperlink ref="H1956" r:id="rId14" display="http://vsolj.cetus-net.org/bulletin.html"/>
    <hyperlink ref="AQ65409" r:id="rId15" display="http://cdsbib.u-strasbg.fr/cgi-bin/cdsbib?1990RMxAA..21..381G"/>
    <hyperlink ref="AQ65408" r:id="rId16" display="http://cdsbib.u-strasbg.fr/cgi-bin/cdsbib?1990RMxAA..21..381G"/>
    <hyperlink ref="AP3126" r:id="rId17" display="http://cdsbib.u-strasbg.fr/cgi-bin/cdsbib?1990RMxAA..21..381G"/>
    <hyperlink ref="AP3144" r:id="rId18" display="http://cdsbib.u-strasbg.fr/cgi-bin/cdsbib?1990RMxAA..21..381G"/>
    <hyperlink ref="AP3145" r:id="rId19" display="http://cdsbib.u-strasbg.fr/cgi-bin/cdsbib?1990RMxAA..21..381G"/>
    <hyperlink ref="AP31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2023-01-17T06:14:11Z</dcterms:modified>
</cp:coreProperties>
</file>