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8968AD7-2CA0-4E21-B69A-E911DE29A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2" i="1" l="1"/>
  <c r="F192" i="1" s="1"/>
  <c r="G192" i="1" s="1"/>
  <c r="K192" i="1" s="1"/>
  <c r="Q192" i="1"/>
  <c r="E191" i="1"/>
  <c r="F191" i="1" s="1"/>
  <c r="G191" i="1" s="1"/>
  <c r="K191" i="1" s="1"/>
  <c r="Q191" i="1"/>
  <c r="Q187" i="1"/>
  <c r="Q188" i="1"/>
  <c r="Q189" i="1"/>
  <c r="Q190" i="1"/>
  <c r="E186" i="1"/>
  <c r="F186" i="1"/>
  <c r="Q186" i="1"/>
  <c r="C8" i="1"/>
  <c r="Q181" i="1"/>
  <c r="D9" i="1"/>
  <c r="C9" i="1"/>
  <c r="Q180" i="1"/>
  <c r="Q179" i="1"/>
  <c r="Q172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G48" i="2"/>
  <c r="C48" i="2"/>
  <c r="G47" i="2"/>
  <c r="C47" i="2"/>
  <c r="G46" i="2"/>
  <c r="C46" i="2"/>
  <c r="G45" i="2"/>
  <c r="C45" i="2"/>
  <c r="G172" i="2"/>
  <c r="C172" i="2"/>
  <c r="G171" i="2"/>
  <c r="C171" i="2"/>
  <c r="G170" i="2"/>
  <c r="C170" i="2"/>
  <c r="G44" i="2"/>
  <c r="C44" i="2"/>
  <c r="G43" i="2"/>
  <c r="C43" i="2"/>
  <c r="G42" i="2"/>
  <c r="C42" i="2"/>
  <c r="G41" i="2"/>
  <c r="C41" i="2"/>
  <c r="G40" i="2"/>
  <c r="C40" i="2"/>
  <c r="G169" i="2"/>
  <c r="C169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169" i="2"/>
  <c r="B169" i="2"/>
  <c r="D169" i="2"/>
  <c r="A169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D12" i="2"/>
  <c r="B12" i="2"/>
  <c r="A12" i="2"/>
  <c r="H11" i="2"/>
  <c r="D11" i="2"/>
  <c r="B11" i="2"/>
  <c r="A11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63" i="2"/>
  <c r="D163" i="2"/>
  <c r="B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F120" i="2"/>
  <c r="D120" i="2"/>
  <c r="B120" i="2"/>
  <c r="A120" i="2"/>
  <c r="H119" i="2"/>
  <c r="B119" i="2"/>
  <c r="F119" i="2"/>
  <c r="D119" i="2"/>
  <c r="A119" i="2"/>
  <c r="H118" i="2"/>
  <c r="F118" i="2"/>
  <c r="D118" i="2"/>
  <c r="B118" i="2"/>
  <c r="A118" i="2"/>
  <c r="H117" i="2"/>
  <c r="F117" i="2"/>
  <c r="D117" i="2"/>
  <c r="B117" i="2"/>
  <c r="A117" i="2"/>
  <c r="H116" i="2"/>
  <c r="F116" i="2"/>
  <c r="D116" i="2"/>
  <c r="B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Q185" i="1"/>
  <c r="Q183" i="1"/>
  <c r="Q184" i="1"/>
  <c r="F16" i="1"/>
  <c r="F17" i="1" s="1"/>
  <c r="C17" i="1"/>
  <c r="C7" i="1"/>
  <c r="E187" i="1" s="1"/>
  <c r="F187" i="1" s="1"/>
  <c r="G187" i="1" s="1"/>
  <c r="K187" i="1" s="1"/>
  <c r="Q141" i="1"/>
  <c r="Q142" i="1"/>
  <c r="Q143" i="1"/>
  <c r="Q144" i="1"/>
  <c r="Q145" i="1"/>
  <c r="Q146" i="1"/>
  <c r="Q147" i="1"/>
  <c r="Q148" i="1"/>
  <c r="Q182" i="1"/>
  <c r="Q178" i="1"/>
  <c r="Q149" i="1"/>
  <c r="Q150" i="1"/>
  <c r="Q151" i="1"/>
  <c r="Q152" i="1"/>
  <c r="Q153" i="1"/>
  <c r="Q154" i="1"/>
  <c r="Q155" i="1"/>
  <c r="Q156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3" i="1"/>
  <c r="Q174" i="1"/>
  <c r="Q175" i="1"/>
  <c r="Q176" i="1"/>
  <c r="Q177" i="1"/>
  <c r="Q157" i="1"/>
  <c r="E135" i="2"/>
  <c r="E161" i="2"/>
  <c r="E39" i="1"/>
  <c r="E67" i="2" s="1"/>
  <c r="E47" i="1"/>
  <c r="F47" i="1"/>
  <c r="E63" i="1"/>
  <c r="F63" i="1" s="1"/>
  <c r="G63" i="1" s="1"/>
  <c r="H63" i="1" s="1"/>
  <c r="E71" i="1"/>
  <c r="F71" i="1"/>
  <c r="G71" i="1" s="1"/>
  <c r="I71" i="1" s="1"/>
  <c r="E87" i="1"/>
  <c r="E115" i="2" s="1"/>
  <c r="E95" i="1"/>
  <c r="F95" i="1"/>
  <c r="G95" i="1" s="1"/>
  <c r="H95" i="1" s="1"/>
  <c r="E119" i="1"/>
  <c r="F119" i="1"/>
  <c r="G119" i="1" s="1"/>
  <c r="H119" i="1" s="1"/>
  <c r="E180" i="1"/>
  <c r="F180" i="1" s="1"/>
  <c r="G180" i="1" s="1"/>
  <c r="I180" i="1" s="1"/>
  <c r="E176" i="1"/>
  <c r="F176" i="1"/>
  <c r="E155" i="1"/>
  <c r="F155" i="1" s="1"/>
  <c r="G155" i="1" s="1"/>
  <c r="I155" i="1" s="1"/>
  <c r="E164" i="1"/>
  <c r="F164" i="1"/>
  <c r="G164" i="1" s="1"/>
  <c r="I164" i="1" s="1"/>
  <c r="E142" i="1"/>
  <c r="F142" i="1"/>
  <c r="G142" i="1"/>
  <c r="H142" i="1" s="1"/>
  <c r="E26" i="1"/>
  <c r="E54" i="2" s="1"/>
  <c r="F26" i="1"/>
  <c r="G26" i="1" s="1"/>
  <c r="H26" i="1" s="1"/>
  <c r="E34" i="1"/>
  <c r="F34" i="1" s="1"/>
  <c r="E42" i="1"/>
  <c r="E70" i="2" s="1"/>
  <c r="F42" i="1"/>
  <c r="G42" i="1" s="1"/>
  <c r="H42" i="1" s="1"/>
  <c r="E50" i="1"/>
  <c r="F50" i="1" s="1"/>
  <c r="G50" i="1" s="1"/>
  <c r="H50" i="1" s="1"/>
  <c r="G60" i="1"/>
  <c r="H60" i="1"/>
  <c r="E66" i="1"/>
  <c r="F66" i="1"/>
  <c r="G66" i="1"/>
  <c r="H66" i="1" s="1"/>
  <c r="E82" i="1"/>
  <c r="F82" i="1"/>
  <c r="E90" i="1"/>
  <c r="F90" i="1" s="1"/>
  <c r="G90" i="1" s="1"/>
  <c r="H90" i="1" s="1"/>
  <c r="E98" i="1"/>
  <c r="E126" i="2" s="1"/>
  <c r="F98" i="1"/>
  <c r="G98" i="1" s="1"/>
  <c r="H98" i="1" s="1"/>
  <c r="E106" i="1"/>
  <c r="F106" i="1" s="1"/>
  <c r="E114" i="1"/>
  <c r="E142" i="2" s="1"/>
  <c r="F114" i="1"/>
  <c r="G114" i="1" s="1"/>
  <c r="H114" i="1" s="1"/>
  <c r="E122" i="1"/>
  <c r="F122" i="1"/>
  <c r="G124" i="1"/>
  <c r="I124" i="1" s="1"/>
  <c r="E130" i="1"/>
  <c r="F130" i="1"/>
  <c r="G130" i="1"/>
  <c r="I130" i="1"/>
  <c r="E138" i="1"/>
  <c r="F138" i="1"/>
  <c r="G138" i="1"/>
  <c r="I138" i="1" s="1"/>
  <c r="E170" i="1"/>
  <c r="F170" i="1"/>
  <c r="E150" i="1"/>
  <c r="E20" i="2" s="1"/>
  <c r="F150" i="1"/>
  <c r="G150" i="1" s="1"/>
  <c r="I150" i="1" s="1"/>
  <c r="E159" i="1"/>
  <c r="F159" i="1" s="1"/>
  <c r="G159" i="1" s="1"/>
  <c r="I159" i="1" s="1"/>
  <c r="E167" i="1"/>
  <c r="E36" i="2" s="1"/>
  <c r="F167" i="1"/>
  <c r="G167" i="1" s="1"/>
  <c r="I167" i="1" s="1"/>
  <c r="E146" i="1"/>
  <c r="F146" i="1" s="1"/>
  <c r="G146" i="1" s="1"/>
  <c r="H146" i="1" s="1"/>
  <c r="E21" i="1"/>
  <c r="F21" i="1"/>
  <c r="E29" i="1"/>
  <c r="F29" i="1"/>
  <c r="G29" i="1"/>
  <c r="H29" i="1" s="1"/>
  <c r="E37" i="1"/>
  <c r="F37" i="1"/>
  <c r="G37" i="1" s="1"/>
  <c r="H37" i="1" s="1"/>
  <c r="E45" i="1"/>
  <c r="F45" i="1"/>
  <c r="E53" i="1"/>
  <c r="F53" i="1"/>
  <c r="G53" i="1" s="1"/>
  <c r="H53" i="1" s="1"/>
  <c r="E61" i="1"/>
  <c r="F61" i="1" s="1"/>
  <c r="G61" i="1" s="1"/>
  <c r="H61" i="1" s="1"/>
  <c r="E69" i="1"/>
  <c r="F69" i="1"/>
  <c r="G69" i="1"/>
  <c r="H69" i="1" s="1"/>
  <c r="E77" i="1"/>
  <c r="E105" i="2" s="1"/>
  <c r="F77" i="1"/>
  <c r="G77" i="1" s="1"/>
  <c r="H77" i="1" s="1"/>
  <c r="E85" i="1"/>
  <c r="F85" i="1"/>
  <c r="E93" i="1"/>
  <c r="F93" i="1"/>
  <c r="G93" i="1"/>
  <c r="H93" i="1"/>
  <c r="E101" i="1"/>
  <c r="F101" i="1" s="1"/>
  <c r="G101" i="1" s="1"/>
  <c r="H101" i="1" s="1"/>
  <c r="E109" i="1"/>
  <c r="F109" i="1"/>
  <c r="E117" i="1"/>
  <c r="F117" i="1" s="1"/>
  <c r="G117" i="1" s="1"/>
  <c r="H117" i="1" s="1"/>
  <c r="E125" i="1"/>
  <c r="F125" i="1"/>
  <c r="G125" i="1" s="1"/>
  <c r="H125" i="1" s="1"/>
  <c r="E133" i="1"/>
  <c r="F133" i="1"/>
  <c r="G133" i="1"/>
  <c r="I133" i="1"/>
  <c r="E172" i="1"/>
  <c r="F172" i="1" s="1"/>
  <c r="U172" i="1" s="1"/>
  <c r="E174" i="1"/>
  <c r="F174" i="1"/>
  <c r="G176" i="1"/>
  <c r="I176" i="1"/>
  <c r="E153" i="1"/>
  <c r="E162" i="1"/>
  <c r="E143" i="1"/>
  <c r="E13" i="2" s="1"/>
  <c r="F143" i="1"/>
  <c r="G143" i="1" s="1"/>
  <c r="I143" i="1" s="1"/>
  <c r="E178" i="1"/>
  <c r="F178" i="1"/>
  <c r="G178" i="1" s="1"/>
  <c r="K178" i="1" s="1"/>
  <c r="E24" i="1"/>
  <c r="F24" i="1"/>
  <c r="G24" i="1"/>
  <c r="H24" i="1"/>
  <c r="E32" i="1"/>
  <c r="F32" i="1" s="1"/>
  <c r="G32" i="1" s="1"/>
  <c r="H32" i="1" s="1"/>
  <c r="E40" i="1"/>
  <c r="E68" i="2" s="1"/>
  <c r="F40" i="1"/>
  <c r="G40" i="1" s="1"/>
  <c r="H40" i="1" s="1"/>
  <c r="E48" i="1"/>
  <c r="F48" i="1"/>
  <c r="E56" i="1"/>
  <c r="F56" i="1"/>
  <c r="G56" i="1"/>
  <c r="H56" i="1"/>
  <c r="E64" i="1"/>
  <c r="F64" i="1" s="1"/>
  <c r="G64" i="1" s="1"/>
  <c r="H64" i="1" s="1"/>
  <c r="E72" i="1"/>
  <c r="F72" i="1"/>
  <c r="G72" i="1" s="1"/>
  <c r="I72" i="1" s="1"/>
  <c r="E80" i="1"/>
  <c r="F80" i="1"/>
  <c r="G82" i="1"/>
  <c r="H82" i="1" s="1"/>
  <c r="E88" i="1"/>
  <c r="F88" i="1"/>
  <c r="G88" i="1"/>
  <c r="H88" i="1"/>
  <c r="E96" i="1"/>
  <c r="F96" i="1" s="1"/>
  <c r="G96" i="1" s="1"/>
  <c r="H96" i="1" s="1"/>
  <c r="E104" i="1"/>
  <c r="E132" i="2" s="1"/>
  <c r="F104" i="1"/>
  <c r="G104" i="1" s="1"/>
  <c r="H104" i="1" s="1"/>
  <c r="E112" i="1"/>
  <c r="F112" i="1"/>
  <c r="G112" i="1" s="1"/>
  <c r="H112" i="1" s="1"/>
  <c r="E120" i="1"/>
  <c r="F120" i="1"/>
  <c r="G120" i="1"/>
  <c r="H120" i="1"/>
  <c r="G122" i="1"/>
  <c r="I122" i="1"/>
  <c r="E128" i="1"/>
  <c r="F128" i="1" s="1"/>
  <c r="G128" i="1" s="1"/>
  <c r="H128" i="1" s="1"/>
  <c r="E136" i="1"/>
  <c r="F136" i="1"/>
  <c r="G136" i="1" s="1"/>
  <c r="I136" i="1" s="1"/>
  <c r="E181" i="1"/>
  <c r="F181" i="1"/>
  <c r="G170" i="1"/>
  <c r="I170" i="1" s="1"/>
  <c r="E177" i="1"/>
  <c r="F177" i="1"/>
  <c r="G177" i="1"/>
  <c r="I177" i="1"/>
  <c r="E156" i="1"/>
  <c r="F156" i="1" s="1"/>
  <c r="G156" i="1" s="1"/>
  <c r="I156" i="1" s="1"/>
  <c r="E165" i="1"/>
  <c r="E34" i="2" s="1"/>
  <c r="F165" i="1"/>
  <c r="G165" i="1" s="1"/>
  <c r="I165" i="1" s="1"/>
  <c r="E144" i="1"/>
  <c r="F144" i="1"/>
  <c r="E183" i="1"/>
  <c r="F183" i="1"/>
  <c r="G183" i="1"/>
  <c r="I183" i="1"/>
  <c r="G21" i="1"/>
  <c r="I21" i="1"/>
  <c r="E27" i="1"/>
  <c r="F27" i="1" s="1"/>
  <c r="G27" i="1" s="1"/>
  <c r="H27" i="1" s="1"/>
  <c r="E35" i="1"/>
  <c r="E63" i="2" s="1"/>
  <c r="F35" i="1"/>
  <c r="G35" i="1" s="1"/>
  <c r="H35" i="1" s="1"/>
  <c r="E43" i="1"/>
  <c r="F43" i="1"/>
  <c r="G45" i="1"/>
  <c r="H45" i="1" s="1"/>
  <c r="E51" i="1"/>
  <c r="F51" i="1"/>
  <c r="G51" i="1"/>
  <c r="H51" i="1"/>
  <c r="E59" i="1"/>
  <c r="F59" i="1" s="1"/>
  <c r="G59" i="1" s="1"/>
  <c r="H59" i="1" s="1"/>
  <c r="E67" i="1"/>
  <c r="E95" i="2" s="1"/>
  <c r="F67" i="1"/>
  <c r="G67" i="1" s="1"/>
  <c r="H67" i="1" s="1"/>
  <c r="E75" i="1"/>
  <c r="F75" i="1"/>
  <c r="E83" i="1"/>
  <c r="F83" i="1"/>
  <c r="G83" i="1"/>
  <c r="H83" i="1"/>
  <c r="G85" i="1"/>
  <c r="H85" i="1"/>
  <c r="E91" i="1"/>
  <c r="F91" i="1" s="1"/>
  <c r="G91" i="1" s="1"/>
  <c r="H91" i="1" s="1"/>
  <c r="E99" i="1"/>
  <c r="E127" i="2" s="1"/>
  <c r="F99" i="1"/>
  <c r="G99" i="1" s="1"/>
  <c r="H99" i="1" s="1"/>
  <c r="E107" i="1"/>
  <c r="F107" i="1"/>
  <c r="G109" i="1"/>
  <c r="H109" i="1" s="1"/>
  <c r="E115" i="1"/>
  <c r="F115" i="1"/>
  <c r="G115" i="1"/>
  <c r="H115" i="1"/>
  <c r="E123" i="1"/>
  <c r="F123" i="1" s="1"/>
  <c r="G123" i="1" s="1"/>
  <c r="I123" i="1" s="1"/>
  <c r="E131" i="1"/>
  <c r="E159" i="2" s="1"/>
  <c r="F131" i="1"/>
  <c r="G131" i="1" s="1"/>
  <c r="I131" i="1" s="1"/>
  <c r="E139" i="1"/>
  <c r="F139" i="1"/>
  <c r="E171" i="1"/>
  <c r="G174" i="1"/>
  <c r="I174" i="1"/>
  <c r="E151" i="1"/>
  <c r="E21" i="2" s="1"/>
  <c r="F151" i="1"/>
  <c r="G151" i="1" s="1"/>
  <c r="I151" i="1" s="1"/>
  <c r="E160" i="1"/>
  <c r="F160" i="1" s="1"/>
  <c r="G160" i="1" s="1"/>
  <c r="I160" i="1" s="1"/>
  <c r="E169" i="1"/>
  <c r="F169" i="1"/>
  <c r="E147" i="1"/>
  <c r="F147" i="1"/>
  <c r="G147" i="1"/>
  <c r="H147" i="1" s="1"/>
  <c r="E22" i="1"/>
  <c r="E50" i="2" s="1"/>
  <c r="F22" i="1"/>
  <c r="G22" i="1" s="1"/>
  <c r="H22" i="1" s="1"/>
  <c r="E30" i="1"/>
  <c r="F30" i="1"/>
  <c r="G30" i="1" s="1"/>
  <c r="I30" i="1" s="1"/>
  <c r="E38" i="1"/>
  <c r="F38" i="1" s="1"/>
  <c r="G38" i="1" s="1"/>
  <c r="H38" i="1" s="1"/>
  <c r="E46" i="1"/>
  <c r="F46" i="1"/>
  <c r="G46" i="1" s="1"/>
  <c r="H46" i="1" s="1"/>
  <c r="G48" i="1"/>
  <c r="H48" i="1" s="1"/>
  <c r="E54" i="1"/>
  <c r="F54" i="1"/>
  <c r="E62" i="1"/>
  <c r="E90" i="2" s="1"/>
  <c r="F62" i="1"/>
  <c r="G62" i="1" s="1"/>
  <c r="H62" i="1" s="1"/>
  <c r="E70" i="1"/>
  <c r="F70" i="1"/>
  <c r="G70" i="1" s="1"/>
  <c r="H70" i="1" s="1"/>
  <c r="E78" i="1"/>
  <c r="F78" i="1"/>
  <c r="G80" i="1"/>
  <c r="H80" i="1"/>
  <c r="E86" i="1"/>
  <c r="F86" i="1"/>
  <c r="E94" i="1"/>
  <c r="F94" i="1" s="1"/>
  <c r="G94" i="1" s="1"/>
  <c r="H94" i="1" s="1"/>
  <c r="E102" i="1"/>
  <c r="F102" i="1"/>
  <c r="E110" i="1"/>
  <c r="F110" i="1"/>
  <c r="G110" i="1"/>
  <c r="H110" i="1" s="1"/>
  <c r="E118" i="1"/>
  <c r="E146" i="2" s="1"/>
  <c r="F118" i="1"/>
  <c r="G118" i="1" s="1"/>
  <c r="H118" i="1" s="1"/>
  <c r="E126" i="1"/>
  <c r="F126" i="1"/>
  <c r="E134" i="1"/>
  <c r="F134" i="1" s="1"/>
  <c r="G134" i="1" s="1"/>
  <c r="I134" i="1" s="1"/>
  <c r="E179" i="1"/>
  <c r="E170" i="2" s="1"/>
  <c r="F179" i="1"/>
  <c r="G179" i="1" s="1"/>
  <c r="I179" i="1" s="1"/>
  <c r="G181" i="1"/>
  <c r="I181" i="1" s="1"/>
  <c r="E175" i="1"/>
  <c r="F175" i="1"/>
  <c r="E154" i="1"/>
  <c r="E24" i="2" s="1"/>
  <c r="F154" i="1"/>
  <c r="E163" i="1"/>
  <c r="F163" i="1"/>
  <c r="E141" i="1"/>
  <c r="F141" i="1"/>
  <c r="G144" i="1"/>
  <c r="H144" i="1"/>
  <c r="E182" i="1"/>
  <c r="F182" i="1"/>
  <c r="E25" i="1"/>
  <c r="E33" i="1"/>
  <c r="E41" i="1"/>
  <c r="F41" i="1" s="1"/>
  <c r="G41" i="1" s="1"/>
  <c r="H41" i="1" s="1"/>
  <c r="G43" i="1"/>
  <c r="H43" i="1" s="1"/>
  <c r="E49" i="1"/>
  <c r="E57" i="1"/>
  <c r="E65" i="1"/>
  <c r="E73" i="1"/>
  <c r="E101" i="2" s="1"/>
  <c r="G75" i="1"/>
  <c r="H75" i="1" s="1"/>
  <c r="E81" i="1"/>
  <c r="E89" i="1"/>
  <c r="E97" i="1"/>
  <c r="E105" i="1"/>
  <c r="F105" i="1" s="1"/>
  <c r="G105" i="1" s="1"/>
  <c r="H105" i="1" s="1"/>
  <c r="G107" i="1"/>
  <c r="I107" i="1" s="1"/>
  <c r="E113" i="1"/>
  <c r="E121" i="1"/>
  <c r="E129" i="1"/>
  <c r="E137" i="1"/>
  <c r="E165" i="2" s="1"/>
  <c r="G139" i="1"/>
  <c r="I139" i="1" s="1"/>
  <c r="E168" i="1"/>
  <c r="F168" i="1"/>
  <c r="G168" i="1" s="1"/>
  <c r="I168" i="1" s="1"/>
  <c r="E149" i="1"/>
  <c r="F149" i="1"/>
  <c r="G149" i="1"/>
  <c r="I149" i="1" s="1"/>
  <c r="E158" i="1"/>
  <c r="F158" i="1"/>
  <c r="E166" i="1"/>
  <c r="F166" i="1"/>
  <c r="G166" i="1"/>
  <c r="I166" i="1" s="1"/>
  <c r="G169" i="1"/>
  <c r="I169" i="1"/>
  <c r="E145" i="1"/>
  <c r="E184" i="1"/>
  <c r="F184" i="1"/>
  <c r="G184" i="1"/>
  <c r="I184" i="1"/>
  <c r="E60" i="1"/>
  <c r="E88" i="2" s="1"/>
  <c r="F60" i="1"/>
  <c r="G102" i="1"/>
  <c r="H102" i="1" s="1"/>
  <c r="E124" i="1"/>
  <c r="F124" i="1"/>
  <c r="G163" i="1"/>
  <c r="I163" i="1"/>
  <c r="E84" i="1"/>
  <c r="F84" i="1" s="1"/>
  <c r="G84" i="1" s="1"/>
  <c r="H84" i="1" s="1"/>
  <c r="G126" i="1"/>
  <c r="H126" i="1"/>
  <c r="E173" i="1"/>
  <c r="F173" i="1"/>
  <c r="G173" i="1"/>
  <c r="I173" i="1" s="1"/>
  <c r="E44" i="1"/>
  <c r="E72" i="2" s="1"/>
  <c r="F44" i="1"/>
  <c r="G44" i="1" s="1"/>
  <c r="H44" i="1" s="1"/>
  <c r="G86" i="1"/>
  <c r="H86" i="1" s="1"/>
  <c r="E108" i="1"/>
  <c r="F108" i="1"/>
  <c r="G108" i="1"/>
  <c r="H108" i="1"/>
  <c r="G175" i="1"/>
  <c r="E157" i="1"/>
  <c r="F157" i="1"/>
  <c r="G157" i="1" s="1"/>
  <c r="H157" i="1" s="1"/>
  <c r="E68" i="1"/>
  <c r="E96" i="2" s="1"/>
  <c r="E132" i="1"/>
  <c r="F132" i="1"/>
  <c r="G132" i="1"/>
  <c r="I132" i="1"/>
  <c r="G141" i="1"/>
  <c r="H141" i="1" s="1"/>
  <c r="E28" i="1"/>
  <c r="F28" i="1"/>
  <c r="G28" i="1" s="1"/>
  <c r="H28" i="1" s="1"/>
  <c r="E92" i="1"/>
  <c r="F92" i="1"/>
  <c r="E152" i="1"/>
  <c r="F152" i="1"/>
  <c r="G152" i="1" s="1"/>
  <c r="I152" i="1" s="1"/>
  <c r="E52" i="1"/>
  <c r="F52" i="1"/>
  <c r="G52" i="1"/>
  <c r="H52" i="1" s="1"/>
  <c r="E116" i="1"/>
  <c r="F116" i="1"/>
  <c r="G116" i="1"/>
  <c r="H116" i="1"/>
  <c r="G154" i="1"/>
  <c r="I154" i="1" s="1"/>
  <c r="E148" i="1"/>
  <c r="F148" i="1"/>
  <c r="G148" i="1" s="1"/>
  <c r="H148" i="1" s="1"/>
  <c r="G54" i="1"/>
  <c r="H54" i="1"/>
  <c r="E76" i="1"/>
  <c r="E104" i="2" s="1"/>
  <c r="E140" i="1"/>
  <c r="F140" i="1"/>
  <c r="G140" i="1"/>
  <c r="I140" i="1" s="1"/>
  <c r="G182" i="1"/>
  <c r="K182" i="1"/>
  <c r="E73" i="2"/>
  <c r="E98" i="2"/>
  <c r="E137" i="2"/>
  <c r="E147" i="2"/>
  <c r="E18" i="2"/>
  <c r="E32" i="2"/>
  <c r="E38" i="2"/>
  <c r="E42" i="2"/>
  <c r="E100" i="1"/>
  <c r="F100" i="1" s="1"/>
  <c r="G100" i="1" s="1"/>
  <c r="H100" i="1" s="1"/>
  <c r="E71" i="2"/>
  <c r="E49" i="2"/>
  <c r="E74" i="2"/>
  <c r="E108" i="2"/>
  <c r="E113" i="2"/>
  <c r="E123" i="2"/>
  <c r="E138" i="2"/>
  <c r="E152" i="2"/>
  <c r="E166" i="2"/>
  <c r="E14" i="2"/>
  <c r="E19" i="2"/>
  <c r="E29" i="2"/>
  <c r="E33" i="2"/>
  <c r="E43" i="2"/>
  <c r="G78" i="1"/>
  <c r="H78" i="1"/>
  <c r="E110" i="2"/>
  <c r="E78" i="2"/>
  <c r="E84" i="2"/>
  <c r="E89" i="2"/>
  <c r="E99" i="2"/>
  <c r="E103" i="2"/>
  <c r="E114" i="2"/>
  <c r="E148" i="2"/>
  <c r="E153" i="2"/>
  <c r="E167" i="2"/>
  <c r="E172" i="2"/>
  <c r="E52" i="2"/>
  <c r="E60" i="2"/>
  <c r="E65" i="2"/>
  <c r="E75" i="2"/>
  <c r="E79" i="2"/>
  <c r="E118" i="2"/>
  <c r="E124" i="2"/>
  <c r="E129" i="2"/>
  <c r="E143" i="2"/>
  <c r="E154" i="2"/>
  <c r="E35" i="2"/>
  <c r="E44" i="2"/>
  <c r="E45" i="2"/>
  <c r="E36" i="1"/>
  <c r="E64" i="2" s="1"/>
  <c r="E55" i="2"/>
  <c r="E66" i="2"/>
  <c r="E94" i="2"/>
  <c r="E100" i="2"/>
  <c r="E119" i="2"/>
  <c r="E130" i="2"/>
  <c r="E144" i="2"/>
  <c r="E158" i="2"/>
  <c r="E164" i="2"/>
  <c r="E11" i="2"/>
  <c r="E25" i="2"/>
  <c r="E46" i="2"/>
  <c r="E56" i="2"/>
  <c r="E76" i="2"/>
  <c r="E81" i="2"/>
  <c r="E106" i="2"/>
  <c r="E120" i="2"/>
  <c r="E134" i="2"/>
  <c r="E140" i="2"/>
  <c r="E145" i="2"/>
  <c r="E12" i="2"/>
  <c r="E26" i="2"/>
  <c r="E169" i="2"/>
  <c r="E47" i="2"/>
  <c r="E161" i="1"/>
  <c r="E30" i="2" s="1"/>
  <c r="F161" i="1"/>
  <c r="G161" i="1" s="1"/>
  <c r="I161" i="1" s="1"/>
  <c r="E22" i="2"/>
  <c r="E17" i="2"/>
  <c r="E16" i="2"/>
  <c r="E168" i="2"/>
  <c r="E133" i="2"/>
  <c r="E69" i="2"/>
  <c r="F171" i="1"/>
  <c r="G171" i="1"/>
  <c r="I171" i="1"/>
  <c r="E39" i="2"/>
  <c r="F153" i="1"/>
  <c r="G153" i="1"/>
  <c r="I153" i="1"/>
  <c r="E23" i="2"/>
  <c r="E97" i="2"/>
  <c r="E160" i="2"/>
  <c r="F129" i="1"/>
  <c r="G129" i="1"/>
  <c r="I129" i="1"/>
  <c r="E157" i="2"/>
  <c r="F97" i="1"/>
  <c r="G97" i="1"/>
  <c r="H97" i="1"/>
  <c r="E125" i="2"/>
  <c r="F65" i="1"/>
  <c r="G65" i="1"/>
  <c r="H65" i="1"/>
  <c r="E93" i="2"/>
  <c r="F33" i="1"/>
  <c r="G33" i="1"/>
  <c r="H33" i="1"/>
  <c r="E61" i="2"/>
  <c r="E121" i="2"/>
  <c r="E156" i="2"/>
  <c r="E116" i="2"/>
  <c r="E162" i="2"/>
  <c r="E87" i="2"/>
  <c r="E150" i="2"/>
  <c r="E82" i="2"/>
  <c r="E149" i="2"/>
  <c r="F121" i="1"/>
  <c r="G121" i="1" s="1"/>
  <c r="I121" i="1" s="1"/>
  <c r="F89" i="1"/>
  <c r="G89" i="1" s="1"/>
  <c r="H89" i="1" s="1"/>
  <c r="E117" i="2"/>
  <c r="E85" i="2"/>
  <c r="F57" i="1"/>
  <c r="G57" i="1" s="1"/>
  <c r="H57" i="1" s="1"/>
  <c r="F25" i="1"/>
  <c r="G25" i="1" s="1"/>
  <c r="H25" i="1" s="1"/>
  <c r="E53" i="2"/>
  <c r="E136" i="2"/>
  <c r="E58" i="2"/>
  <c r="E57" i="2"/>
  <c r="E41" i="2"/>
  <c r="E122" i="2"/>
  <c r="E40" i="2"/>
  <c r="E80" i="2"/>
  <c r="I175" i="1"/>
  <c r="F145" i="1"/>
  <c r="G145" i="1"/>
  <c r="H145" i="1"/>
  <c r="E15" i="2"/>
  <c r="F113" i="1"/>
  <c r="G113" i="1"/>
  <c r="H113" i="1"/>
  <c r="E141" i="2"/>
  <c r="F81" i="1"/>
  <c r="G81" i="1"/>
  <c r="H81" i="1"/>
  <c r="E109" i="2"/>
  <c r="F49" i="1"/>
  <c r="G49" i="1"/>
  <c r="H49" i="1"/>
  <c r="E77" i="2"/>
  <c r="F162" i="1"/>
  <c r="G162" i="1"/>
  <c r="I162" i="1"/>
  <c r="E31" i="2"/>
  <c r="E37" i="2"/>
  <c r="E28" i="2"/>
  <c r="E111" i="2"/>
  <c r="E27" i="2"/>
  <c r="F73" i="1" l="1"/>
  <c r="G73" i="1" s="1"/>
  <c r="H73" i="1" s="1"/>
  <c r="F137" i="1"/>
  <c r="G137" i="1" s="1"/>
  <c r="I137" i="1" s="1"/>
  <c r="E91" i="2"/>
  <c r="F36" i="1"/>
  <c r="G36" i="1" s="1"/>
  <c r="H36" i="1" s="1"/>
  <c r="E112" i="2"/>
  <c r="F76" i="1"/>
  <c r="G76" i="1" s="1"/>
  <c r="H76" i="1" s="1"/>
  <c r="F68" i="1"/>
  <c r="G68" i="1" s="1"/>
  <c r="H68" i="1" s="1"/>
  <c r="F87" i="1"/>
  <c r="G87" i="1" s="1"/>
  <c r="H87" i="1" s="1"/>
  <c r="F39" i="1"/>
  <c r="G39" i="1" s="1"/>
  <c r="H39" i="1" s="1"/>
  <c r="E92" i="2"/>
  <c r="G186" i="1"/>
  <c r="K186" i="1" s="1"/>
  <c r="E151" i="2"/>
  <c r="E135" i="1"/>
  <c r="E111" i="1"/>
  <c r="E55" i="1"/>
  <c r="E31" i="1"/>
  <c r="E171" i="2"/>
  <c r="G106" i="1"/>
  <c r="I106" i="1" s="1"/>
  <c r="G92" i="1"/>
  <c r="H92" i="1" s="1"/>
  <c r="E74" i="1"/>
  <c r="E58" i="1"/>
  <c r="G34" i="1"/>
  <c r="H34" i="1" s="1"/>
  <c r="E185" i="1"/>
  <c r="G158" i="1"/>
  <c r="I158" i="1" s="1"/>
  <c r="E190" i="1"/>
  <c r="F190" i="1" s="1"/>
  <c r="G190" i="1" s="1"/>
  <c r="K190" i="1" s="1"/>
  <c r="E188" i="1"/>
  <c r="F188" i="1" s="1"/>
  <c r="G188" i="1" s="1"/>
  <c r="K188" i="1" s="1"/>
  <c r="E128" i="2"/>
  <c r="E62" i="2"/>
  <c r="E127" i="1"/>
  <c r="E103" i="1"/>
  <c r="E79" i="1"/>
  <c r="G47" i="1"/>
  <c r="H47" i="1" s="1"/>
  <c r="E23" i="1"/>
  <c r="E189" i="1"/>
  <c r="F189" i="1" s="1"/>
  <c r="G189" i="1" s="1"/>
  <c r="K189" i="1" s="1"/>
  <c r="F79" i="1" l="1"/>
  <c r="G79" i="1" s="1"/>
  <c r="H79" i="1" s="1"/>
  <c r="E107" i="2"/>
  <c r="E48" i="2"/>
  <c r="F185" i="1"/>
  <c r="G185" i="1" s="1"/>
  <c r="F55" i="1"/>
  <c r="G55" i="1" s="1"/>
  <c r="I55" i="1" s="1"/>
  <c r="E83" i="2"/>
  <c r="E155" i="2"/>
  <c r="F127" i="1"/>
  <c r="G127" i="1" s="1"/>
  <c r="I127" i="1" s="1"/>
  <c r="F58" i="1"/>
  <c r="G58" i="1" s="1"/>
  <c r="H58" i="1" s="1"/>
  <c r="E86" i="2"/>
  <c r="E139" i="2"/>
  <c r="F111" i="1"/>
  <c r="G111" i="1" s="1"/>
  <c r="H111" i="1" s="1"/>
  <c r="E102" i="2"/>
  <c r="F74" i="1"/>
  <c r="G74" i="1" s="1"/>
  <c r="H74" i="1" s="1"/>
  <c r="F135" i="1"/>
  <c r="G135" i="1" s="1"/>
  <c r="I135" i="1" s="1"/>
  <c r="E163" i="2"/>
  <c r="E51" i="2"/>
  <c r="F23" i="1"/>
  <c r="G23" i="1" s="1"/>
  <c r="I23" i="1" s="1"/>
  <c r="E131" i="2"/>
  <c r="F103" i="1"/>
  <c r="G103" i="1" s="1"/>
  <c r="H103" i="1" s="1"/>
  <c r="E59" i="2"/>
  <c r="F31" i="1"/>
  <c r="G31" i="1" s="1"/>
  <c r="H31" i="1" s="1"/>
  <c r="C12" i="1"/>
  <c r="C11" i="1"/>
  <c r="O192" i="1" l="1"/>
  <c r="O191" i="1"/>
  <c r="O168" i="1"/>
  <c r="O178" i="1"/>
  <c r="O103" i="1"/>
  <c r="O75" i="1"/>
  <c r="O176" i="1"/>
  <c r="O78" i="1"/>
  <c r="O81" i="1"/>
  <c r="O82" i="1"/>
  <c r="O135" i="1"/>
  <c r="O126" i="1"/>
  <c r="O67" i="1"/>
  <c r="O119" i="1"/>
  <c r="O32" i="1"/>
  <c r="O74" i="1"/>
  <c r="O28" i="1"/>
  <c r="O79" i="1"/>
  <c r="O167" i="1"/>
  <c r="O23" i="1"/>
  <c r="O70" i="1"/>
  <c r="O56" i="1"/>
  <c r="O136" i="1"/>
  <c r="O65" i="1"/>
  <c r="O80" i="1"/>
  <c r="O72" i="1"/>
  <c r="O116" i="1"/>
  <c r="O59" i="1"/>
  <c r="O60" i="1"/>
  <c r="O84" i="1"/>
  <c r="O130" i="1"/>
  <c r="O35" i="1"/>
  <c r="O138" i="1"/>
  <c r="O140" i="1"/>
  <c r="O83" i="1"/>
  <c r="O173" i="1"/>
  <c r="O120" i="1"/>
  <c r="O100" i="1"/>
  <c r="O131" i="1"/>
  <c r="O122" i="1"/>
  <c r="O58" i="1"/>
  <c r="O45" i="1"/>
  <c r="O90" i="1"/>
  <c r="O51" i="1"/>
  <c r="O50" i="1"/>
  <c r="O25" i="1"/>
  <c r="O88" i="1"/>
  <c r="O46" i="1"/>
  <c r="O117" i="1"/>
  <c r="O166" i="1"/>
  <c r="O87" i="1"/>
  <c r="O171" i="1"/>
  <c r="O49" i="1"/>
  <c r="O107" i="1"/>
  <c r="O71" i="1"/>
  <c r="O29" i="1"/>
  <c r="O89" i="1"/>
  <c r="O48" i="1"/>
  <c r="O69" i="1"/>
  <c r="O123" i="1"/>
  <c r="O188" i="1"/>
  <c r="O182" i="1"/>
  <c r="O169" i="1"/>
  <c r="O128" i="1"/>
  <c r="O109" i="1"/>
  <c r="O183" i="1"/>
  <c r="O66" i="1"/>
  <c r="O165" i="1"/>
  <c r="O61" i="1"/>
  <c r="O114" i="1"/>
  <c r="O118" i="1"/>
  <c r="O97" i="1"/>
  <c r="O36" i="1"/>
  <c r="O24" i="1"/>
  <c r="O76" i="1"/>
  <c r="O44" i="1"/>
  <c r="O95" i="1"/>
  <c r="O52" i="1"/>
  <c r="O86" i="1"/>
  <c r="O55" i="1"/>
  <c r="O124" i="1"/>
  <c r="O54" i="1"/>
  <c r="O30" i="1"/>
  <c r="O63" i="1"/>
  <c r="O187" i="1"/>
  <c r="O85" i="1"/>
  <c r="O101" i="1"/>
  <c r="O34" i="1"/>
  <c r="O106" i="1"/>
  <c r="O53" i="1"/>
  <c r="O93" i="1"/>
  <c r="O137" i="1"/>
  <c r="O162" i="1"/>
  <c r="O175" i="1"/>
  <c r="O27" i="1"/>
  <c r="O37" i="1"/>
  <c r="O134" i="1"/>
  <c r="O177" i="1"/>
  <c r="O57" i="1"/>
  <c r="O112" i="1"/>
  <c r="O185" i="1"/>
  <c r="O64" i="1"/>
  <c r="O180" i="1"/>
  <c r="O113" i="1"/>
  <c r="O179" i="1"/>
  <c r="O132" i="1"/>
  <c r="O108" i="1"/>
  <c r="O26" i="1"/>
  <c r="O190" i="1"/>
  <c r="O31" i="1"/>
  <c r="O125" i="1"/>
  <c r="O99" i="1"/>
  <c r="O184" i="1"/>
  <c r="O172" i="1"/>
  <c r="O39" i="1"/>
  <c r="O38" i="1"/>
  <c r="O62" i="1"/>
  <c r="O68" i="1"/>
  <c r="O127" i="1"/>
  <c r="O105" i="1"/>
  <c r="O43" i="1"/>
  <c r="O129" i="1"/>
  <c r="O170" i="1"/>
  <c r="O21" i="1"/>
  <c r="O181" i="1"/>
  <c r="O42" i="1"/>
  <c r="O104" i="1"/>
  <c r="O189" i="1"/>
  <c r="O73" i="1"/>
  <c r="O139" i="1"/>
  <c r="O111" i="1"/>
  <c r="O163" i="1"/>
  <c r="O98" i="1"/>
  <c r="O91" i="1"/>
  <c r="O186" i="1"/>
  <c r="O33" i="1"/>
  <c r="O96" i="1"/>
  <c r="O41" i="1"/>
  <c r="C15" i="1"/>
  <c r="O133" i="1"/>
  <c r="O164" i="1"/>
  <c r="O94" i="1"/>
  <c r="O22" i="1"/>
  <c r="O115" i="1"/>
  <c r="O47" i="1"/>
  <c r="O40" i="1"/>
  <c r="O110" i="1"/>
  <c r="O121" i="1"/>
  <c r="O77" i="1"/>
  <c r="O102" i="1"/>
  <c r="O174" i="1"/>
  <c r="O92" i="1"/>
  <c r="C16" i="1"/>
  <c r="D18" i="1" s="1"/>
  <c r="K185" i="1"/>
  <c r="C18" i="1" l="1"/>
  <c r="F18" i="1"/>
  <c r="F19" i="1" s="1"/>
</calcChain>
</file>

<file path=xl/sharedStrings.xml><?xml version="1.0" encoding="utf-8"?>
<sst xmlns="http://schemas.openxmlformats.org/spreadsheetml/2006/main" count="1577" uniqueCount="611">
  <si>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</si>
  <si>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</si>
  <si>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</si>
  <si>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</si>
  <si>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</si>
  <si>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</si>
  <si>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</si>
  <si>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</si>
  <si>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</si>
  <si>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</si>
  <si>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</si>
  <si>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</si>
  <si>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</si>
  <si>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</si>
  <si>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</si>
  <si>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</si>
  <si>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</si>
  <si>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</si>
  <si>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</si>
  <si>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</si>
  <si>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</si>
  <si>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</si>
  <si>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</si>
  <si>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</si>
  <si>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</si>
  <si>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</si>
  <si>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</si>
  <si>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</si>
  <si>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</si>
  <si>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Bull.16</t>
  </si>
  <si>
    <t>B</t>
  </si>
  <si>
    <t>v</t>
  </si>
  <si>
    <t>BBSAG Bull.28</t>
  </si>
  <si>
    <t>BBSAG Bull.37</t>
  </si>
  <si>
    <t>Peter H</t>
  </si>
  <si>
    <t>BBSAG Bull.45</t>
  </si>
  <si>
    <t>BBSAG Bull.53</t>
  </si>
  <si>
    <t>BBSAG Bull.59</t>
  </si>
  <si>
    <t>BBSAG Bull.67</t>
  </si>
  <si>
    <t>BBSAG Bull.73</t>
  </si>
  <si>
    <t>BBSAG Bull.77</t>
  </si>
  <si>
    <t>BBSAG Bull.85</t>
  </si>
  <si>
    <t>BBSAG Bull.88</t>
  </si>
  <si>
    <t>BBSAG Bull.89</t>
  </si>
  <si>
    <t>BBSAG Bull.92</t>
  </si>
  <si>
    <t>BBSAG Bull.95</t>
  </si>
  <si>
    <t>BBSAG Bull.96</t>
  </si>
  <si>
    <t>BBSAG Bull.98</t>
  </si>
  <si>
    <t>BBSAG 98</t>
  </si>
  <si>
    <t>K</t>
  </si>
  <si>
    <t>BBSAG Bull.104</t>
  </si>
  <si>
    <t>BBSAG Bull.105</t>
  </si>
  <si>
    <t>BBSAG Bull.106</t>
  </si>
  <si>
    <t>BBSAG Bull.109</t>
  </si>
  <si>
    <t>BBSAG Bull.110</t>
  </si>
  <si>
    <t>BBSAG Bull.115</t>
  </si>
  <si>
    <t>ccd</t>
  </si>
  <si>
    <t>Diethelm R</t>
  </si>
  <si>
    <t>IBVS 4888</t>
  </si>
  <si>
    <t>IBVS 0187</t>
  </si>
  <si>
    <t>IBVS 0035</t>
  </si>
  <si>
    <t>IBVS 5543</t>
  </si>
  <si>
    <t>I</t>
  </si>
  <si>
    <t>EA/SD</t>
  </si>
  <si>
    <t># of data points:</t>
  </si>
  <si>
    <t>RV Lyr / GSC 2657-2772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</si>
  <si>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</si>
  <si>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</si>
  <si>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</si>
  <si>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</si>
  <si>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</si>
  <si>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</si>
  <si>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</si>
  <si>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</si>
  <si>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6007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</si>
  <si>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</si>
  <si>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</si>
  <si>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</si>
  <si>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</si>
  <si>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</si>
  <si>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</si>
  <si>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</si>
  <si>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</si>
  <si>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</si>
  <si>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</si>
  <si>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</si>
  <si>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</si>
  <si>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</si>
  <si>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</si>
  <si>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2412185.154 </t>
  </si>
  <si>
    <t> 27.03.1892 15:41 </t>
  </si>
  <si>
    <t> 0.322 </t>
  </si>
  <si>
    <t> Dugan &amp; Wright </t>
  </si>
  <si>
    <t> CPRI 19.42 </t>
  </si>
  <si>
    <t>2412656.6145 </t>
  </si>
  <si>
    <t> 12.07.1893 02:44 </t>
  </si>
  <si>
    <t> 0.3071 </t>
  </si>
  <si>
    <t>P </t>
  </si>
  <si>
    <t> A.S.Williams </t>
  </si>
  <si>
    <t> MN 66.115 </t>
  </si>
  <si>
    <t>2413696.728 </t>
  </si>
  <si>
    <t> 17.05.1896 05:28 </t>
  </si>
  <si>
    <t> 0.295 </t>
  </si>
  <si>
    <t>2415665.3901 </t>
  </si>
  <si>
    <t> 07.10.1901 21:21 </t>
  </si>
  <si>
    <t> 0.2769 </t>
  </si>
  <si>
    <t>2415942.5117 </t>
  </si>
  <si>
    <t> 12.07.1902 00:16 </t>
  </si>
  <si>
    <t> 0.2717 </t>
  </si>
  <si>
    <t>V </t>
  </si>
  <si>
    <t>2415949.7096 </t>
  </si>
  <si>
    <t> 19.07.1902 05:01 </t>
  </si>
  <si>
    <t> 0.2715 </t>
  </si>
  <si>
    <t>2415960.5034 </t>
  </si>
  <si>
    <t> 30.07.1902 00:04 </t>
  </si>
  <si>
    <t> 0.2681 </t>
  </si>
  <si>
    <t>2415996.4897 </t>
  </si>
  <si>
    <t> 03.09.1902 23:45 </t>
  </si>
  <si>
    <t> 0.2639 </t>
  </si>
  <si>
    <t>2416266.4302 </t>
  </si>
  <si>
    <t> 31.05.1903 22:19 </t>
  </si>
  <si>
    <t> 0.2757 </t>
  </si>
  <si>
    <t>2416324.011 </t>
  </si>
  <si>
    <t> 28.07.1903 12:15 </t>
  </si>
  <si>
    <t> 0.272 </t>
  </si>
  <si>
    <t>2416374.3974 </t>
  </si>
  <si>
    <t> 16.09.1903 21:32 </t>
  </si>
  <si>
    <t> 0.2714 </t>
  </si>
  <si>
    <t>2416705.5148 </t>
  </si>
  <si>
    <t> 13.08.1904 00:21 </t>
  </si>
  <si>
    <t> 0.2762 </t>
  </si>
  <si>
    <t>2416734.3054 </t>
  </si>
  <si>
    <t> 10.09.1904 19:19 </t>
  </si>
  <si>
    <t> 0.2744 </t>
  </si>
  <si>
    <t>2416741.5071 </t>
  </si>
  <si>
    <t> 18.09.1904 00:10 </t>
  </si>
  <si>
    <t> 0.2780 </t>
  </si>
  <si>
    <t>2416993.4301 </t>
  </si>
  <si>
    <t> 27.05.1905 22:19 </t>
  </si>
  <si>
    <t> 0.2675 </t>
  </si>
  <si>
    <t>2417817.622 </t>
  </si>
  <si>
    <t> 30.08.1907 02:55 </t>
  </si>
  <si>
    <t> 0.277 </t>
  </si>
  <si>
    <t> G.van Biesbroeck </t>
  </si>
  <si>
    <t> ABEL 13 </t>
  </si>
  <si>
    <t>2419624.334 </t>
  </si>
  <si>
    <t> 09.08.1912 20:00 </t>
  </si>
  <si>
    <t> 0.266 </t>
  </si>
  <si>
    <t> A.A.Nijland </t>
  </si>
  <si>
    <t> AN 236.386 </t>
  </si>
  <si>
    <t>2419678.319 </t>
  </si>
  <si>
    <t> 02.10.1912 19:39 </t>
  </si>
  <si>
    <t> 0.265 </t>
  </si>
  <si>
    <t>2419685.523 </t>
  </si>
  <si>
    <t> 10.10.1912 00:33 </t>
  </si>
  <si>
    <t> 0.271 </t>
  </si>
  <si>
    <t>2419865.478 </t>
  </si>
  <si>
    <t> 07.04.1913 23:28 </t>
  </si>
  <si>
    <t> 0.274 </t>
  </si>
  <si>
    <t>2420038.234 </t>
  </si>
  <si>
    <t> 27.09.1913 17:36 </t>
  </si>
  <si>
    <t> 0.275 </t>
  </si>
  <si>
    <t>2420358.537 </t>
  </si>
  <si>
    <t> 14.08.1914 00:53 </t>
  </si>
  <si>
    <t> 0.263 </t>
  </si>
  <si>
    <t>2420599.673 </t>
  </si>
  <si>
    <t> 12.04.1915 04:09 </t>
  </si>
  <si>
    <t> 0.262 </t>
  </si>
  <si>
    <t>2420610.472 </t>
  </si>
  <si>
    <t> 22.04.1915 23:19 </t>
  </si>
  <si>
    <t> 0.264 </t>
  </si>
  <si>
    <t>2420628.474 </t>
  </si>
  <si>
    <t> 10.05.1915 23:22 </t>
  </si>
  <si>
    <t>2420747.232 </t>
  </si>
  <si>
    <t> 06.09.1915 17:34 </t>
  </si>
  <si>
    <t> 0.260 </t>
  </si>
  <si>
    <t>2420977.582 </t>
  </si>
  <si>
    <t> 24.04.1916 01:58 </t>
  </si>
  <si>
    <t>2420995.573 </t>
  </si>
  <si>
    <t> 12.05.1916 01:45 </t>
  </si>
  <si>
    <t> 0.267 </t>
  </si>
  <si>
    <t>2421024.376 </t>
  </si>
  <si>
    <t> 09.06.1916 21:01 </t>
  </si>
  <si>
    <t>2421085.550 </t>
  </si>
  <si>
    <t> 10.08.1916 01:12 </t>
  </si>
  <si>
    <t> 0.268 </t>
  </si>
  <si>
    <t>2421096.358 </t>
  </si>
  <si>
    <t> 20.08.1916 20:35 </t>
  </si>
  <si>
    <t> 0.278 </t>
  </si>
  <si>
    <t>2421121.541 </t>
  </si>
  <si>
    <t> 15.09.1916 00:59 </t>
  </si>
  <si>
    <t>2421132.338 </t>
  </si>
  <si>
    <t> 25.09.1916 20:06 </t>
  </si>
  <si>
    <t>2421157.525 </t>
  </si>
  <si>
    <t> 21.10.1916 00:36 </t>
  </si>
  <si>
    <t>2421164.729 </t>
  </si>
  <si>
    <t> 28.10.1916 05:29 </t>
  </si>
  <si>
    <t>2421452.642 </t>
  </si>
  <si>
    <t> 12.08.1917 03:24 </t>
  </si>
  <si>
    <t> 0.256 </t>
  </si>
  <si>
    <t>2421492.227 </t>
  </si>
  <si>
    <t> 20.09.1917 17:26 </t>
  </si>
  <si>
    <t> 0.252 </t>
  </si>
  <si>
    <t>2421722.576 </t>
  </si>
  <si>
    <t> 09.05.1918 01:49 </t>
  </si>
  <si>
    <t>2422255.234 </t>
  </si>
  <si>
    <t> 23.10.1919 17:36 </t>
  </si>
  <si>
    <t>2422431.574 </t>
  </si>
  <si>
    <t> 17.04.1920 01:46 </t>
  </si>
  <si>
    <t> 0.247 </t>
  </si>
  <si>
    <t>2422467.560 </t>
  </si>
  <si>
    <t> 23.05.1920 01:26 </t>
  </si>
  <si>
    <t> 0.242 </t>
  </si>
  <si>
    <t>2422604.331 </t>
  </si>
  <si>
    <t> 06.10.1920 19:56 </t>
  </si>
  <si>
    <t> 0.249 </t>
  </si>
  <si>
    <t>2423018.205 </t>
  </si>
  <si>
    <t> 24.11.1921 16:55 </t>
  </si>
  <si>
    <t> 0.233 </t>
  </si>
  <si>
    <t>2423349.315 </t>
  </si>
  <si>
    <t> 21.10.1922 19:33 </t>
  </si>
  <si>
    <t> 0.230 </t>
  </si>
  <si>
    <t>2423374.500 </t>
  </si>
  <si>
    <t> 16.11.1922 00:00 </t>
  </si>
  <si>
    <t> 0.222 </t>
  </si>
  <si>
    <t>2423518.460 </t>
  </si>
  <si>
    <t> 08.04.1923 23:02 </t>
  </si>
  <si>
    <t> 0.220 </t>
  </si>
  <si>
    <t>2423525.670 </t>
  </si>
  <si>
    <t> 16.04.1923 04:04 </t>
  </si>
  <si>
    <t> 0.232 </t>
  </si>
  <si>
    <t>2423669.608 </t>
  </si>
  <si>
    <t> 07.09.1923 02:35 </t>
  </si>
  <si>
    <t> 0.208 </t>
  </si>
  <si>
    <t>2423673.222 </t>
  </si>
  <si>
    <t> 10.09.1923 17:19 </t>
  </si>
  <si>
    <t> 0.223 </t>
  </si>
  <si>
    <t>2424083.509 </t>
  </si>
  <si>
    <t> 25.10.1924 00:12 </t>
  </si>
  <si>
    <t> 0.218 </t>
  </si>
  <si>
    <t>2426401.265 </t>
  </si>
  <si>
    <t> 28.02.1931 18:21 </t>
  </si>
  <si>
    <t> 0.186 </t>
  </si>
  <si>
    <t>2427840.871 </t>
  </si>
  <si>
    <t> 07.02.1935 08:54 </t>
  </si>
  <si>
    <t> 0.172 </t>
  </si>
  <si>
    <t>2430615.674 </t>
  </si>
  <si>
    <t> 13.09.1942 04:10 </t>
  </si>
  <si>
    <t> 0.107 </t>
  </si>
  <si>
    <t> B.S.Whitney </t>
  </si>
  <si>
    <t> AJ 50.132 </t>
  </si>
  <si>
    <t>2431961.693 </t>
  </si>
  <si>
    <t> 21.05.1946 04:37 </t>
  </si>
  <si>
    <t> 0.081 </t>
  </si>
  <si>
    <t> AJ 53.13 </t>
  </si>
  <si>
    <t>2432015.671 </t>
  </si>
  <si>
    <t> 14.07.1946 04:06 </t>
  </si>
  <si>
    <t> 0.074 </t>
  </si>
  <si>
    <t>2432141.635 </t>
  </si>
  <si>
    <t> 17.11.1946 03:14 </t>
  </si>
  <si>
    <t> 0.071 </t>
  </si>
  <si>
    <t>2432281.998 </t>
  </si>
  <si>
    <t> 06.04.1947 11:57 </t>
  </si>
  <si>
    <t> AJ 55.231 </t>
  </si>
  <si>
    <t>2432357.571 </t>
  </si>
  <si>
    <t> 21.06.1947 01:42 </t>
  </si>
  <si>
    <t> 0.064 </t>
  </si>
  <si>
    <t>2432400.755 </t>
  </si>
  <si>
    <t> 03.08.1947 06:07 </t>
  </si>
  <si>
    <t> 0.059 </t>
  </si>
  <si>
    <t>2432749.864 </t>
  </si>
  <si>
    <t> 17.07.1948 08:44 </t>
  </si>
  <si>
    <t> 0.061 </t>
  </si>
  <si>
    <t>2432778.658 </t>
  </si>
  <si>
    <t> 15.08.1948 03:47 </t>
  </si>
  <si>
    <t> 0.062 </t>
  </si>
  <si>
    <t>2432807.456 </t>
  </si>
  <si>
    <t> 12.09.1948 22:56 </t>
  </si>
  <si>
    <t> 0.068 </t>
  </si>
  <si>
    <t> R.Szafraniec </t>
  </si>
  <si>
    <t> AAC 4.156 </t>
  </si>
  <si>
    <t>2433066.588 </t>
  </si>
  <si>
    <t> 30.05.1949 02:06 </t>
  </si>
  <si>
    <t> AAC 5.6 </t>
  </si>
  <si>
    <t>2433091.775 </t>
  </si>
  <si>
    <t> 24.06.1949 06:36 </t>
  </si>
  <si>
    <t>2433390.481 </t>
  </si>
  <si>
    <t> 18.04.1950 23:32 </t>
  </si>
  <si>
    <t> 0.047 </t>
  </si>
  <si>
    <t> AAC 5.8 </t>
  </si>
  <si>
    <t>2433498.473 </t>
  </si>
  <si>
    <t> 04.08.1950 23:21 </t>
  </si>
  <si>
    <t> 0.067 </t>
  </si>
  <si>
    <t> A.A.Wachmann </t>
  </si>
  <si>
    <t> AHSB 6.332 </t>
  </si>
  <si>
    <t>2433516.460 </t>
  </si>
  <si>
    <t> 22.08.1950 23:02 </t>
  </si>
  <si>
    <t>2433577.638 </t>
  </si>
  <si>
    <t> 23.10.1950 03:18 </t>
  </si>
  <si>
    <t> 0.053 </t>
  </si>
  <si>
    <t> AJ 59.455 </t>
  </si>
  <si>
    <t>2433836.777 </t>
  </si>
  <si>
    <t> 09.07.1951 06:38 </t>
  </si>
  <si>
    <t> 0.060 </t>
  </si>
  <si>
    <t>2433847.576 </t>
  </si>
  <si>
    <t> 20.07.1951 01:49 </t>
  </si>
  <si>
    <t>2433872.773 </t>
  </si>
  <si>
    <t> 14.08.1951 06:33 </t>
  </si>
  <si>
    <t> 0.066 </t>
  </si>
  <si>
    <t>2433883.567 </t>
  </si>
  <si>
    <t> 25.08.1951 01:36 </t>
  </si>
  <si>
    <t> 0.063 </t>
  </si>
  <si>
    <t>2434153.502 </t>
  </si>
  <si>
    <t> 21.05.1952 00:02 </t>
  </si>
  <si>
    <t> 0.069 </t>
  </si>
  <si>
    <t>2434178.692 </t>
  </si>
  <si>
    <t> 15.06.1952 04:36 </t>
  </si>
  <si>
    <t>2434236.279 </t>
  </si>
  <si>
    <t> 11.08.1952 18:41 </t>
  </si>
  <si>
    <t> AAC 5.52 </t>
  </si>
  <si>
    <t>2434304.652 </t>
  </si>
  <si>
    <t> 19.10.1952 03:38 </t>
  </si>
  <si>
    <t>2434322.646 </t>
  </si>
  <si>
    <t> 06.11.1952 03:30 </t>
  </si>
  <si>
    <t> 0.058 </t>
  </si>
  <si>
    <t>2434513.404 </t>
  </si>
  <si>
    <t> 15.05.1953 21:41 </t>
  </si>
  <si>
    <t> AAC 5.191 </t>
  </si>
  <si>
    <t>2434556.582 </t>
  </si>
  <si>
    <t> 28.06.1953 01:58 </t>
  </si>
  <si>
    <t> 0.055 </t>
  </si>
  <si>
    <t>2434563.778 </t>
  </si>
  <si>
    <t> 05.07.1953 06:40 </t>
  </si>
  <si>
    <t>2434599.766 </t>
  </si>
  <si>
    <t> 10.08.1953 06:23 </t>
  </si>
  <si>
    <t> 0.051 </t>
  </si>
  <si>
    <t>2434603.374 </t>
  </si>
  <si>
    <t> 13.08.1953 20:58 </t>
  </si>
  <si>
    <t>2434617.767 </t>
  </si>
  <si>
    <t> 28.08.1953 06:24 </t>
  </si>
  <si>
    <t> 0.057 </t>
  </si>
  <si>
    <t>2434628.566 </t>
  </si>
  <si>
    <t> 08.09.1953 01:35 </t>
  </si>
  <si>
    <t>2434646.559 </t>
  </si>
  <si>
    <t> 26.09.1953 01:24 </t>
  </si>
  <si>
    <t> 0.056 </t>
  </si>
  <si>
    <t>2434945.288 </t>
  </si>
  <si>
    <t> 21.07.1954 18:54 </t>
  </si>
  <si>
    <t> G.Chis </t>
  </si>
  <si>
    <t> SCA 4.403 </t>
  </si>
  <si>
    <t>2434952.463 </t>
  </si>
  <si>
    <t> 28.07.1954 23:06 </t>
  </si>
  <si>
    <t> 0.041 </t>
  </si>
  <si>
    <t>2434988.472 </t>
  </si>
  <si>
    <t> 02.09.1954 23:19 </t>
  </si>
  <si>
    <t>2434988.474 </t>
  </si>
  <si>
    <t> 02.09.1954 23:22 </t>
  </si>
  <si>
    <t> AAC 5.194 </t>
  </si>
  <si>
    <t>2435085.634 </t>
  </si>
  <si>
    <t> 09.12.1954 03:12 </t>
  </si>
  <si>
    <t> AJ 62.373 </t>
  </si>
  <si>
    <t>2435254.798 </t>
  </si>
  <si>
    <t> 27.05.1955 07:09 </t>
  </si>
  <si>
    <t>2435319.580 </t>
  </si>
  <si>
    <t> 31.07.1955 01:55 </t>
  </si>
  <si>
    <t>2435326.777 </t>
  </si>
  <si>
    <t> 07.08.1955 06:38 </t>
  </si>
  <si>
    <t> 0.054 </t>
  </si>
  <si>
    <t>2435337.574 </t>
  </si>
  <si>
    <t> 18.08.1955 01:46 </t>
  </si>
  <si>
    <t>2435362.764 </t>
  </si>
  <si>
    <t> 12.09.1955 06:20 </t>
  </si>
  <si>
    <t> 0.050 </t>
  </si>
  <si>
    <t>2435366.366 </t>
  </si>
  <si>
    <t> 15.09.1955 20:47 </t>
  </si>
  <si>
    <t> AA 6.142 </t>
  </si>
  <si>
    <t>2435398.756 </t>
  </si>
  <si>
    <t> 18.10.1955 06:08 </t>
  </si>
  <si>
    <t> 0.052 </t>
  </si>
  <si>
    <t>2435632.693 </t>
  </si>
  <si>
    <t> 08.06.1956 04:37 </t>
  </si>
  <si>
    <t>2435686.674 </t>
  </si>
  <si>
    <t> 01.08.1956 04:10 </t>
  </si>
  <si>
    <t> 0.046 </t>
  </si>
  <si>
    <t>2435715.453 </t>
  </si>
  <si>
    <t> 29.08.1956 22:52 </t>
  </si>
  <si>
    <t> 0.032 </t>
  </si>
  <si>
    <t> W.P.Zessewitsch </t>
  </si>
  <si>
    <t> AC 174.17 </t>
  </si>
  <si>
    <t>2435715.474 </t>
  </si>
  <si>
    <t> 29.08.1956 23:22 </t>
  </si>
  <si>
    <t>2436093.365 </t>
  </si>
  <si>
    <t> 11.09.1957 20:45 </t>
  </si>
  <si>
    <t> 0.044 </t>
  </si>
  <si>
    <t> I.Todoran </t>
  </si>
  <si>
    <t> SCA 8.40 </t>
  </si>
  <si>
    <t>2436111.360 </t>
  </si>
  <si>
    <t> 29.09.1957 20:38 </t>
  </si>
  <si>
    <t>2436388.480 </t>
  </si>
  <si>
    <t> 03.07.1958 23:31 </t>
  </si>
  <si>
    <t> 0.037 </t>
  </si>
  <si>
    <t>2436460.469 </t>
  </si>
  <si>
    <t> 13.09.1958 23:15 </t>
  </si>
  <si>
    <t> 0.045 </t>
  </si>
  <si>
    <t> AA 9.49 </t>
  </si>
  <si>
    <t>2436478.464 </t>
  </si>
  <si>
    <t> 01.10.1958 23:08 </t>
  </si>
  <si>
    <t>2436802.368 </t>
  </si>
  <si>
    <t> 21.08.1959 20:49 </t>
  </si>
  <si>
    <t> 0.034 </t>
  </si>
  <si>
    <t>2436820.369 </t>
  </si>
  <si>
    <t> 08.09.1959 20:51 </t>
  </si>
  <si>
    <t> 0.040 </t>
  </si>
  <si>
    <t>2436838.359 </t>
  </si>
  <si>
    <t> 26.09.1959 20:36 </t>
  </si>
  <si>
    <t> 0.035 </t>
  </si>
  <si>
    <t>2436856.354 </t>
  </si>
  <si>
    <t> 14.10.1959 20:29 </t>
  </si>
  <si>
    <t>2437133.480 </t>
  </si>
  <si>
    <t> 17.07.1960 23:31 </t>
  </si>
  <si>
    <t>2437151.474 </t>
  </si>
  <si>
    <t> 04.08.1960 23:22 </t>
  </si>
  <si>
    <t>2437169.469 </t>
  </si>
  <si>
    <t> 22.08.1960 23:15 </t>
  </si>
  <si>
    <t>2437187.465 </t>
  </si>
  <si>
    <t> 09.09.1960 23:09 </t>
  </si>
  <si>
    <t> 0.033 </t>
  </si>
  <si>
    <t>2437198.262 </t>
  </si>
  <si>
    <t> 20.09.1960 18:17 </t>
  </si>
  <si>
    <t>2437252.256 </t>
  </si>
  <si>
    <t> 13.11.1960 18:08 </t>
  </si>
  <si>
    <t>2437493.387 </t>
  </si>
  <si>
    <t> 12.07.1961 21:17 </t>
  </si>
  <si>
    <t> 0.036 </t>
  </si>
  <si>
    <t>2437500.588 </t>
  </si>
  <si>
    <t> 20.07.1961 02:06 </t>
  </si>
  <si>
    <t> 0.039 </t>
  </si>
  <si>
    <t>2437536.576 </t>
  </si>
  <si>
    <t> 25.08.1961 01:49 </t>
  </si>
  <si>
    <t>2437547.373 </t>
  </si>
  <si>
    <t> 04.09.1961 20:57 </t>
  </si>
  <si>
    <t>2437914.468 </t>
  </si>
  <si>
    <t> 06.09.1962 23:13 </t>
  </si>
  <si>
    <t> 0.028 </t>
  </si>
  <si>
    <t>IBVS 187 </t>
  </si>
  <si>
    <t>2438184.396 </t>
  </si>
  <si>
    <t> 03.06.1963 21:30 </t>
  </si>
  <si>
    <t> 0.027 </t>
  </si>
  <si>
    <t>2438292.367 </t>
  </si>
  <si>
    <t> 19.09.1963 20:48 </t>
  </si>
  <si>
    <t> K.Kordylewski </t>
  </si>
  <si>
    <t>IBVS 35 </t>
  </si>
  <si>
    <t>2438605.484 </t>
  </si>
  <si>
    <t> 28.07.1964 23:36 </t>
  </si>
  <si>
    <t> 0.026 </t>
  </si>
  <si>
    <t>2438670.263 </t>
  </si>
  <si>
    <t> 01.10.1964 18:18 </t>
  </si>
  <si>
    <t> 0.022 </t>
  </si>
  <si>
    <t>2438983.379 </t>
  </si>
  <si>
    <t> 10.08.1965 21:05 </t>
  </si>
  <si>
    <t> 0.021 </t>
  </si>
  <si>
    <t>2439037.364 </t>
  </si>
  <si>
    <t> 03.10.1965 20:44 </t>
  </si>
  <si>
    <t> 0.020 </t>
  </si>
  <si>
    <t>2439260.504 </t>
  </si>
  <si>
    <t> 15.05.1966 00:05 </t>
  </si>
  <si>
    <t> 0.019 </t>
  </si>
  <si>
    <t>2442258.503 </t>
  </si>
  <si>
    <t> 30.07.1974 00:04 </t>
  </si>
  <si>
    <t> 0.009 </t>
  </si>
  <si>
    <t> K.Locher </t>
  </si>
  <si>
    <t> BBS 16 </t>
  </si>
  <si>
    <t>2442949.511 </t>
  </si>
  <si>
    <t> 20.06.1976 00:15 </t>
  </si>
  <si>
    <t> -0.000 </t>
  </si>
  <si>
    <t> BBS 28 </t>
  </si>
  <si>
    <t>2443658.515 </t>
  </si>
  <si>
    <t> 30.05.1978 00:21 </t>
  </si>
  <si>
    <t> -0.009 </t>
  </si>
  <si>
    <t> BBS 37 </t>
  </si>
  <si>
    <t>2444144.398 </t>
  </si>
  <si>
    <t> 27.09.1979 21:33 </t>
  </si>
  <si>
    <t> 0.002 </t>
  </si>
  <si>
    <t> H.Peter </t>
  </si>
  <si>
    <t> BBS 45 </t>
  </si>
  <si>
    <t>2444644.661 </t>
  </si>
  <si>
    <t> 09.02.1981 03:51 </t>
  </si>
  <si>
    <t> BBS 53 </t>
  </si>
  <si>
    <t>2445058.545 </t>
  </si>
  <si>
    <t> 30.03.1982 01:04 </t>
  </si>
  <si>
    <t> BBS 59 </t>
  </si>
  <si>
    <t>2445490.434 </t>
  </si>
  <si>
    <t> 04.06.1983 22:24 </t>
  </si>
  <si>
    <t> -0.006 </t>
  </si>
  <si>
    <t> BBS 67 </t>
  </si>
  <si>
    <t>2445526.431 </t>
  </si>
  <si>
    <t> 10.07.1983 22:20 </t>
  </si>
  <si>
    <t> 0.000 </t>
  </si>
  <si>
    <t>2445911.519 </t>
  </si>
  <si>
    <t> 30.07.1984 00:27 </t>
  </si>
  <si>
    <t> -0.010 </t>
  </si>
  <si>
    <t> BBS 73 </t>
  </si>
  <si>
    <t>2446235.443 </t>
  </si>
  <si>
    <t> 18.06.1985 22:37 </t>
  </si>
  <si>
    <t> -0.001 </t>
  </si>
  <si>
    <t> BBS 77 </t>
  </si>
  <si>
    <t>2447016.442 </t>
  </si>
  <si>
    <t> 08.08.1987 22:36 </t>
  </si>
  <si>
    <t> 0.004 </t>
  </si>
  <si>
    <t> BBS 85 </t>
  </si>
  <si>
    <t>2447293.561 </t>
  </si>
  <si>
    <t> 12.05.1988 01:27 </t>
  </si>
  <si>
    <t> -0.004 </t>
  </si>
  <si>
    <t> BBS 88 </t>
  </si>
  <si>
    <t>2447401.520 </t>
  </si>
  <si>
    <t> 28.08.1988 00:28 </t>
  </si>
  <si>
    <t> -0.016 </t>
  </si>
  <si>
    <t> BBS 89 </t>
  </si>
  <si>
    <t>2447671.446 </t>
  </si>
  <si>
    <t> 24.05.1989 22:42 </t>
  </si>
  <si>
    <t> -0.019 </t>
  </si>
  <si>
    <t> BBS 92 </t>
  </si>
  <si>
    <t>2447743.453 </t>
  </si>
  <si>
    <t> 04.08.1989 22:52 </t>
  </si>
  <si>
    <t> 0.007 </t>
  </si>
  <si>
    <t>2448002.556 </t>
  </si>
  <si>
    <t> 21.04.1990 01:20 </t>
  </si>
  <si>
    <t> -0.021 </t>
  </si>
  <si>
    <t> BBS 95 </t>
  </si>
  <si>
    <t>2448175.282 </t>
  </si>
  <si>
    <t> 10.10.1990 18:46 </t>
  </si>
  <si>
    <t> -0.050 </t>
  </si>
  <si>
    <t> BBS 96 </t>
  </si>
  <si>
    <t>2448398.464 </t>
  </si>
  <si>
    <t> 21.05.1991 23:08 </t>
  </si>
  <si>
    <t> BBS 98 </t>
  </si>
  <si>
    <t>2448488.434 </t>
  </si>
  <si>
    <t> 19.08.1991 22:24 </t>
  </si>
  <si>
    <t> -0.015 </t>
  </si>
  <si>
    <t>2449215.431 </t>
  </si>
  <si>
    <t> 15.08.1993 22:20 </t>
  </si>
  <si>
    <t> -0.026 </t>
  </si>
  <si>
    <t> BBS 104 </t>
  </si>
  <si>
    <t>2449251.396 </t>
  </si>
  <si>
    <t> 20.09.1993 21:30 </t>
  </si>
  <si>
    <t> -0.052 </t>
  </si>
  <si>
    <t> BBS 105 </t>
  </si>
  <si>
    <t>2449471.414 </t>
  </si>
  <si>
    <t> 28.04.1994 21:56 </t>
  </si>
  <si>
    <t> 0.424 </t>
  </si>
  <si>
    <t> BBS 106 </t>
  </si>
  <si>
    <t>2449888.386 </t>
  </si>
  <si>
    <t> 19.06.1995 21:15 </t>
  </si>
  <si>
    <t> -0.094 </t>
  </si>
  <si>
    <t> BBS 109 </t>
  </si>
  <si>
    <t>2449924.433 </t>
  </si>
  <si>
    <t> 25.07.1995 22:23 </t>
  </si>
  <si>
    <t> -0.037 </t>
  </si>
  <si>
    <t> BBS 110 </t>
  </si>
  <si>
    <t>2450579.443 </t>
  </si>
  <si>
    <t> 10.05.1997 22:37 </t>
  </si>
  <si>
    <t> -0.054 </t>
  </si>
  <si>
    <t> BBS 115 </t>
  </si>
  <si>
    <t>2450597.423 </t>
  </si>
  <si>
    <t> 28.05.1997 22:09 </t>
  </si>
  <si>
    <t> -0.069 </t>
  </si>
  <si>
    <t>E </t>
  </si>
  <si>
    <t>?</t>
  </si>
  <si>
    <t> R.Diethelm </t>
  </si>
  <si>
    <t>2451036.4858 </t>
  </si>
  <si>
    <t> 10.08.1998 23:39 </t>
  </si>
  <si>
    <t> -0.0908 </t>
  </si>
  <si>
    <t> J.Safar </t>
  </si>
  <si>
    <t>IBVS 4888 </t>
  </si>
  <si>
    <t>2451810.315 </t>
  </si>
  <si>
    <t> 22.09.2000 19:33 </t>
  </si>
  <si>
    <t> -0.057 </t>
  </si>
  <si>
    <t> BBS 123 </t>
  </si>
  <si>
    <t>2452051.40 </t>
  </si>
  <si>
    <t> 21.05.2001 21:36 </t>
  </si>
  <si>
    <t> -0.11 </t>
  </si>
  <si>
    <t> BBS 125 </t>
  </si>
  <si>
    <t>2452382.531 </t>
  </si>
  <si>
    <t> 18.04.2002 00:44 </t>
  </si>
  <si>
    <t> -0.090 </t>
  </si>
  <si>
    <t> BBS 128 </t>
  </si>
  <si>
    <t>2452886.382 </t>
  </si>
  <si>
    <t> 03.09.2003 21:10 </t>
  </si>
  <si>
    <t> -0.106 </t>
  </si>
  <si>
    <t> BBS 130 </t>
  </si>
  <si>
    <t>2453440.601 </t>
  </si>
  <si>
    <t> 11.03.2005 02:25 </t>
  </si>
  <si>
    <t> -0.141 </t>
  </si>
  <si>
    <t>OEJV 0003 </t>
  </si>
  <si>
    <t>2453566.557 </t>
  </si>
  <si>
    <t> 15.07.2005 01:22 </t>
  </si>
  <si>
    <t> -0.152 </t>
  </si>
  <si>
    <t>2455312.05371 </t>
  </si>
  <si>
    <t> 25.04.2010 13:17 </t>
  </si>
  <si>
    <t> -0.19424 </t>
  </si>
  <si>
    <t>C </t>
  </si>
  <si>
    <t> P.Zasche </t>
  </si>
  <si>
    <t>IBVS 6007 </t>
  </si>
  <si>
    <t>BAD?</t>
  </si>
  <si>
    <t>JAVSO 49, 108</t>
  </si>
  <si>
    <t>JBAV, 60</t>
  </si>
  <si>
    <t>JAAVSO, 50, 255</t>
  </si>
  <si>
    <t>27/03/1892</t>
  </si>
  <si>
    <t>12/07/1893</t>
  </si>
  <si>
    <t>17/05/1896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</si>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</sst>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0" fillId="0" borderId="5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5" fontId="23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Lyr - O-C Diagr.</a:t>
            </a:r>
          </a:p>
        </c:rich>
      </c:tx>
      <c:layout>
        <c:manualLayout>
          <c:xMode val="edge"/>
          <c:yMode val="edge"/>
          <c:x val="0.3901351568722070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3457386633191"/>
          <c:y val="0.14769252958613219"/>
          <c:w val="0.8176394596054331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-1.2504999995144317E-2</c:v>
                </c:pt>
                <c:pt idx="3">
                  <c:v>-1.3444999996863771E-2</c:v>
                </c:pt>
                <c:pt idx="4">
                  <c:v>-1.5999999995983671E-2</c:v>
                </c:pt>
                <c:pt idx="5">
                  <c:v>-1.6129999994518585E-2</c:v>
                </c:pt>
                <c:pt idx="6">
                  <c:v>-1.9374999998035491E-2</c:v>
                </c:pt>
                <c:pt idx="7">
                  <c:v>-2.322499999536376E-2</c:v>
                </c:pt>
                <c:pt idx="8">
                  <c:v>-8.849999996527913E-3</c:v>
                </c:pt>
                <c:pt idx="10">
                  <c:v>-1.209999999809952E-2</c:v>
                </c:pt>
                <c:pt idx="11">
                  <c:v>-4.0799999951559585E-3</c:v>
                </c:pt>
                <c:pt idx="12">
                  <c:v>-5.5999999967752956E-3</c:v>
                </c:pt>
                <c:pt idx="13">
                  <c:v>-1.9299999985378236E-3</c:v>
                </c:pt>
                <c:pt idx="14">
                  <c:v>-9.979999995266553E-3</c:v>
                </c:pt>
                <c:pt idx="15">
                  <c:v>7.485000001906883E-3</c:v>
                </c:pt>
                <c:pt idx="16">
                  <c:v>1.3955000002169982E-2</c:v>
                </c:pt>
                <c:pt idx="17">
                  <c:v>1.3730000002396991E-2</c:v>
                </c:pt>
                <c:pt idx="18">
                  <c:v>1.9700000004377216E-2</c:v>
                </c:pt>
                <c:pt idx="19">
                  <c:v>2.3950000002514571E-2</c:v>
                </c:pt>
                <c:pt idx="20">
                  <c:v>2.7230000003328314E-2</c:v>
                </c:pt>
                <c:pt idx="21">
                  <c:v>1.7895000004500616E-2</c:v>
                </c:pt>
                <c:pt idx="22">
                  <c:v>1.9890000003215391E-2</c:v>
                </c:pt>
                <c:pt idx="23">
                  <c:v>2.184500000657863E-2</c:v>
                </c:pt>
                <c:pt idx="24">
                  <c:v>2.877000000080443E-2</c:v>
                </c:pt>
                <c:pt idx="25">
                  <c:v>1.9275000002380693E-2</c:v>
                </c:pt>
                <c:pt idx="26">
                  <c:v>3.2315000000380678E-2</c:v>
                </c:pt>
                <c:pt idx="27">
                  <c:v>2.824000000327942E-2</c:v>
                </c:pt>
                <c:pt idx="28">
                  <c:v>3.9120000004913891E-2</c:v>
                </c:pt>
                <c:pt idx="29">
                  <c:v>2.9865000004065223E-2</c:v>
                </c:pt>
                <c:pt idx="30">
                  <c:v>4.0820000005624024E-2</c:v>
                </c:pt>
                <c:pt idx="31">
                  <c:v>3.071500000442029E-2</c:v>
                </c:pt>
                <c:pt idx="32">
                  <c:v>3.0670000003738096E-2</c:v>
                </c:pt>
                <c:pt idx="33">
                  <c:v>2.4565000003349269E-2</c:v>
                </c:pt>
                <c:pt idx="35">
                  <c:v>2.2335000005114125E-2</c:v>
                </c:pt>
                <c:pt idx="36">
                  <c:v>1.81700000030105E-2</c:v>
                </c:pt>
                <c:pt idx="37">
                  <c:v>3.0210000004444737E-2</c:v>
                </c:pt>
                <c:pt idx="38">
                  <c:v>3.3990000003541354E-2</c:v>
                </c:pt>
                <c:pt idx="39">
                  <c:v>2.2255000003497116E-2</c:v>
                </c:pt>
                <c:pt idx="40">
                  <c:v>1.8105000006471528E-2</c:v>
                </c:pt>
                <c:pt idx="41">
                  <c:v>2.6535000000876607E-2</c:v>
                </c:pt>
                <c:pt idx="42">
                  <c:v>1.3810000004014E-2</c:v>
                </c:pt>
                <c:pt idx="43">
                  <c:v>1.4430000002903398E-2</c:v>
                </c:pt>
                <c:pt idx="44">
                  <c:v>6.3250000021071173E-3</c:v>
                </c:pt>
                <c:pt idx="45">
                  <c:v>5.725000002712477E-3</c:v>
                </c:pt>
                <c:pt idx="46">
                  <c:v>1.7695000002277084E-2</c:v>
                </c:pt>
                <c:pt idx="47">
                  <c:v>-4.9049999979615677E-3</c:v>
                </c:pt>
                <c:pt idx="48">
                  <c:v>1.0080000003654277E-2</c:v>
                </c:pt>
                <c:pt idx="49">
                  <c:v>9.3700000034004916E-3</c:v>
                </c:pt>
                <c:pt idx="52">
                  <c:v>-3.7854999995033722E-2</c:v>
                </c:pt>
                <c:pt idx="53">
                  <c:v>-5.0464999996620463E-2</c:v>
                </c:pt>
                <c:pt idx="54">
                  <c:v>-5.7689999997819541E-2</c:v>
                </c:pt>
                <c:pt idx="55">
                  <c:v>-5.9214999997493578E-2</c:v>
                </c:pt>
                <c:pt idx="56">
                  <c:v>-5.7799999995040707E-2</c:v>
                </c:pt>
                <c:pt idx="57">
                  <c:v>-6.4114999997400446E-2</c:v>
                </c:pt>
                <c:pt idx="58">
                  <c:v>-6.8294999993668171E-2</c:v>
                </c:pt>
                <c:pt idx="59">
                  <c:v>-6.3749999993888196E-2</c:v>
                </c:pt>
                <c:pt idx="60">
                  <c:v>-6.1869999997725245E-2</c:v>
                </c:pt>
                <c:pt idx="61">
                  <c:v>-5.5990000000747386E-2</c:v>
                </c:pt>
                <c:pt idx="62">
                  <c:v>-5.3069999994477257E-2</c:v>
                </c:pt>
                <c:pt idx="63">
                  <c:v>-5.9174999994866084E-2</c:v>
                </c:pt>
                <c:pt idx="64">
                  <c:v>-7.1419999992940575E-2</c:v>
                </c:pt>
                <c:pt idx="65">
                  <c:v>-4.987000000255648E-2</c:v>
                </c:pt>
                <c:pt idx="66">
                  <c:v>-5.7945000000472646E-2</c:v>
                </c:pt>
                <c:pt idx="67">
                  <c:v>-6.3199999996868428E-2</c:v>
                </c:pt>
                <c:pt idx="68">
                  <c:v>-5.327999999281019E-2</c:v>
                </c:pt>
                <c:pt idx="69">
                  <c:v>-5.132499999308493E-2</c:v>
                </c:pt>
                <c:pt idx="70">
                  <c:v>-4.7429999991436489E-2</c:v>
                </c:pt>
                <c:pt idx="71">
                  <c:v>-5.0474999996367842E-2</c:v>
                </c:pt>
                <c:pt idx="72">
                  <c:v>-4.1599999996833503E-2</c:v>
                </c:pt>
                <c:pt idx="73">
                  <c:v>-4.4704999992973171E-2</c:v>
                </c:pt>
                <c:pt idx="74">
                  <c:v>-4.1944999997213017E-2</c:v>
                </c:pt>
                <c:pt idx="75">
                  <c:v>-5.0229999993462116E-2</c:v>
                </c:pt>
                <c:pt idx="76">
                  <c:v>-5.1304999993590172E-2</c:v>
                </c:pt>
                <c:pt idx="77">
                  <c:v>-4.109999999491265E-2</c:v>
                </c:pt>
                <c:pt idx="78">
                  <c:v>-5.1279999992402736E-2</c:v>
                </c:pt>
                <c:pt idx="79">
                  <c:v>-5.3309999995690305E-2</c:v>
                </c:pt>
                <c:pt idx="80">
                  <c:v>-5.5459999995946418E-2</c:v>
                </c:pt>
                <c:pt idx="81">
                  <c:v>-4.6474999995552935E-2</c:v>
                </c:pt>
                <c:pt idx="82">
                  <c:v>-4.9534999998286366E-2</c:v>
                </c:pt>
                <c:pt idx="83">
                  <c:v>-4.7579999998561107E-2</c:v>
                </c:pt>
                <c:pt idx="84">
                  <c:v>-4.9654999995254911E-2</c:v>
                </c:pt>
                <c:pt idx="87">
                  <c:v>-4.3079999995825347E-2</c:v>
                </c:pt>
                <c:pt idx="88">
                  <c:v>-4.1079999995417893E-2</c:v>
                </c:pt>
                <c:pt idx="89">
                  <c:v>-5.4485000000568107E-2</c:v>
                </c:pt>
                <c:pt idx="90">
                  <c:v>-4.418999999325024E-2</c:v>
                </c:pt>
                <c:pt idx="91">
                  <c:v>-4.4459999997343402E-2</c:v>
                </c:pt>
                <c:pt idx="92">
                  <c:v>-4.5489999996789265E-2</c:v>
                </c:pt>
                <c:pt idx="93">
                  <c:v>-4.5534999997471459E-2</c:v>
                </c:pt>
                <c:pt idx="94">
                  <c:v>-4.8639999993611127E-2</c:v>
                </c:pt>
                <c:pt idx="95">
                  <c:v>-4.5654999994440004E-2</c:v>
                </c:pt>
                <c:pt idx="96">
                  <c:v>-4.6789999993052334E-2</c:v>
                </c:pt>
                <c:pt idx="97">
                  <c:v>-4.5764999995299149E-2</c:v>
                </c:pt>
                <c:pt idx="98">
                  <c:v>-4.9989999999525025E-2</c:v>
                </c:pt>
                <c:pt idx="99">
                  <c:v>-6.310999999550404E-2</c:v>
                </c:pt>
                <c:pt idx="104">
                  <c:v>-4.3214999997871928E-2</c:v>
                </c:pt>
                <c:pt idx="105">
                  <c:v>-4.3289999994158279E-2</c:v>
                </c:pt>
                <c:pt idx="107">
                  <c:v>-4.4714999996358529E-2</c:v>
                </c:pt>
                <c:pt idx="120">
                  <c:v>-4.6274999993329402E-2</c:v>
                </c:pt>
                <c:pt idx="121">
                  <c:v>-4.439999999885913E-2</c:v>
                </c:pt>
                <c:pt idx="123">
                  <c:v>-4.1154999998980202E-2</c:v>
                </c:pt>
                <c:pt idx="124">
                  <c:v>-4.4425000000046566E-2</c:v>
                </c:pt>
                <c:pt idx="125">
                  <c:v>-4.2729999993753154E-2</c:v>
                </c:pt>
                <c:pt idx="126">
                  <c:v>-4.2954999997164123E-2</c:v>
                </c:pt>
                <c:pt idx="127">
                  <c:v>-4.1884999998728745E-2</c:v>
                </c:pt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6-44AB-8877-3CAC463FF4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  <c:pt idx="171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  <c:pt idx="17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-2.0399999939400004E-3</c:v>
                </c:pt>
                <c:pt idx="2">
                  <c:v>-1.4339999997901032E-2</c:v>
                </c:pt>
                <c:pt idx="9">
                  <c:v>-1.2289999996937695E-2</c:v>
                </c:pt>
                <c:pt idx="34">
                  <c:v>3.0535000001691515E-2</c:v>
                </c:pt>
                <c:pt idx="50">
                  <c:v>-2.899999963119626E-4</c:v>
                </c:pt>
                <c:pt idx="51">
                  <c:v>-2.899999963119626E-4</c:v>
                </c:pt>
                <c:pt idx="85">
                  <c:v>-3.8899999999557622E-2</c:v>
                </c:pt>
                <c:pt idx="86">
                  <c:v>-6.1929999996209517E-2</c:v>
                </c:pt>
                <c:pt idx="100">
                  <c:v>-4.2109999994863756E-2</c:v>
                </c:pt>
                <c:pt idx="101">
                  <c:v>-4.7684999997727573E-2</c:v>
                </c:pt>
                <c:pt idx="102">
                  <c:v>-4.7759999994013924E-2</c:v>
                </c:pt>
                <c:pt idx="103">
                  <c:v>-5.191499999637017E-2</c:v>
                </c:pt>
                <c:pt idx="106">
                  <c:v>-5.0639999994018581E-2</c:v>
                </c:pt>
                <c:pt idx="108">
                  <c:v>-4.9789999997301493E-2</c:v>
                </c:pt>
                <c:pt idx="109">
                  <c:v>-4.9865000000863802E-2</c:v>
                </c:pt>
                <c:pt idx="110">
                  <c:v>-4.8019999994721729E-2</c:v>
                </c:pt>
                <c:pt idx="111">
                  <c:v>-4.9094999994849786E-2</c:v>
                </c:pt>
                <c:pt idx="112">
                  <c:v>-4.9169999998412095E-2</c:v>
                </c:pt>
                <c:pt idx="113">
                  <c:v>-4.8244999998132698E-2</c:v>
                </c:pt>
                <c:pt idx="114">
                  <c:v>-4.8289999991538934E-2</c:v>
                </c:pt>
                <c:pt idx="115">
                  <c:v>-3.9514999996754341E-2</c:v>
                </c:pt>
                <c:pt idx="116">
                  <c:v>-4.2519999995420221E-2</c:v>
                </c:pt>
                <c:pt idx="117">
                  <c:v>-3.9549999994051177E-2</c:v>
                </c:pt>
                <c:pt idx="118">
                  <c:v>-4.1699999994307291E-2</c:v>
                </c:pt>
                <c:pt idx="119">
                  <c:v>-4.1744999994989485E-2</c:v>
                </c:pt>
                <c:pt idx="122">
                  <c:v>-4.3850000001839362E-2</c:v>
                </c:pt>
                <c:pt idx="128">
                  <c:v>-2.238000000215834E-2</c:v>
                </c:pt>
                <c:pt idx="129">
                  <c:v>-2.5259999994887039E-2</c:v>
                </c:pt>
                <c:pt idx="130">
                  <c:v>-2.7214999994612299E-2</c:v>
                </c:pt>
                <c:pt idx="131">
                  <c:v>-1.1239999992540106E-2</c:v>
                </c:pt>
                <c:pt idx="132">
                  <c:v>-1.1324999999487773E-2</c:v>
                </c:pt>
                <c:pt idx="133">
                  <c:v>-1.404999999795109E-2</c:v>
                </c:pt>
                <c:pt idx="134">
                  <c:v>-6.8499999979394488E-3</c:v>
                </c:pt>
                <c:pt idx="135">
                  <c:v>0</c:v>
                </c:pt>
                <c:pt idx="137">
                  <c:v>-6.6049999950337224E-3</c:v>
                </c:pt>
                <c:pt idx="138">
                  <c:v>6.0450000019045547E-3</c:v>
                </c:pt>
                <c:pt idx="139">
                  <c:v>1.8790000009175856E-2</c:v>
                </c:pt>
                <c:pt idx="140">
                  <c:v>1.3635000002977904E-2</c:v>
                </c:pt>
                <c:pt idx="141">
                  <c:v>2.1849999975529499E-3</c:v>
                </c:pt>
                <c:pt idx="142">
                  <c:v>2.0600000061676838E-3</c:v>
                </c:pt>
                <c:pt idx="143">
                  <c:v>2.8760000001057051E-2</c:v>
                </c:pt>
                <c:pt idx="144">
                  <c:v>2.679999997781124E-3</c:v>
                </c:pt>
                <c:pt idx="145">
                  <c:v>-2.4039999996603001E-2</c:v>
                </c:pt>
                <c:pt idx="146">
                  <c:v>1.9030000003112946E-2</c:v>
                </c:pt>
                <c:pt idx="147">
                  <c:v>1.3655000002472661E-2</c:v>
                </c:pt>
                <c:pt idx="148">
                  <c:v>1.9655000003695022E-2</c:v>
                </c:pt>
                <c:pt idx="149">
                  <c:v>9.6249999987776391E-3</c:v>
                </c:pt>
                <c:pt idx="150">
                  <c:v>-1.5524999995250255E-2</c:v>
                </c:pt>
                <c:pt idx="152">
                  <c:v>-4.0454999994835816E-2</c:v>
                </c:pt>
                <c:pt idx="153">
                  <c:v>-5.1179999994928949E-2</c:v>
                </c:pt>
                <c:pt idx="154">
                  <c:v>5.6699999986449257E-3</c:v>
                </c:pt>
                <c:pt idx="155">
                  <c:v>-5.0599999958649278E-3</c:v>
                </c:pt>
                <c:pt idx="156">
                  <c:v>-2.0134999991569202E-2</c:v>
                </c:pt>
                <c:pt idx="158">
                  <c:v>3.8100000092526898E-3</c:v>
                </c:pt>
                <c:pt idx="159">
                  <c:v>-4.5194999991508666E-2</c:v>
                </c:pt>
                <c:pt idx="160">
                  <c:v>-2.3574999991978984E-2</c:v>
                </c:pt>
                <c:pt idx="162">
                  <c:v>-6.3984999993408564E-2</c:v>
                </c:pt>
                <c:pt idx="163">
                  <c:v>-7.3509999994712416E-2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6-44AB-8877-3CAC463FF4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6-44AB-8877-3CAC463FF4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7">
                  <c:v>-3.7164999994274694E-2</c:v>
                </c:pt>
                <c:pt idx="161">
                  <c:v>-3.4675000002607703E-2</c:v>
                </c:pt>
                <c:pt idx="164">
                  <c:v>-9.9074999998265412E-2</c:v>
                </c:pt>
                <c:pt idx="165">
                  <c:v>-0.18990499999199528</c:v>
                </c:pt>
                <c:pt idx="166">
                  <c:v>-0.15275000000110595</c:v>
                </c:pt>
                <c:pt idx="167">
                  <c:v>-0.16363499999715714</c:v>
                </c:pt>
                <c:pt idx="168">
                  <c:v>-0.19225999999616761</c:v>
                </c:pt>
                <c:pt idx="169">
                  <c:v>-0.15800499999750173</c:v>
                </c:pt>
                <c:pt idx="170">
                  <c:v>-0.15800499999750173</c:v>
                </c:pt>
                <c:pt idx="171">
                  <c:v>-0.16912999999476597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6-44AB-8877-3CAC463FF4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6-44AB-8877-3CAC463FF4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6-44AB-8877-3CAC463FF4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6-44AB-8877-3CAC463FF4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0.67021446684724828</c:v>
                </c:pt>
                <c:pt idx="1">
                  <c:v>0.66188413259948886</c:v>
                </c:pt>
                <c:pt idx="2">
                  <c:v>0.64350652498420247</c:v>
                </c:pt>
                <c:pt idx="3">
                  <c:v>0.60872261022447383</c:v>
                </c:pt>
                <c:pt idx="4">
                  <c:v>0.60382615421624863</c:v>
                </c:pt>
                <c:pt idx="5">
                  <c:v>0.60369897354071034</c:v>
                </c:pt>
                <c:pt idx="6">
                  <c:v>0.603508202527403</c:v>
                </c:pt>
                <c:pt idx="7">
                  <c:v>0.6028722991497113</c:v>
                </c:pt>
                <c:pt idx="8">
                  <c:v>0.59810302381702463</c:v>
                </c:pt>
                <c:pt idx="9">
                  <c:v>0.59708557841271803</c:v>
                </c:pt>
                <c:pt idx="10">
                  <c:v>0.59619531368394996</c:v>
                </c:pt>
                <c:pt idx="11">
                  <c:v>0.59034500260918743</c:v>
                </c:pt>
                <c:pt idx="12">
                  <c:v>0.58983627990703424</c:v>
                </c:pt>
                <c:pt idx="13">
                  <c:v>0.58970909923149595</c:v>
                </c:pt>
                <c:pt idx="14">
                  <c:v>0.5852577755876549</c:v>
                </c:pt>
                <c:pt idx="15">
                  <c:v>0.57069558823851807</c:v>
                </c:pt>
                <c:pt idx="16">
                  <c:v>0.53877323867840143</c:v>
                </c:pt>
                <c:pt idx="17">
                  <c:v>0.5378193836118641</c:v>
                </c:pt>
                <c:pt idx="18">
                  <c:v>0.5376922029363258</c:v>
                </c:pt>
                <c:pt idx="19">
                  <c:v>0.53451268604786795</c:v>
                </c:pt>
                <c:pt idx="20">
                  <c:v>0.53146034983494839</c:v>
                </c:pt>
                <c:pt idx="21">
                  <c:v>0.52580080977349342</c:v>
                </c:pt>
                <c:pt idx="22">
                  <c:v>0.52154025714295993</c:v>
                </c:pt>
                <c:pt idx="23">
                  <c:v>0.52134948612965248</c:v>
                </c:pt>
                <c:pt idx="24">
                  <c:v>0.52103153444080674</c:v>
                </c:pt>
                <c:pt idx="25">
                  <c:v>0.51893305329442452</c:v>
                </c:pt>
                <c:pt idx="26">
                  <c:v>0.51486327167719848</c:v>
                </c:pt>
                <c:pt idx="27">
                  <c:v>0.51454531998835273</c:v>
                </c:pt>
                <c:pt idx="28">
                  <c:v>0.51403659728619944</c:v>
                </c:pt>
                <c:pt idx="29">
                  <c:v>0.51295556154412381</c:v>
                </c:pt>
                <c:pt idx="30">
                  <c:v>0.51276479053081636</c:v>
                </c:pt>
                <c:pt idx="31">
                  <c:v>0.51231965816643221</c:v>
                </c:pt>
                <c:pt idx="32">
                  <c:v>0.51212888715312477</c:v>
                </c:pt>
                <c:pt idx="33">
                  <c:v>0.51168375478874073</c:v>
                </c:pt>
                <c:pt idx="34">
                  <c:v>0.51155657411320232</c:v>
                </c:pt>
                <c:pt idx="35">
                  <c:v>0.5064693470916698</c:v>
                </c:pt>
                <c:pt idx="36">
                  <c:v>0.50576985337620906</c:v>
                </c:pt>
                <c:pt idx="37">
                  <c:v>0.50170007175898301</c:v>
                </c:pt>
                <c:pt idx="38">
                  <c:v>0.49228870176914785</c:v>
                </c:pt>
                <c:pt idx="39">
                  <c:v>0.4891727752184592</c:v>
                </c:pt>
                <c:pt idx="40">
                  <c:v>0.48853687184076761</c:v>
                </c:pt>
                <c:pt idx="41">
                  <c:v>0.48612043900553964</c:v>
                </c:pt>
                <c:pt idx="42">
                  <c:v>0.47880755016208665</c:v>
                </c:pt>
                <c:pt idx="43">
                  <c:v>0.47295723908732423</c:v>
                </c:pt>
                <c:pt idx="44">
                  <c:v>0.47251210672294014</c:v>
                </c:pt>
                <c:pt idx="45">
                  <c:v>0.46996849321217388</c:v>
                </c:pt>
                <c:pt idx="46">
                  <c:v>0.46984131253663552</c:v>
                </c:pt>
                <c:pt idx="47">
                  <c:v>0.46729769902586926</c:v>
                </c:pt>
                <c:pt idx="48">
                  <c:v>0.46723410868810011</c:v>
                </c:pt>
                <c:pt idx="49">
                  <c:v>0.45998481018241627</c:v>
                </c:pt>
                <c:pt idx="50">
                  <c:v>0.41903263265907936</c:v>
                </c:pt>
                <c:pt idx="51">
                  <c:v>0.39359649755141668</c:v>
                </c:pt>
                <c:pt idx="52">
                  <c:v>0.34456834713139683</c:v>
                </c:pt>
                <c:pt idx="53">
                  <c:v>0.32078556080573223</c:v>
                </c:pt>
                <c:pt idx="54">
                  <c:v>0.31983170573919489</c:v>
                </c:pt>
                <c:pt idx="55">
                  <c:v>0.31760604391727443</c:v>
                </c:pt>
                <c:pt idx="56">
                  <c:v>0.31512602074427731</c:v>
                </c:pt>
                <c:pt idx="57">
                  <c:v>0.31379062365112498</c:v>
                </c:pt>
                <c:pt idx="58">
                  <c:v>0.31302753959789509</c:v>
                </c:pt>
                <c:pt idx="59">
                  <c:v>0.30685927683428693</c:v>
                </c:pt>
                <c:pt idx="60">
                  <c:v>0.30635055413213363</c:v>
                </c:pt>
                <c:pt idx="61">
                  <c:v>0.30584183142998045</c:v>
                </c:pt>
                <c:pt idx="62">
                  <c:v>0.30126332711060111</c:v>
                </c:pt>
                <c:pt idx="63">
                  <c:v>0.30081819474621707</c:v>
                </c:pt>
                <c:pt idx="64">
                  <c:v>0.29554019671137699</c:v>
                </c:pt>
                <c:pt idx="65">
                  <c:v>0.29363248657830232</c:v>
                </c:pt>
                <c:pt idx="66">
                  <c:v>0.29331453488945658</c:v>
                </c:pt>
                <c:pt idx="67">
                  <c:v>0.29223349914738089</c:v>
                </c:pt>
                <c:pt idx="68">
                  <c:v>0.28765499482800161</c:v>
                </c:pt>
                <c:pt idx="69">
                  <c:v>0.28746422381469416</c:v>
                </c:pt>
                <c:pt idx="70">
                  <c:v>0.28701909145031002</c:v>
                </c:pt>
                <c:pt idx="71">
                  <c:v>0.28682832043700257</c:v>
                </c:pt>
                <c:pt idx="72">
                  <c:v>0.28205904510431579</c:v>
                </c:pt>
                <c:pt idx="73">
                  <c:v>0.28161391273993175</c:v>
                </c:pt>
                <c:pt idx="74">
                  <c:v>0.28059646733562521</c:v>
                </c:pt>
                <c:pt idx="75">
                  <c:v>0.27938825091801123</c:v>
                </c:pt>
                <c:pt idx="76">
                  <c:v>0.27907029922916543</c:v>
                </c:pt>
                <c:pt idx="77">
                  <c:v>0.27570001132740013</c:v>
                </c:pt>
                <c:pt idx="78">
                  <c:v>0.2749369272741703</c:v>
                </c:pt>
                <c:pt idx="79">
                  <c:v>0.27480974659863194</c:v>
                </c:pt>
                <c:pt idx="80">
                  <c:v>0.27417384322094041</c:v>
                </c:pt>
                <c:pt idx="81">
                  <c:v>0.27411025288317126</c:v>
                </c:pt>
                <c:pt idx="82">
                  <c:v>0.27385589153209461</c:v>
                </c:pt>
                <c:pt idx="83">
                  <c:v>0.27366512051878711</c:v>
                </c:pt>
                <c:pt idx="84">
                  <c:v>0.27334716882994137</c:v>
                </c:pt>
                <c:pt idx="85">
                  <c:v>0.26806917079510134</c:v>
                </c:pt>
                <c:pt idx="86">
                  <c:v>0.26794199011956299</c:v>
                </c:pt>
                <c:pt idx="87">
                  <c:v>0.26730608674187145</c:v>
                </c:pt>
                <c:pt idx="88">
                  <c:v>0.26730608674187145</c:v>
                </c:pt>
                <c:pt idx="89">
                  <c:v>0.26558914762210423</c:v>
                </c:pt>
                <c:pt idx="90">
                  <c:v>0.26260040174695387</c:v>
                </c:pt>
                <c:pt idx="91">
                  <c:v>0.26145577566710904</c:v>
                </c:pt>
                <c:pt idx="92">
                  <c:v>0.26132859499157068</c:v>
                </c:pt>
                <c:pt idx="93">
                  <c:v>0.26113782397826324</c:v>
                </c:pt>
                <c:pt idx="94">
                  <c:v>0.26069269161387915</c:v>
                </c:pt>
                <c:pt idx="95">
                  <c:v>0.26062910127611</c:v>
                </c:pt>
                <c:pt idx="96">
                  <c:v>0.26005678823618761</c:v>
                </c:pt>
                <c:pt idx="97">
                  <c:v>0.25592341628119242</c:v>
                </c:pt>
                <c:pt idx="98">
                  <c:v>0.25496956121465508</c:v>
                </c:pt>
                <c:pt idx="99">
                  <c:v>0.25446083851250179</c:v>
                </c:pt>
                <c:pt idx="100">
                  <c:v>0.25446083851250179</c:v>
                </c:pt>
                <c:pt idx="101">
                  <c:v>0.24778385304674036</c:v>
                </c:pt>
                <c:pt idx="102">
                  <c:v>0.24746590135789456</c:v>
                </c:pt>
                <c:pt idx="103">
                  <c:v>0.24256944534966951</c:v>
                </c:pt>
                <c:pt idx="104">
                  <c:v>0.24129763859428638</c:v>
                </c:pt>
                <c:pt idx="105">
                  <c:v>0.24097968690544058</c:v>
                </c:pt>
                <c:pt idx="106">
                  <c:v>0.23525655650621649</c:v>
                </c:pt>
                <c:pt idx="107">
                  <c:v>0.23493860481737069</c:v>
                </c:pt>
                <c:pt idx="108">
                  <c:v>0.23462065312852493</c:v>
                </c:pt>
                <c:pt idx="109">
                  <c:v>0.23430270143967913</c:v>
                </c:pt>
                <c:pt idx="110">
                  <c:v>0.22940624543145408</c:v>
                </c:pt>
                <c:pt idx="111">
                  <c:v>0.22908829374260828</c:v>
                </c:pt>
                <c:pt idx="112">
                  <c:v>0.22877034205376248</c:v>
                </c:pt>
                <c:pt idx="113">
                  <c:v>0.22845239036491671</c:v>
                </c:pt>
                <c:pt idx="114">
                  <c:v>0.22826161935160924</c:v>
                </c:pt>
                <c:pt idx="115">
                  <c:v>0.22730776428507188</c:v>
                </c:pt>
                <c:pt idx="116">
                  <c:v>0.22304721165453839</c:v>
                </c:pt>
                <c:pt idx="117">
                  <c:v>0.22292003097900007</c:v>
                </c:pt>
                <c:pt idx="118">
                  <c:v>0.2222841276013085</c:v>
                </c:pt>
                <c:pt idx="119">
                  <c:v>0.22209335658800103</c:v>
                </c:pt>
                <c:pt idx="141">
                  <c:v>4.7983011776050001E-2</c:v>
                </c:pt>
                <c:pt idx="142">
                  <c:v>4.3213736443363251E-2</c:v>
                </c:pt>
                <c:pt idx="143">
                  <c:v>4.1941929687980113E-2</c:v>
                </c:pt>
                <c:pt idx="144">
                  <c:v>3.7363425368600836E-2</c:v>
                </c:pt>
                <c:pt idx="145">
                  <c:v>3.4311089155681311E-2</c:v>
                </c:pt>
                <c:pt idx="146">
                  <c:v>3.0368488213993593E-2</c:v>
                </c:pt>
                <c:pt idx="147">
                  <c:v>2.8778729769764679E-2</c:v>
                </c:pt>
                <c:pt idx="148">
                  <c:v>2.8778729769764679E-2</c:v>
                </c:pt>
                <c:pt idx="149">
                  <c:v>1.593348154039502E-2</c:v>
                </c:pt>
                <c:pt idx="150">
                  <c:v>1.5297578162703454E-2</c:v>
                </c:pt>
                <c:pt idx="151">
                  <c:v>1.1418567558784898E-2</c:v>
                </c:pt>
                <c:pt idx="152">
                  <c:v>1.135497722101575E-2</c:v>
                </c:pt>
                <c:pt idx="153">
                  <c:v>4.0420883775627164E-3</c:v>
                </c:pt>
                <c:pt idx="154">
                  <c:v>3.4061849998711508E-3</c:v>
                </c:pt>
                <c:pt idx="155">
                  <c:v>-8.1672564741153697E-3</c:v>
                </c:pt>
                <c:pt idx="156">
                  <c:v>-8.4852081629611525E-3</c:v>
                </c:pt>
                <c:pt idx="157">
                  <c:v>-1.6243229370798265E-2</c:v>
                </c:pt>
                <c:pt idx="158">
                  <c:v>-2.9915151991166955E-2</c:v>
                </c:pt>
                <c:pt idx="159">
                  <c:v>-3.4175704621700456E-2</c:v>
                </c:pt>
                <c:pt idx="160">
                  <c:v>-4.0026015696462872E-2</c:v>
                </c:pt>
                <c:pt idx="161">
                  <c:v>-4.8928662984144805E-2</c:v>
                </c:pt>
                <c:pt idx="162">
                  <c:v>-5.8721575000594939E-2</c:v>
                </c:pt>
                <c:pt idx="163">
                  <c:v>-6.0947236822515433E-2</c:v>
                </c:pt>
                <c:pt idx="164">
                  <c:v>-9.178855064055641E-2</c:v>
                </c:pt>
                <c:pt idx="165">
                  <c:v>-0.15843122462263265</c:v>
                </c:pt>
                <c:pt idx="166">
                  <c:v>-0.16370922265747265</c:v>
                </c:pt>
                <c:pt idx="167">
                  <c:v>-0.17000466609661918</c:v>
                </c:pt>
                <c:pt idx="168">
                  <c:v>-0.17095852116315652</c:v>
                </c:pt>
                <c:pt idx="169">
                  <c:v>-0.17114929217646396</c:v>
                </c:pt>
                <c:pt idx="170">
                  <c:v>-0.17114929217646396</c:v>
                </c:pt>
                <c:pt idx="171">
                  <c:v>-0.17719037426453388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6-44AB-8877-3CAC463FF4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51">
                  <c:v>0.46255999999993946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A6-44AB-8877-3CAC463F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341840"/>
        <c:axId val="1"/>
      </c:scatterChart>
      <c:valAx>
        <c:axId val="27034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49251635025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2735426008968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4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83588934791221"/>
          <c:y val="0.92000129214617399"/>
          <c:w val="0.7189846560659738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Lyr - O-C Diagr.</a:t>
            </a:r>
          </a:p>
        </c:rich>
      </c:tx>
      <c:layout>
        <c:manualLayout>
          <c:xMode val="edge"/>
          <c:yMode val="edge"/>
          <c:x val="0.389552552199631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8068729644305"/>
          <c:y val="0.14723926380368099"/>
          <c:w val="0.828358812644890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-1.2504999995144317E-2</c:v>
                </c:pt>
                <c:pt idx="3">
                  <c:v>-1.3444999996863771E-2</c:v>
                </c:pt>
                <c:pt idx="4">
                  <c:v>-1.5999999995983671E-2</c:v>
                </c:pt>
                <c:pt idx="5">
                  <c:v>-1.6129999994518585E-2</c:v>
                </c:pt>
                <c:pt idx="6">
                  <c:v>-1.9374999998035491E-2</c:v>
                </c:pt>
                <c:pt idx="7">
                  <c:v>-2.322499999536376E-2</c:v>
                </c:pt>
                <c:pt idx="8">
                  <c:v>-8.849999996527913E-3</c:v>
                </c:pt>
                <c:pt idx="10">
                  <c:v>-1.209999999809952E-2</c:v>
                </c:pt>
                <c:pt idx="11">
                  <c:v>-4.0799999951559585E-3</c:v>
                </c:pt>
                <c:pt idx="12">
                  <c:v>-5.5999999967752956E-3</c:v>
                </c:pt>
                <c:pt idx="13">
                  <c:v>-1.9299999985378236E-3</c:v>
                </c:pt>
                <c:pt idx="14">
                  <c:v>-9.979999995266553E-3</c:v>
                </c:pt>
                <c:pt idx="15">
                  <c:v>7.485000001906883E-3</c:v>
                </c:pt>
                <c:pt idx="16">
                  <c:v>1.3955000002169982E-2</c:v>
                </c:pt>
                <c:pt idx="17">
                  <c:v>1.3730000002396991E-2</c:v>
                </c:pt>
                <c:pt idx="18">
                  <c:v>1.9700000004377216E-2</c:v>
                </c:pt>
                <c:pt idx="19">
                  <c:v>2.3950000002514571E-2</c:v>
                </c:pt>
                <c:pt idx="20">
                  <c:v>2.7230000003328314E-2</c:v>
                </c:pt>
                <c:pt idx="21">
                  <c:v>1.7895000004500616E-2</c:v>
                </c:pt>
                <c:pt idx="22">
                  <c:v>1.9890000003215391E-2</c:v>
                </c:pt>
                <c:pt idx="23">
                  <c:v>2.184500000657863E-2</c:v>
                </c:pt>
                <c:pt idx="24">
                  <c:v>2.877000000080443E-2</c:v>
                </c:pt>
                <c:pt idx="25">
                  <c:v>1.9275000002380693E-2</c:v>
                </c:pt>
                <c:pt idx="26">
                  <c:v>3.2315000000380678E-2</c:v>
                </c:pt>
                <c:pt idx="27">
                  <c:v>2.824000000327942E-2</c:v>
                </c:pt>
                <c:pt idx="28">
                  <c:v>3.9120000004913891E-2</c:v>
                </c:pt>
                <c:pt idx="29">
                  <c:v>2.9865000004065223E-2</c:v>
                </c:pt>
                <c:pt idx="30">
                  <c:v>4.0820000005624024E-2</c:v>
                </c:pt>
                <c:pt idx="31">
                  <c:v>3.071500000442029E-2</c:v>
                </c:pt>
                <c:pt idx="32">
                  <c:v>3.0670000003738096E-2</c:v>
                </c:pt>
                <c:pt idx="33">
                  <c:v>2.4565000003349269E-2</c:v>
                </c:pt>
                <c:pt idx="35">
                  <c:v>2.2335000005114125E-2</c:v>
                </c:pt>
                <c:pt idx="36">
                  <c:v>1.81700000030105E-2</c:v>
                </c:pt>
                <c:pt idx="37">
                  <c:v>3.0210000004444737E-2</c:v>
                </c:pt>
                <c:pt idx="38">
                  <c:v>3.3990000003541354E-2</c:v>
                </c:pt>
                <c:pt idx="39">
                  <c:v>2.2255000003497116E-2</c:v>
                </c:pt>
                <c:pt idx="40">
                  <c:v>1.8105000006471528E-2</c:v>
                </c:pt>
                <c:pt idx="41">
                  <c:v>2.6535000000876607E-2</c:v>
                </c:pt>
                <c:pt idx="42">
                  <c:v>1.3810000004014E-2</c:v>
                </c:pt>
                <c:pt idx="43">
                  <c:v>1.4430000002903398E-2</c:v>
                </c:pt>
                <c:pt idx="44">
                  <c:v>6.3250000021071173E-3</c:v>
                </c:pt>
                <c:pt idx="45">
                  <c:v>5.725000002712477E-3</c:v>
                </c:pt>
                <c:pt idx="46">
                  <c:v>1.7695000002277084E-2</c:v>
                </c:pt>
                <c:pt idx="47">
                  <c:v>-4.9049999979615677E-3</c:v>
                </c:pt>
                <c:pt idx="48">
                  <c:v>1.0080000003654277E-2</c:v>
                </c:pt>
                <c:pt idx="49">
                  <c:v>9.3700000034004916E-3</c:v>
                </c:pt>
                <c:pt idx="52">
                  <c:v>-3.7854999995033722E-2</c:v>
                </c:pt>
                <c:pt idx="53">
                  <c:v>-5.0464999996620463E-2</c:v>
                </c:pt>
                <c:pt idx="54">
                  <c:v>-5.7689999997819541E-2</c:v>
                </c:pt>
                <c:pt idx="55">
                  <c:v>-5.9214999997493578E-2</c:v>
                </c:pt>
                <c:pt idx="56">
                  <c:v>-5.7799999995040707E-2</c:v>
                </c:pt>
                <c:pt idx="57">
                  <c:v>-6.4114999997400446E-2</c:v>
                </c:pt>
                <c:pt idx="58">
                  <c:v>-6.8294999993668171E-2</c:v>
                </c:pt>
                <c:pt idx="59">
                  <c:v>-6.3749999993888196E-2</c:v>
                </c:pt>
                <c:pt idx="60">
                  <c:v>-6.1869999997725245E-2</c:v>
                </c:pt>
                <c:pt idx="61">
                  <c:v>-5.5990000000747386E-2</c:v>
                </c:pt>
                <c:pt idx="62">
                  <c:v>-5.3069999994477257E-2</c:v>
                </c:pt>
                <c:pt idx="63">
                  <c:v>-5.9174999994866084E-2</c:v>
                </c:pt>
                <c:pt idx="64">
                  <c:v>-7.1419999992940575E-2</c:v>
                </c:pt>
                <c:pt idx="65">
                  <c:v>-4.987000000255648E-2</c:v>
                </c:pt>
                <c:pt idx="66">
                  <c:v>-5.7945000000472646E-2</c:v>
                </c:pt>
                <c:pt idx="67">
                  <c:v>-6.3199999996868428E-2</c:v>
                </c:pt>
                <c:pt idx="68">
                  <c:v>-5.327999999281019E-2</c:v>
                </c:pt>
                <c:pt idx="69">
                  <c:v>-5.132499999308493E-2</c:v>
                </c:pt>
                <c:pt idx="70">
                  <c:v>-4.7429999991436489E-2</c:v>
                </c:pt>
                <c:pt idx="71">
                  <c:v>-5.0474999996367842E-2</c:v>
                </c:pt>
                <c:pt idx="72">
                  <c:v>-4.1599999996833503E-2</c:v>
                </c:pt>
                <c:pt idx="73">
                  <c:v>-4.4704999992973171E-2</c:v>
                </c:pt>
                <c:pt idx="74">
                  <c:v>-4.1944999997213017E-2</c:v>
                </c:pt>
                <c:pt idx="75">
                  <c:v>-5.0229999993462116E-2</c:v>
                </c:pt>
                <c:pt idx="76">
                  <c:v>-5.1304999993590172E-2</c:v>
                </c:pt>
                <c:pt idx="77">
                  <c:v>-4.109999999491265E-2</c:v>
                </c:pt>
                <c:pt idx="78">
                  <c:v>-5.1279999992402736E-2</c:v>
                </c:pt>
                <c:pt idx="79">
                  <c:v>-5.3309999995690305E-2</c:v>
                </c:pt>
                <c:pt idx="80">
                  <c:v>-5.5459999995946418E-2</c:v>
                </c:pt>
                <c:pt idx="81">
                  <c:v>-4.6474999995552935E-2</c:v>
                </c:pt>
                <c:pt idx="82">
                  <c:v>-4.9534999998286366E-2</c:v>
                </c:pt>
                <c:pt idx="83">
                  <c:v>-4.7579999998561107E-2</c:v>
                </c:pt>
                <c:pt idx="84">
                  <c:v>-4.9654999995254911E-2</c:v>
                </c:pt>
                <c:pt idx="87">
                  <c:v>-4.3079999995825347E-2</c:v>
                </c:pt>
                <c:pt idx="88">
                  <c:v>-4.1079999995417893E-2</c:v>
                </c:pt>
                <c:pt idx="89">
                  <c:v>-5.4485000000568107E-2</c:v>
                </c:pt>
                <c:pt idx="90">
                  <c:v>-4.418999999325024E-2</c:v>
                </c:pt>
                <c:pt idx="91">
                  <c:v>-4.4459999997343402E-2</c:v>
                </c:pt>
                <c:pt idx="92">
                  <c:v>-4.5489999996789265E-2</c:v>
                </c:pt>
                <c:pt idx="93">
                  <c:v>-4.5534999997471459E-2</c:v>
                </c:pt>
                <c:pt idx="94">
                  <c:v>-4.8639999993611127E-2</c:v>
                </c:pt>
                <c:pt idx="95">
                  <c:v>-4.5654999994440004E-2</c:v>
                </c:pt>
                <c:pt idx="96">
                  <c:v>-4.6789999993052334E-2</c:v>
                </c:pt>
                <c:pt idx="97">
                  <c:v>-4.5764999995299149E-2</c:v>
                </c:pt>
                <c:pt idx="98">
                  <c:v>-4.9989999999525025E-2</c:v>
                </c:pt>
                <c:pt idx="99">
                  <c:v>-6.310999999550404E-2</c:v>
                </c:pt>
                <c:pt idx="104">
                  <c:v>-4.3214999997871928E-2</c:v>
                </c:pt>
                <c:pt idx="105">
                  <c:v>-4.3289999994158279E-2</c:v>
                </c:pt>
                <c:pt idx="107">
                  <c:v>-4.4714999996358529E-2</c:v>
                </c:pt>
                <c:pt idx="120">
                  <c:v>-4.6274999993329402E-2</c:v>
                </c:pt>
                <c:pt idx="121">
                  <c:v>-4.439999999885913E-2</c:v>
                </c:pt>
                <c:pt idx="123">
                  <c:v>-4.1154999998980202E-2</c:v>
                </c:pt>
                <c:pt idx="124">
                  <c:v>-4.4425000000046566E-2</c:v>
                </c:pt>
                <c:pt idx="125">
                  <c:v>-4.2729999993753154E-2</c:v>
                </c:pt>
                <c:pt idx="126">
                  <c:v>-4.2954999997164123E-2</c:v>
                </c:pt>
                <c:pt idx="127">
                  <c:v>-4.1884999998728745E-2</c:v>
                </c:pt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93-4217-9FA4-AD3F092285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  <c:pt idx="171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  <c:pt idx="170">
                    <c:v>2.9999999999999997E-4</c:v>
                  </c:pt>
                  <c:pt idx="17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-2.0399999939400004E-3</c:v>
                </c:pt>
                <c:pt idx="2">
                  <c:v>-1.4339999997901032E-2</c:v>
                </c:pt>
                <c:pt idx="9">
                  <c:v>-1.2289999996937695E-2</c:v>
                </c:pt>
                <c:pt idx="34">
                  <c:v>3.0535000001691515E-2</c:v>
                </c:pt>
                <c:pt idx="50">
                  <c:v>-2.899999963119626E-4</c:v>
                </c:pt>
                <c:pt idx="51">
                  <c:v>-2.899999963119626E-4</c:v>
                </c:pt>
                <c:pt idx="85">
                  <c:v>-3.8899999999557622E-2</c:v>
                </c:pt>
                <c:pt idx="86">
                  <c:v>-6.1929999996209517E-2</c:v>
                </c:pt>
                <c:pt idx="100">
                  <c:v>-4.2109999994863756E-2</c:v>
                </c:pt>
                <c:pt idx="101">
                  <c:v>-4.7684999997727573E-2</c:v>
                </c:pt>
                <c:pt idx="102">
                  <c:v>-4.7759999994013924E-2</c:v>
                </c:pt>
                <c:pt idx="103">
                  <c:v>-5.191499999637017E-2</c:v>
                </c:pt>
                <c:pt idx="106">
                  <c:v>-5.0639999994018581E-2</c:v>
                </c:pt>
                <c:pt idx="108">
                  <c:v>-4.9789999997301493E-2</c:v>
                </c:pt>
                <c:pt idx="109">
                  <c:v>-4.9865000000863802E-2</c:v>
                </c:pt>
                <c:pt idx="110">
                  <c:v>-4.8019999994721729E-2</c:v>
                </c:pt>
                <c:pt idx="111">
                  <c:v>-4.9094999994849786E-2</c:v>
                </c:pt>
                <c:pt idx="112">
                  <c:v>-4.9169999998412095E-2</c:v>
                </c:pt>
                <c:pt idx="113">
                  <c:v>-4.8244999998132698E-2</c:v>
                </c:pt>
                <c:pt idx="114">
                  <c:v>-4.8289999991538934E-2</c:v>
                </c:pt>
                <c:pt idx="115">
                  <c:v>-3.9514999996754341E-2</c:v>
                </c:pt>
                <c:pt idx="116">
                  <c:v>-4.2519999995420221E-2</c:v>
                </c:pt>
                <c:pt idx="117">
                  <c:v>-3.9549999994051177E-2</c:v>
                </c:pt>
                <c:pt idx="118">
                  <c:v>-4.1699999994307291E-2</c:v>
                </c:pt>
                <c:pt idx="119">
                  <c:v>-4.1744999994989485E-2</c:v>
                </c:pt>
                <c:pt idx="122">
                  <c:v>-4.3850000001839362E-2</c:v>
                </c:pt>
                <c:pt idx="128">
                  <c:v>-2.238000000215834E-2</c:v>
                </c:pt>
                <c:pt idx="129">
                  <c:v>-2.5259999994887039E-2</c:v>
                </c:pt>
                <c:pt idx="130">
                  <c:v>-2.7214999994612299E-2</c:v>
                </c:pt>
                <c:pt idx="131">
                  <c:v>-1.1239999992540106E-2</c:v>
                </c:pt>
                <c:pt idx="132">
                  <c:v>-1.1324999999487773E-2</c:v>
                </c:pt>
                <c:pt idx="133">
                  <c:v>-1.404999999795109E-2</c:v>
                </c:pt>
                <c:pt idx="134">
                  <c:v>-6.8499999979394488E-3</c:v>
                </c:pt>
                <c:pt idx="135">
                  <c:v>0</c:v>
                </c:pt>
                <c:pt idx="137">
                  <c:v>-6.6049999950337224E-3</c:v>
                </c:pt>
                <c:pt idx="138">
                  <c:v>6.0450000019045547E-3</c:v>
                </c:pt>
                <c:pt idx="139">
                  <c:v>1.8790000009175856E-2</c:v>
                </c:pt>
                <c:pt idx="140">
                  <c:v>1.3635000002977904E-2</c:v>
                </c:pt>
                <c:pt idx="141">
                  <c:v>2.1849999975529499E-3</c:v>
                </c:pt>
                <c:pt idx="142">
                  <c:v>2.0600000061676838E-3</c:v>
                </c:pt>
                <c:pt idx="143">
                  <c:v>2.8760000001057051E-2</c:v>
                </c:pt>
                <c:pt idx="144">
                  <c:v>2.679999997781124E-3</c:v>
                </c:pt>
                <c:pt idx="145">
                  <c:v>-2.4039999996603001E-2</c:v>
                </c:pt>
                <c:pt idx="146">
                  <c:v>1.9030000003112946E-2</c:v>
                </c:pt>
                <c:pt idx="147">
                  <c:v>1.3655000002472661E-2</c:v>
                </c:pt>
                <c:pt idx="148">
                  <c:v>1.9655000003695022E-2</c:v>
                </c:pt>
                <c:pt idx="149">
                  <c:v>9.6249999987776391E-3</c:v>
                </c:pt>
                <c:pt idx="150">
                  <c:v>-1.5524999995250255E-2</c:v>
                </c:pt>
                <c:pt idx="152">
                  <c:v>-4.0454999994835816E-2</c:v>
                </c:pt>
                <c:pt idx="153">
                  <c:v>-5.1179999994928949E-2</c:v>
                </c:pt>
                <c:pt idx="154">
                  <c:v>5.6699999986449257E-3</c:v>
                </c:pt>
                <c:pt idx="155">
                  <c:v>-5.0599999958649278E-3</c:v>
                </c:pt>
                <c:pt idx="156">
                  <c:v>-2.0134999991569202E-2</c:v>
                </c:pt>
                <c:pt idx="158">
                  <c:v>3.8100000092526898E-3</c:v>
                </c:pt>
                <c:pt idx="159">
                  <c:v>-4.5194999991508666E-2</c:v>
                </c:pt>
                <c:pt idx="160">
                  <c:v>-2.3574999991978984E-2</c:v>
                </c:pt>
                <c:pt idx="162">
                  <c:v>-6.3984999993408564E-2</c:v>
                </c:pt>
                <c:pt idx="163">
                  <c:v>-7.3509999994712416E-2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93-4217-9FA4-AD3F092285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93-4217-9FA4-AD3F092285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7">
                  <c:v>-3.7164999994274694E-2</c:v>
                </c:pt>
                <c:pt idx="161">
                  <c:v>-3.4675000002607703E-2</c:v>
                </c:pt>
                <c:pt idx="164">
                  <c:v>-9.9074999998265412E-2</c:v>
                </c:pt>
                <c:pt idx="165">
                  <c:v>-0.18990499999199528</c:v>
                </c:pt>
                <c:pt idx="166">
                  <c:v>-0.15275000000110595</c:v>
                </c:pt>
                <c:pt idx="167">
                  <c:v>-0.16363499999715714</c:v>
                </c:pt>
                <c:pt idx="168">
                  <c:v>-0.19225999999616761</c:v>
                </c:pt>
                <c:pt idx="169">
                  <c:v>-0.15800499999750173</c:v>
                </c:pt>
                <c:pt idx="170">
                  <c:v>-0.15800499999750173</c:v>
                </c:pt>
                <c:pt idx="171">
                  <c:v>-0.16912999999476597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93-4217-9FA4-AD3F092285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93-4217-9FA4-AD3F092285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93-4217-9FA4-AD3F092285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93-4217-9FA4-AD3F092285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0.67021446684724828</c:v>
                </c:pt>
                <c:pt idx="1">
                  <c:v>0.66188413259948886</c:v>
                </c:pt>
                <c:pt idx="2">
                  <c:v>0.64350652498420247</c:v>
                </c:pt>
                <c:pt idx="3">
                  <c:v>0.60872261022447383</c:v>
                </c:pt>
                <c:pt idx="4">
                  <c:v>0.60382615421624863</c:v>
                </c:pt>
                <c:pt idx="5">
                  <c:v>0.60369897354071034</c:v>
                </c:pt>
                <c:pt idx="6">
                  <c:v>0.603508202527403</c:v>
                </c:pt>
                <c:pt idx="7">
                  <c:v>0.6028722991497113</c:v>
                </c:pt>
                <c:pt idx="8">
                  <c:v>0.59810302381702463</c:v>
                </c:pt>
                <c:pt idx="9">
                  <c:v>0.59708557841271803</c:v>
                </c:pt>
                <c:pt idx="10">
                  <c:v>0.59619531368394996</c:v>
                </c:pt>
                <c:pt idx="11">
                  <c:v>0.59034500260918743</c:v>
                </c:pt>
                <c:pt idx="12">
                  <c:v>0.58983627990703424</c:v>
                </c:pt>
                <c:pt idx="13">
                  <c:v>0.58970909923149595</c:v>
                </c:pt>
                <c:pt idx="14">
                  <c:v>0.5852577755876549</c:v>
                </c:pt>
                <c:pt idx="15">
                  <c:v>0.57069558823851807</c:v>
                </c:pt>
                <c:pt idx="16">
                  <c:v>0.53877323867840143</c:v>
                </c:pt>
                <c:pt idx="17">
                  <c:v>0.5378193836118641</c:v>
                </c:pt>
                <c:pt idx="18">
                  <c:v>0.5376922029363258</c:v>
                </c:pt>
                <c:pt idx="19">
                  <c:v>0.53451268604786795</c:v>
                </c:pt>
                <c:pt idx="20">
                  <c:v>0.53146034983494839</c:v>
                </c:pt>
                <c:pt idx="21">
                  <c:v>0.52580080977349342</c:v>
                </c:pt>
                <c:pt idx="22">
                  <c:v>0.52154025714295993</c:v>
                </c:pt>
                <c:pt idx="23">
                  <c:v>0.52134948612965248</c:v>
                </c:pt>
                <c:pt idx="24">
                  <c:v>0.52103153444080674</c:v>
                </c:pt>
                <c:pt idx="25">
                  <c:v>0.51893305329442452</c:v>
                </c:pt>
                <c:pt idx="26">
                  <c:v>0.51486327167719848</c:v>
                </c:pt>
                <c:pt idx="27">
                  <c:v>0.51454531998835273</c:v>
                </c:pt>
                <c:pt idx="28">
                  <c:v>0.51403659728619944</c:v>
                </c:pt>
                <c:pt idx="29">
                  <c:v>0.51295556154412381</c:v>
                </c:pt>
                <c:pt idx="30">
                  <c:v>0.51276479053081636</c:v>
                </c:pt>
                <c:pt idx="31">
                  <c:v>0.51231965816643221</c:v>
                </c:pt>
                <c:pt idx="32">
                  <c:v>0.51212888715312477</c:v>
                </c:pt>
                <c:pt idx="33">
                  <c:v>0.51168375478874073</c:v>
                </c:pt>
                <c:pt idx="34">
                  <c:v>0.51155657411320232</c:v>
                </c:pt>
                <c:pt idx="35">
                  <c:v>0.5064693470916698</c:v>
                </c:pt>
                <c:pt idx="36">
                  <c:v>0.50576985337620906</c:v>
                </c:pt>
                <c:pt idx="37">
                  <c:v>0.50170007175898301</c:v>
                </c:pt>
                <c:pt idx="38">
                  <c:v>0.49228870176914785</c:v>
                </c:pt>
                <c:pt idx="39">
                  <c:v>0.4891727752184592</c:v>
                </c:pt>
                <c:pt idx="40">
                  <c:v>0.48853687184076761</c:v>
                </c:pt>
                <c:pt idx="41">
                  <c:v>0.48612043900553964</c:v>
                </c:pt>
                <c:pt idx="42">
                  <c:v>0.47880755016208665</c:v>
                </c:pt>
                <c:pt idx="43">
                  <c:v>0.47295723908732423</c:v>
                </c:pt>
                <c:pt idx="44">
                  <c:v>0.47251210672294014</c:v>
                </c:pt>
                <c:pt idx="45">
                  <c:v>0.46996849321217388</c:v>
                </c:pt>
                <c:pt idx="46">
                  <c:v>0.46984131253663552</c:v>
                </c:pt>
                <c:pt idx="47">
                  <c:v>0.46729769902586926</c:v>
                </c:pt>
                <c:pt idx="48">
                  <c:v>0.46723410868810011</c:v>
                </c:pt>
                <c:pt idx="49">
                  <c:v>0.45998481018241627</c:v>
                </c:pt>
                <c:pt idx="50">
                  <c:v>0.41903263265907936</c:v>
                </c:pt>
                <c:pt idx="51">
                  <c:v>0.39359649755141668</c:v>
                </c:pt>
                <c:pt idx="52">
                  <c:v>0.34456834713139683</c:v>
                </c:pt>
                <c:pt idx="53">
                  <c:v>0.32078556080573223</c:v>
                </c:pt>
                <c:pt idx="54">
                  <c:v>0.31983170573919489</c:v>
                </c:pt>
                <c:pt idx="55">
                  <c:v>0.31760604391727443</c:v>
                </c:pt>
                <c:pt idx="56">
                  <c:v>0.31512602074427731</c:v>
                </c:pt>
                <c:pt idx="57">
                  <c:v>0.31379062365112498</c:v>
                </c:pt>
                <c:pt idx="58">
                  <c:v>0.31302753959789509</c:v>
                </c:pt>
                <c:pt idx="59">
                  <c:v>0.30685927683428693</c:v>
                </c:pt>
                <c:pt idx="60">
                  <c:v>0.30635055413213363</c:v>
                </c:pt>
                <c:pt idx="61">
                  <c:v>0.30584183142998045</c:v>
                </c:pt>
                <c:pt idx="62">
                  <c:v>0.30126332711060111</c:v>
                </c:pt>
                <c:pt idx="63">
                  <c:v>0.30081819474621707</c:v>
                </c:pt>
                <c:pt idx="64">
                  <c:v>0.29554019671137699</c:v>
                </c:pt>
                <c:pt idx="65">
                  <c:v>0.29363248657830232</c:v>
                </c:pt>
                <c:pt idx="66">
                  <c:v>0.29331453488945658</c:v>
                </c:pt>
                <c:pt idx="67">
                  <c:v>0.29223349914738089</c:v>
                </c:pt>
                <c:pt idx="68">
                  <c:v>0.28765499482800161</c:v>
                </c:pt>
                <c:pt idx="69">
                  <c:v>0.28746422381469416</c:v>
                </c:pt>
                <c:pt idx="70">
                  <c:v>0.28701909145031002</c:v>
                </c:pt>
                <c:pt idx="71">
                  <c:v>0.28682832043700257</c:v>
                </c:pt>
                <c:pt idx="72">
                  <c:v>0.28205904510431579</c:v>
                </c:pt>
                <c:pt idx="73">
                  <c:v>0.28161391273993175</c:v>
                </c:pt>
                <c:pt idx="74">
                  <c:v>0.28059646733562521</c:v>
                </c:pt>
                <c:pt idx="75">
                  <c:v>0.27938825091801123</c:v>
                </c:pt>
                <c:pt idx="76">
                  <c:v>0.27907029922916543</c:v>
                </c:pt>
                <c:pt idx="77">
                  <c:v>0.27570001132740013</c:v>
                </c:pt>
                <c:pt idx="78">
                  <c:v>0.2749369272741703</c:v>
                </c:pt>
                <c:pt idx="79">
                  <c:v>0.27480974659863194</c:v>
                </c:pt>
                <c:pt idx="80">
                  <c:v>0.27417384322094041</c:v>
                </c:pt>
                <c:pt idx="81">
                  <c:v>0.27411025288317126</c:v>
                </c:pt>
                <c:pt idx="82">
                  <c:v>0.27385589153209461</c:v>
                </c:pt>
                <c:pt idx="83">
                  <c:v>0.27366512051878711</c:v>
                </c:pt>
                <c:pt idx="84">
                  <c:v>0.27334716882994137</c:v>
                </c:pt>
                <c:pt idx="85">
                  <c:v>0.26806917079510134</c:v>
                </c:pt>
                <c:pt idx="86">
                  <c:v>0.26794199011956299</c:v>
                </c:pt>
                <c:pt idx="87">
                  <c:v>0.26730608674187145</c:v>
                </c:pt>
                <c:pt idx="88">
                  <c:v>0.26730608674187145</c:v>
                </c:pt>
                <c:pt idx="89">
                  <c:v>0.26558914762210423</c:v>
                </c:pt>
                <c:pt idx="90">
                  <c:v>0.26260040174695387</c:v>
                </c:pt>
                <c:pt idx="91">
                  <c:v>0.26145577566710904</c:v>
                </c:pt>
                <c:pt idx="92">
                  <c:v>0.26132859499157068</c:v>
                </c:pt>
                <c:pt idx="93">
                  <c:v>0.26113782397826324</c:v>
                </c:pt>
                <c:pt idx="94">
                  <c:v>0.26069269161387915</c:v>
                </c:pt>
                <c:pt idx="95">
                  <c:v>0.26062910127611</c:v>
                </c:pt>
                <c:pt idx="96">
                  <c:v>0.26005678823618761</c:v>
                </c:pt>
                <c:pt idx="97">
                  <c:v>0.25592341628119242</c:v>
                </c:pt>
                <c:pt idx="98">
                  <c:v>0.25496956121465508</c:v>
                </c:pt>
                <c:pt idx="99">
                  <c:v>0.25446083851250179</c:v>
                </c:pt>
                <c:pt idx="100">
                  <c:v>0.25446083851250179</c:v>
                </c:pt>
                <c:pt idx="101">
                  <c:v>0.24778385304674036</c:v>
                </c:pt>
                <c:pt idx="102">
                  <c:v>0.24746590135789456</c:v>
                </c:pt>
                <c:pt idx="103">
                  <c:v>0.24256944534966951</c:v>
                </c:pt>
                <c:pt idx="104">
                  <c:v>0.24129763859428638</c:v>
                </c:pt>
                <c:pt idx="105">
                  <c:v>0.24097968690544058</c:v>
                </c:pt>
                <c:pt idx="106">
                  <c:v>0.23525655650621649</c:v>
                </c:pt>
                <c:pt idx="107">
                  <c:v>0.23493860481737069</c:v>
                </c:pt>
                <c:pt idx="108">
                  <c:v>0.23462065312852493</c:v>
                </c:pt>
                <c:pt idx="109">
                  <c:v>0.23430270143967913</c:v>
                </c:pt>
                <c:pt idx="110">
                  <c:v>0.22940624543145408</c:v>
                </c:pt>
                <c:pt idx="111">
                  <c:v>0.22908829374260828</c:v>
                </c:pt>
                <c:pt idx="112">
                  <c:v>0.22877034205376248</c:v>
                </c:pt>
                <c:pt idx="113">
                  <c:v>0.22845239036491671</c:v>
                </c:pt>
                <c:pt idx="114">
                  <c:v>0.22826161935160924</c:v>
                </c:pt>
                <c:pt idx="115">
                  <c:v>0.22730776428507188</c:v>
                </c:pt>
                <c:pt idx="116">
                  <c:v>0.22304721165453839</c:v>
                </c:pt>
                <c:pt idx="117">
                  <c:v>0.22292003097900007</c:v>
                </c:pt>
                <c:pt idx="118">
                  <c:v>0.2222841276013085</c:v>
                </c:pt>
                <c:pt idx="119">
                  <c:v>0.22209335658800103</c:v>
                </c:pt>
                <c:pt idx="141">
                  <c:v>4.7983011776050001E-2</c:v>
                </c:pt>
                <c:pt idx="142">
                  <c:v>4.3213736443363251E-2</c:v>
                </c:pt>
                <c:pt idx="143">
                  <c:v>4.1941929687980113E-2</c:v>
                </c:pt>
                <c:pt idx="144">
                  <c:v>3.7363425368600836E-2</c:v>
                </c:pt>
                <c:pt idx="145">
                  <c:v>3.4311089155681311E-2</c:v>
                </c:pt>
                <c:pt idx="146">
                  <c:v>3.0368488213993593E-2</c:v>
                </c:pt>
                <c:pt idx="147">
                  <c:v>2.8778729769764679E-2</c:v>
                </c:pt>
                <c:pt idx="148">
                  <c:v>2.8778729769764679E-2</c:v>
                </c:pt>
                <c:pt idx="149">
                  <c:v>1.593348154039502E-2</c:v>
                </c:pt>
                <c:pt idx="150">
                  <c:v>1.5297578162703454E-2</c:v>
                </c:pt>
                <c:pt idx="151">
                  <c:v>1.1418567558784898E-2</c:v>
                </c:pt>
                <c:pt idx="152">
                  <c:v>1.135497722101575E-2</c:v>
                </c:pt>
                <c:pt idx="153">
                  <c:v>4.0420883775627164E-3</c:v>
                </c:pt>
                <c:pt idx="154">
                  <c:v>3.4061849998711508E-3</c:v>
                </c:pt>
                <c:pt idx="155">
                  <c:v>-8.1672564741153697E-3</c:v>
                </c:pt>
                <c:pt idx="156">
                  <c:v>-8.4852081629611525E-3</c:v>
                </c:pt>
                <c:pt idx="157">
                  <c:v>-1.6243229370798265E-2</c:v>
                </c:pt>
                <c:pt idx="158">
                  <c:v>-2.9915151991166955E-2</c:v>
                </c:pt>
                <c:pt idx="159">
                  <c:v>-3.4175704621700456E-2</c:v>
                </c:pt>
                <c:pt idx="160">
                  <c:v>-4.0026015696462872E-2</c:v>
                </c:pt>
                <c:pt idx="161">
                  <c:v>-4.8928662984144805E-2</c:v>
                </c:pt>
                <c:pt idx="162">
                  <c:v>-5.8721575000594939E-2</c:v>
                </c:pt>
                <c:pt idx="163">
                  <c:v>-6.0947236822515433E-2</c:v>
                </c:pt>
                <c:pt idx="164">
                  <c:v>-9.178855064055641E-2</c:v>
                </c:pt>
                <c:pt idx="165">
                  <c:v>-0.15843122462263265</c:v>
                </c:pt>
                <c:pt idx="166">
                  <c:v>-0.16370922265747265</c:v>
                </c:pt>
                <c:pt idx="167">
                  <c:v>-0.17000466609661918</c:v>
                </c:pt>
                <c:pt idx="168">
                  <c:v>-0.17095852116315652</c:v>
                </c:pt>
                <c:pt idx="169">
                  <c:v>-0.17114929217646396</c:v>
                </c:pt>
                <c:pt idx="170">
                  <c:v>-0.17114929217646396</c:v>
                </c:pt>
                <c:pt idx="171">
                  <c:v>-0.17719037426453388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93-4217-9FA4-AD3F092285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  <c:pt idx="170">
                  <c:v>3967</c:v>
                </c:pt>
                <c:pt idx="171">
                  <c:v>4062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51">
                  <c:v>0.46255999999993946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93-4217-9FA4-AD3F09228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99064"/>
        <c:axId val="1"/>
      </c:scatterChart>
      <c:valAx>
        <c:axId val="520599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032984682884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599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56732087593528"/>
          <c:y val="0.92024539877300615"/>
          <c:w val="0.7179109178516864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133350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987357D-13AC-0941-27D7-E31DAAD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28575</xdr:rowOff>
    </xdr:from>
    <xdr:to>
      <xdr:col>26</xdr:col>
      <xdr:colOff>504825</xdr:colOff>
      <xdr:row>18</xdr:row>
      <xdr:rowOff>57150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7E40837-9684-A115-15C1-3C82DFD93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87" TargetMode="External"/><Relationship Id="rId3" Type="http://schemas.openxmlformats.org/officeDocument/2006/relationships/hyperlink" Target="http://www.konkoly.hu/cgi-bin/IBVS?35" TargetMode="External"/><Relationship Id="rId7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6007" TargetMode="External"/><Relationship Id="rId2" Type="http://schemas.openxmlformats.org/officeDocument/2006/relationships/hyperlink" Target="http://www.konkoly.hu/cgi-bin/IBVS?187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187" TargetMode="External"/><Relationship Id="rId11" Type="http://schemas.openxmlformats.org/officeDocument/2006/relationships/hyperlink" Target="http://var.astro.cz/oejv/issues/oejv0003.pdf" TargetMode="External"/><Relationship Id="rId5" Type="http://schemas.openxmlformats.org/officeDocument/2006/relationships/hyperlink" Target="http://www.konkoly.hu/cgi-bin/IBVS?187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4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3"/>
  <sheetViews>
    <sheetView tabSelected="1" workbookViewId="0">
      <pane xSplit="14" ySplit="22" topLeftCell="O181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/>
  <cols>
    <col min="1" max="1" width="16.5703125" customWidth="1"/>
    <col min="2" max="2" width="5.140625" customWidth="1"/>
    <col min="3" max="3" width="15.28515625" customWidth="1"/>
    <col min="4" max="4" width="9.42578125" customWidth="1"/>
    <col min="5" max="5" width="9.85546875" customWidth="1"/>
    <col min="6" max="6" width="16.85546875" customWidth="1"/>
    <col min="7" max="7" width="8.140625" style="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65</v>
      </c>
    </row>
    <row r="2" spans="1:7" s="28" customFormat="1" ht="12.95" customHeight="1">
      <c r="A2" s="28" t="s">
        <v>24</v>
      </c>
      <c r="B2" s="29" t="s">
        <v>63</v>
      </c>
      <c r="G2" s="30"/>
    </row>
    <row r="3" spans="1:7" s="28" customFormat="1" ht="12.95" customHeight="1">
      <c r="G3" s="30"/>
    </row>
    <row r="4" spans="1:7" s="28" customFormat="1" ht="12.95" customHeight="1" thickTop="1" thickBot="1">
      <c r="A4" s="31" t="s">
        <v>0</v>
      </c>
      <c r="C4" s="32">
        <v>45526.430999999997</v>
      </c>
      <c r="D4" s="33">
        <v>3.5990500000000001</v>
      </c>
      <c r="G4" s="30"/>
    </row>
    <row r="5" spans="1:7" s="28" customFormat="1" ht="12.95" customHeight="1" thickTop="1">
      <c r="A5" s="34" t="s">
        <v>66</v>
      </c>
      <c r="C5" s="35">
        <v>-9.5</v>
      </c>
      <c r="D5" s="28" t="s">
        <v>67</v>
      </c>
      <c r="G5" s="30"/>
    </row>
    <row r="6" spans="1:7" s="28" customFormat="1" ht="12.95" customHeight="1">
      <c r="A6" s="31" t="s">
        <v>1</v>
      </c>
      <c r="G6" s="30"/>
    </row>
    <row r="7" spans="1:7" s="28" customFormat="1" ht="12.95" customHeight="1">
      <c r="A7" s="28" t="s">
        <v>2</v>
      </c>
      <c r="C7" s="28">
        <f>+C4</f>
        <v>45526.430999999997</v>
      </c>
      <c r="G7" s="30"/>
    </row>
    <row r="8" spans="1:7" s="28" customFormat="1" ht="12.95" customHeight="1">
      <c r="A8" s="28" t="s">
        <v>3</v>
      </c>
      <c r="C8" s="28">
        <f>+D4-E8</f>
        <v>3.5990150000000001</v>
      </c>
      <c r="E8" s="28">
        <v>3.4999999999999997E-5</v>
      </c>
      <c r="G8" s="30"/>
    </row>
    <row r="9" spans="1:7" s="28" customFormat="1" ht="12.95" customHeight="1">
      <c r="A9" s="36" t="s">
        <v>73</v>
      </c>
      <c r="B9" s="37">
        <v>175</v>
      </c>
      <c r="C9" s="38" t="str">
        <f>"F"&amp;B9</f>
        <v>F175</v>
      </c>
      <c r="D9" s="39" t="str">
        <f>"G"&amp;B9</f>
        <v>G175</v>
      </c>
      <c r="G9" s="30"/>
    </row>
    <row r="10" spans="1:7" s="28" customFormat="1" ht="12.95" customHeight="1" thickBot="1">
      <c r="C10" s="40" t="s">
        <v>20</v>
      </c>
      <c r="D10" s="40" t="s">
        <v>21</v>
      </c>
      <c r="G10" s="30"/>
    </row>
    <row r="11" spans="1:7" s="28" customFormat="1" ht="12.95" customHeight="1">
      <c r="A11" s="28" t="s">
        <v>16</v>
      </c>
      <c r="C11" s="39">
        <f ca="1">INTERCEPT(INDIRECT($D$9):G991,INDIRECT($C$9):F991)</f>
        <v>8.1113577753780641E-2</v>
      </c>
      <c r="D11" s="41"/>
      <c r="G11" s="30"/>
    </row>
    <row r="12" spans="1:7" s="28" customFormat="1" ht="12.95" customHeight="1">
      <c r="A12" s="28" t="s">
        <v>17</v>
      </c>
      <c r="C12" s="39">
        <f ca="1">SLOPE(INDIRECT($D$9):G991,INDIRECT($C$9):F991)</f>
        <v>-6.3590337769156699E-5</v>
      </c>
      <c r="D12" s="41"/>
      <c r="G12" s="30"/>
    </row>
    <row r="13" spans="1:7" s="28" customFormat="1" ht="12.95" customHeight="1">
      <c r="A13" s="28" t="s">
        <v>19</v>
      </c>
      <c r="C13" s="41" t="s">
        <v>14</v>
      </c>
      <c r="G13" s="30"/>
    </row>
    <row r="14" spans="1:7" s="28" customFormat="1" ht="12.95" customHeight="1">
      <c r="G14" s="30"/>
    </row>
    <row r="15" spans="1:7" s="28" customFormat="1" ht="12.95" customHeight="1">
      <c r="A15" s="42" t="s">
        <v>18</v>
      </c>
      <c r="C15" s="43">
        <f ca="1">(C7+C11)+(C8+C12)*INT(MAX(F21:F3532))</f>
        <v>60145.452739625733</v>
      </c>
      <c r="E15" s="44" t="s">
        <v>68</v>
      </c>
      <c r="F15" s="35">
        <v>1</v>
      </c>
      <c r="G15" s="30"/>
    </row>
    <row r="16" spans="1:7" s="28" customFormat="1" ht="12.95" customHeight="1">
      <c r="A16" s="31" t="s">
        <v>4</v>
      </c>
      <c r="C16" s="45">
        <f ca="1">+C8+C12</f>
        <v>3.5989514096622308</v>
      </c>
      <c r="E16" s="44" t="s">
        <v>69</v>
      </c>
      <c r="F16" s="46">
        <f ca="1">NOW()+15018.5+$C$5/24</f>
        <v>60309.710203472219</v>
      </c>
      <c r="G16" s="30"/>
    </row>
    <row r="17" spans="1:21" s="28" customFormat="1" ht="12.95" customHeight="1" thickBot="1">
      <c r="A17" s="44" t="s">
        <v>64</v>
      </c>
      <c r="C17" s="28">
        <f>COUNT(C21:C2190)</f>
        <v>172</v>
      </c>
      <c r="E17" s="44" t="s">
        <v>70</v>
      </c>
      <c r="F17" s="46">
        <f ca="1">ROUND(2*(F16-$C$7)/$C$8,0)/2+F15</f>
        <v>4108.5</v>
      </c>
      <c r="G17" s="30"/>
    </row>
    <row r="18" spans="1:21" s="28" customFormat="1" ht="12.95" customHeight="1" thickTop="1" thickBot="1">
      <c r="A18" s="31" t="s">
        <v>5</v>
      </c>
      <c r="C18" s="32">
        <f ca="1">+C15</f>
        <v>60145.452739625733</v>
      </c>
      <c r="D18" s="33">
        <f ca="1">+C16</f>
        <v>3.5989514096622308</v>
      </c>
      <c r="E18" s="44" t="s">
        <v>71</v>
      </c>
      <c r="F18" s="39">
        <f ca="1">ROUND(2*(F16-$C$15)/$C$16,0)/2+F15</f>
        <v>46.5</v>
      </c>
      <c r="G18" s="30"/>
    </row>
    <row r="19" spans="1:21" s="28" customFormat="1" ht="12.95" customHeight="1" thickTop="1">
      <c r="E19" s="44" t="s">
        <v>72</v>
      </c>
      <c r="F19" s="47">
        <f ca="1">+$C$15+$C$16*F18-15018.5-$C$5/24</f>
        <v>45294.699813508363</v>
      </c>
      <c r="G19" s="30"/>
    </row>
    <row r="20" spans="1:21" s="28" customFormat="1" ht="12.95" customHeight="1" thickBot="1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8" t="s">
        <v>11</v>
      </c>
      <c r="H20" s="49" t="s">
        <v>83</v>
      </c>
      <c r="I20" s="49" t="s">
        <v>86</v>
      </c>
      <c r="J20" s="49" t="s">
        <v>80</v>
      </c>
      <c r="K20" s="49" t="s">
        <v>78</v>
      </c>
      <c r="L20" s="49" t="s">
        <v>25</v>
      </c>
      <c r="M20" s="49" t="s">
        <v>26</v>
      </c>
      <c r="N20" s="49" t="s">
        <v>27</v>
      </c>
      <c r="O20" s="49" t="s">
        <v>23</v>
      </c>
      <c r="P20" s="50" t="s">
        <v>22</v>
      </c>
      <c r="Q20" s="40" t="s">
        <v>15</v>
      </c>
      <c r="U20" s="51" t="s">
        <v>603</v>
      </c>
    </row>
    <row r="21" spans="1:21" s="28" customFormat="1" ht="12.95" customHeight="1">
      <c r="A21" s="52" t="s">
        <v>93</v>
      </c>
      <c r="B21" s="53" t="s">
        <v>62</v>
      </c>
      <c r="C21" s="54">
        <v>12185.154</v>
      </c>
      <c r="D21" s="30"/>
      <c r="E21" s="28">
        <f t="shared" ref="E21:E52" si="0">+(C21-C$7)/C$8</f>
        <v>-9264.0005668217545</v>
      </c>
      <c r="F21" s="28">
        <f t="shared" ref="F21:F52" si="1">ROUND(2*E21,0)/2</f>
        <v>-9264</v>
      </c>
      <c r="G21" s="30">
        <f t="shared" ref="G21:G52" si="2">+C21-(C$7+F21*C$8)</f>
        <v>-2.0399999939400004E-3</v>
      </c>
      <c r="I21" s="28">
        <f>+G21</f>
        <v>-2.0399999939400004E-3</v>
      </c>
      <c r="O21" s="28">
        <f t="shared" ref="O21:O52" ca="1" si="3">+C$11+C$12*F21</f>
        <v>0.67021446684724828</v>
      </c>
      <c r="Q21" s="55" t="s">
        <v>607</v>
      </c>
    </row>
    <row r="22" spans="1:21" s="28" customFormat="1" ht="12.95" customHeight="1">
      <c r="A22" s="52" t="s">
        <v>99</v>
      </c>
      <c r="B22" s="53" t="s">
        <v>62</v>
      </c>
      <c r="C22" s="54">
        <v>12656.6145</v>
      </c>
      <c r="D22" s="30"/>
      <c r="E22" s="28">
        <f t="shared" si="0"/>
        <v>-9133.0034745617904</v>
      </c>
      <c r="F22" s="28">
        <f t="shared" si="1"/>
        <v>-9133</v>
      </c>
      <c r="G22" s="30">
        <f t="shared" si="2"/>
        <v>-1.2504999995144317E-2</v>
      </c>
      <c r="H22" s="28">
        <f>+G22</f>
        <v>-1.2504999995144317E-2</v>
      </c>
      <c r="O22" s="28">
        <f t="shared" ca="1" si="3"/>
        <v>0.66188413259948886</v>
      </c>
      <c r="Q22" s="55" t="s">
        <v>608</v>
      </c>
    </row>
    <row r="23" spans="1:21" s="28" customFormat="1" ht="12.95" customHeight="1">
      <c r="A23" s="52" t="s">
        <v>93</v>
      </c>
      <c r="B23" s="53" t="s">
        <v>62</v>
      </c>
      <c r="C23" s="54">
        <v>13696.727999999999</v>
      </c>
      <c r="D23" s="30"/>
      <c r="E23" s="28">
        <f t="shared" si="0"/>
        <v>-8844.0039844235143</v>
      </c>
      <c r="F23" s="28">
        <f t="shared" si="1"/>
        <v>-8844</v>
      </c>
      <c r="G23" s="30">
        <f t="shared" si="2"/>
        <v>-1.4339999997901032E-2</v>
      </c>
      <c r="I23" s="28">
        <f>+G23</f>
        <v>-1.4339999997901032E-2</v>
      </c>
      <c r="O23" s="28">
        <f t="shared" ca="1" si="3"/>
        <v>0.64350652498420247</v>
      </c>
      <c r="Q23" s="55" t="s">
        <v>609</v>
      </c>
    </row>
    <row r="24" spans="1:21" s="28" customFormat="1" ht="12.95" customHeight="1">
      <c r="A24" s="52" t="s">
        <v>99</v>
      </c>
      <c r="B24" s="53" t="s">
        <v>62</v>
      </c>
      <c r="C24" s="54">
        <v>15665.390100000001</v>
      </c>
      <c r="D24" s="30"/>
      <c r="E24" s="28">
        <f t="shared" si="0"/>
        <v>-8297.0037357443616</v>
      </c>
      <c r="F24" s="28">
        <f t="shared" si="1"/>
        <v>-8297</v>
      </c>
      <c r="G24" s="30">
        <f t="shared" si="2"/>
        <v>-1.3444999996863771E-2</v>
      </c>
      <c r="H24" s="28">
        <f t="shared" ref="H24:H29" si="4">+G24</f>
        <v>-1.3444999996863771E-2</v>
      </c>
      <c r="O24" s="28">
        <f t="shared" ca="1" si="3"/>
        <v>0.60872261022447383</v>
      </c>
      <c r="Q24" s="56">
        <f t="shared" ref="Q24:Q52" si="5">+C24-15018.5</f>
        <v>646.89010000000053</v>
      </c>
    </row>
    <row r="25" spans="1:21" s="28" customFormat="1" ht="12.95" customHeight="1">
      <c r="A25" s="52" t="s">
        <v>99</v>
      </c>
      <c r="B25" s="53" t="s">
        <v>62</v>
      </c>
      <c r="C25" s="54">
        <v>15942.511699999999</v>
      </c>
      <c r="D25" s="30"/>
      <c r="E25" s="28">
        <f t="shared" si="0"/>
        <v>-8220.0044456608266</v>
      </c>
      <c r="F25" s="28">
        <f t="shared" si="1"/>
        <v>-8220</v>
      </c>
      <c r="G25" s="30">
        <f t="shared" si="2"/>
        <v>-1.5999999995983671E-2</v>
      </c>
      <c r="H25" s="28">
        <f t="shared" si="4"/>
        <v>-1.5999999995983671E-2</v>
      </c>
      <c r="O25" s="28">
        <f t="shared" ca="1" si="3"/>
        <v>0.60382615421624863</v>
      </c>
      <c r="Q25" s="56">
        <f t="shared" si="5"/>
        <v>924.01169999999911</v>
      </c>
    </row>
    <row r="26" spans="1:21" s="28" customFormat="1" ht="12.95" customHeight="1">
      <c r="A26" s="52" t="s">
        <v>99</v>
      </c>
      <c r="B26" s="53" t="s">
        <v>62</v>
      </c>
      <c r="C26" s="54">
        <v>15949.7096</v>
      </c>
      <c r="D26" s="30"/>
      <c r="E26" s="28">
        <f t="shared" si="0"/>
        <v>-8218.0044817818198</v>
      </c>
      <c r="F26" s="28">
        <f t="shared" si="1"/>
        <v>-8218</v>
      </c>
      <c r="G26" s="30">
        <f t="shared" si="2"/>
        <v>-1.6129999994518585E-2</v>
      </c>
      <c r="H26" s="28">
        <f t="shared" si="4"/>
        <v>-1.6129999994518585E-2</v>
      </c>
      <c r="O26" s="28">
        <f t="shared" ca="1" si="3"/>
        <v>0.60369897354071034</v>
      </c>
      <c r="Q26" s="56">
        <f t="shared" si="5"/>
        <v>931.20960000000014</v>
      </c>
    </row>
    <row r="27" spans="1:21" s="28" customFormat="1" ht="12.95" customHeight="1">
      <c r="A27" s="52" t="s">
        <v>99</v>
      </c>
      <c r="B27" s="53" t="s">
        <v>62</v>
      </c>
      <c r="C27" s="54">
        <v>15960.5034</v>
      </c>
      <c r="D27" s="30"/>
      <c r="E27" s="28">
        <f t="shared" si="0"/>
        <v>-8215.005383417405</v>
      </c>
      <c r="F27" s="28">
        <f t="shared" si="1"/>
        <v>-8215</v>
      </c>
      <c r="G27" s="30">
        <f t="shared" si="2"/>
        <v>-1.9374999998035491E-2</v>
      </c>
      <c r="H27" s="28">
        <f t="shared" si="4"/>
        <v>-1.9374999998035491E-2</v>
      </c>
      <c r="O27" s="28">
        <f t="shared" ca="1" si="3"/>
        <v>0.603508202527403</v>
      </c>
      <c r="Q27" s="56">
        <f t="shared" si="5"/>
        <v>942.0033999999996</v>
      </c>
    </row>
    <row r="28" spans="1:21" s="28" customFormat="1" ht="12.95" customHeight="1">
      <c r="A28" s="52" t="s">
        <v>99</v>
      </c>
      <c r="B28" s="53" t="s">
        <v>62</v>
      </c>
      <c r="C28" s="54">
        <v>15996.4897</v>
      </c>
      <c r="D28" s="30"/>
      <c r="E28" s="28">
        <f t="shared" si="0"/>
        <v>-8205.0064531545431</v>
      </c>
      <c r="F28" s="28">
        <f t="shared" si="1"/>
        <v>-8205</v>
      </c>
      <c r="G28" s="30">
        <f t="shared" si="2"/>
        <v>-2.322499999536376E-2</v>
      </c>
      <c r="H28" s="28">
        <f t="shared" si="4"/>
        <v>-2.322499999536376E-2</v>
      </c>
      <c r="O28" s="28">
        <f t="shared" ca="1" si="3"/>
        <v>0.6028722991497113</v>
      </c>
      <c r="Q28" s="56">
        <f t="shared" si="5"/>
        <v>977.98970000000008</v>
      </c>
    </row>
    <row r="29" spans="1:21" s="28" customFormat="1" ht="12.95" customHeight="1">
      <c r="A29" s="52" t="s">
        <v>99</v>
      </c>
      <c r="B29" s="53" t="s">
        <v>62</v>
      </c>
      <c r="C29" s="54">
        <v>16266.430200000001</v>
      </c>
      <c r="D29" s="30"/>
      <c r="E29" s="28">
        <f t="shared" si="0"/>
        <v>-8130.002459006143</v>
      </c>
      <c r="F29" s="28">
        <f t="shared" si="1"/>
        <v>-8130</v>
      </c>
      <c r="G29" s="30">
        <f t="shared" si="2"/>
        <v>-8.849999996527913E-3</v>
      </c>
      <c r="H29" s="28">
        <f t="shared" si="4"/>
        <v>-8.849999996527913E-3</v>
      </c>
      <c r="O29" s="28">
        <f t="shared" ca="1" si="3"/>
        <v>0.59810302381702463</v>
      </c>
      <c r="Q29" s="56">
        <f t="shared" si="5"/>
        <v>1247.9302000000007</v>
      </c>
    </row>
    <row r="30" spans="1:21" s="28" customFormat="1" ht="12.95" customHeight="1">
      <c r="A30" s="52" t="s">
        <v>93</v>
      </c>
      <c r="B30" s="53" t="s">
        <v>62</v>
      </c>
      <c r="C30" s="54">
        <v>16324.011</v>
      </c>
      <c r="D30" s="30"/>
      <c r="E30" s="28">
        <f t="shared" si="0"/>
        <v>-8114.0034148232216</v>
      </c>
      <c r="F30" s="28">
        <f t="shared" si="1"/>
        <v>-8114</v>
      </c>
      <c r="G30" s="30">
        <f t="shared" si="2"/>
        <v>-1.2289999996937695E-2</v>
      </c>
      <c r="I30" s="28">
        <f>+G30</f>
        <v>-1.2289999996937695E-2</v>
      </c>
      <c r="O30" s="28">
        <f t="shared" ca="1" si="3"/>
        <v>0.59708557841271803</v>
      </c>
      <c r="Q30" s="56">
        <f t="shared" si="5"/>
        <v>1305.5110000000004</v>
      </c>
    </row>
    <row r="31" spans="1:21" s="28" customFormat="1" ht="12.95" customHeight="1">
      <c r="A31" s="52" t="s">
        <v>99</v>
      </c>
      <c r="B31" s="53" t="s">
        <v>62</v>
      </c>
      <c r="C31" s="54">
        <v>16374.3974</v>
      </c>
      <c r="D31" s="30"/>
      <c r="E31" s="28">
        <f t="shared" si="0"/>
        <v>-8100.0033620309987</v>
      </c>
      <c r="F31" s="28">
        <f t="shared" si="1"/>
        <v>-8100</v>
      </c>
      <c r="G31" s="30">
        <f t="shared" si="2"/>
        <v>-1.209999999809952E-2</v>
      </c>
      <c r="H31" s="28">
        <f t="shared" ref="H31:H54" si="6">+G31</f>
        <v>-1.209999999809952E-2</v>
      </c>
      <c r="O31" s="28">
        <f t="shared" ca="1" si="3"/>
        <v>0.59619531368394996</v>
      </c>
      <c r="Q31" s="56">
        <f t="shared" si="5"/>
        <v>1355.8973999999998</v>
      </c>
    </row>
    <row r="32" spans="1:21" s="28" customFormat="1" ht="12.95" customHeight="1">
      <c r="A32" s="52" t="s">
        <v>99</v>
      </c>
      <c r="B32" s="53" t="s">
        <v>62</v>
      </c>
      <c r="C32" s="54">
        <v>16705.514800000001</v>
      </c>
      <c r="D32" s="30"/>
      <c r="E32" s="28">
        <f t="shared" si="0"/>
        <v>-8008.0011336435091</v>
      </c>
      <c r="F32" s="28">
        <f t="shared" si="1"/>
        <v>-8008</v>
      </c>
      <c r="G32" s="30">
        <f t="shared" si="2"/>
        <v>-4.0799999951559585E-3</v>
      </c>
      <c r="H32" s="28">
        <f t="shared" si="6"/>
        <v>-4.0799999951559585E-3</v>
      </c>
      <c r="O32" s="28">
        <f t="shared" ca="1" si="3"/>
        <v>0.59034500260918743</v>
      </c>
      <c r="Q32" s="56">
        <f t="shared" si="5"/>
        <v>1687.0148000000008</v>
      </c>
    </row>
    <row r="33" spans="1:17" s="28" customFormat="1" ht="12.95" customHeight="1">
      <c r="A33" s="52" t="s">
        <v>99</v>
      </c>
      <c r="B33" s="53" t="s">
        <v>62</v>
      </c>
      <c r="C33" s="54">
        <v>16734.305400000001</v>
      </c>
      <c r="D33" s="30"/>
      <c r="E33" s="28">
        <f t="shared" si="0"/>
        <v>-8000.0015559812882</v>
      </c>
      <c r="F33" s="28">
        <f t="shared" si="1"/>
        <v>-8000</v>
      </c>
      <c r="G33" s="30">
        <f t="shared" si="2"/>
        <v>-5.5999999967752956E-3</v>
      </c>
      <c r="H33" s="28">
        <f t="shared" si="6"/>
        <v>-5.5999999967752956E-3</v>
      </c>
      <c r="O33" s="28">
        <f t="shared" ca="1" si="3"/>
        <v>0.58983627990703424</v>
      </c>
      <c r="Q33" s="56">
        <f t="shared" si="5"/>
        <v>1715.8054000000011</v>
      </c>
    </row>
    <row r="34" spans="1:17" s="28" customFormat="1" ht="12.95" customHeight="1">
      <c r="A34" s="52" t="s">
        <v>99</v>
      </c>
      <c r="B34" s="53" t="s">
        <v>62</v>
      </c>
      <c r="C34" s="54">
        <v>16741.507099999999</v>
      </c>
      <c r="D34" s="30"/>
      <c r="E34" s="28">
        <f t="shared" si="0"/>
        <v>-7998.0005362578368</v>
      </c>
      <c r="F34" s="28">
        <f t="shared" si="1"/>
        <v>-7998</v>
      </c>
      <c r="G34" s="30">
        <f t="shared" si="2"/>
        <v>-1.9299999985378236E-3</v>
      </c>
      <c r="H34" s="28">
        <f t="shared" si="6"/>
        <v>-1.9299999985378236E-3</v>
      </c>
      <c r="O34" s="28">
        <f t="shared" ca="1" si="3"/>
        <v>0.58970909923149595</v>
      </c>
      <c r="Q34" s="56">
        <f t="shared" si="5"/>
        <v>1723.0070999999989</v>
      </c>
    </row>
    <row r="35" spans="1:17" s="28" customFormat="1" ht="12.95" customHeight="1">
      <c r="A35" s="52" t="s">
        <v>99</v>
      </c>
      <c r="B35" s="53" t="s">
        <v>62</v>
      </c>
      <c r="C35" s="54">
        <v>16993.430100000001</v>
      </c>
      <c r="D35" s="30"/>
      <c r="E35" s="28">
        <f t="shared" si="0"/>
        <v>-7928.002772980939</v>
      </c>
      <c r="F35" s="28">
        <f t="shared" si="1"/>
        <v>-7928</v>
      </c>
      <c r="G35" s="30">
        <f t="shared" si="2"/>
        <v>-9.979999995266553E-3</v>
      </c>
      <c r="H35" s="28">
        <f t="shared" si="6"/>
        <v>-9.979999995266553E-3</v>
      </c>
      <c r="O35" s="28">
        <f t="shared" ca="1" si="3"/>
        <v>0.5852577755876549</v>
      </c>
      <c r="Q35" s="56">
        <f t="shared" si="5"/>
        <v>1974.9301000000014</v>
      </c>
    </row>
    <row r="36" spans="1:17" s="28" customFormat="1" ht="12.95" customHeight="1">
      <c r="A36" s="52" t="s">
        <v>144</v>
      </c>
      <c r="B36" s="53" t="s">
        <v>62</v>
      </c>
      <c r="C36" s="54">
        <v>17817.621999999999</v>
      </c>
      <c r="D36" s="30"/>
      <c r="E36" s="28">
        <f t="shared" si="0"/>
        <v>-7698.9979202642935</v>
      </c>
      <c r="F36" s="28">
        <f t="shared" si="1"/>
        <v>-7699</v>
      </c>
      <c r="G36" s="30">
        <f t="shared" si="2"/>
        <v>7.485000001906883E-3</v>
      </c>
      <c r="H36" s="28">
        <f t="shared" si="6"/>
        <v>7.485000001906883E-3</v>
      </c>
      <c r="O36" s="28">
        <f t="shared" ca="1" si="3"/>
        <v>0.57069558823851807</v>
      </c>
      <c r="Q36" s="56">
        <f t="shared" si="5"/>
        <v>2799.1219999999994</v>
      </c>
    </row>
    <row r="37" spans="1:17" s="28" customFormat="1" ht="12.95" customHeight="1">
      <c r="A37" s="52" t="s">
        <v>149</v>
      </c>
      <c r="B37" s="53" t="s">
        <v>62</v>
      </c>
      <c r="C37" s="54">
        <v>19624.333999999999</v>
      </c>
      <c r="D37" s="30"/>
      <c r="E37" s="28">
        <f t="shared" si="0"/>
        <v>-7196.9961225501975</v>
      </c>
      <c r="F37" s="28">
        <f t="shared" si="1"/>
        <v>-7197</v>
      </c>
      <c r="G37" s="30">
        <f t="shared" si="2"/>
        <v>1.3955000002169982E-2</v>
      </c>
      <c r="H37" s="28">
        <f t="shared" si="6"/>
        <v>1.3955000002169982E-2</v>
      </c>
      <c r="O37" s="28">
        <f t="shared" ca="1" si="3"/>
        <v>0.53877323867840143</v>
      </c>
      <c r="Q37" s="56">
        <f t="shared" si="5"/>
        <v>4605.8339999999989</v>
      </c>
    </row>
    <row r="38" spans="1:17" s="28" customFormat="1" ht="12.95" customHeight="1">
      <c r="A38" s="52" t="s">
        <v>149</v>
      </c>
      <c r="B38" s="53" t="s">
        <v>62</v>
      </c>
      <c r="C38" s="54">
        <v>19678.319</v>
      </c>
      <c r="D38" s="30"/>
      <c r="E38" s="28">
        <f t="shared" si="0"/>
        <v>-7181.9961850673026</v>
      </c>
      <c r="F38" s="28">
        <f t="shared" si="1"/>
        <v>-7182</v>
      </c>
      <c r="G38" s="30">
        <f t="shared" si="2"/>
        <v>1.3730000002396991E-2</v>
      </c>
      <c r="H38" s="28">
        <f t="shared" si="6"/>
        <v>1.3730000002396991E-2</v>
      </c>
      <c r="O38" s="28">
        <f t="shared" ca="1" si="3"/>
        <v>0.5378193836118641</v>
      </c>
      <c r="Q38" s="56">
        <f t="shared" si="5"/>
        <v>4659.8189999999995</v>
      </c>
    </row>
    <row r="39" spans="1:17" s="28" customFormat="1" ht="12.95" customHeight="1">
      <c r="A39" s="52" t="s">
        <v>149</v>
      </c>
      <c r="B39" s="53" t="s">
        <v>62</v>
      </c>
      <c r="C39" s="54">
        <v>19685.523000000001</v>
      </c>
      <c r="D39" s="30"/>
      <c r="E39" s="28">
        <f t="shared" si="0"/>
        <v>-7179.9945262801057</v>
      </c>
      <c r="F39" s="28">
        <f t="shared" si="1"/>
        <v>-7180</v>
      </c>
      <c r="G39" s="30">
        <f t="shared" si="2"/>
        <v>1.9700000004377216E-2</v>
      </c>
      <c r="H39" s="28">
        <f t="shared" si="6"/>
        <v>1.9700000004377216E-2</v>
      </c>
      <c r="O39" s="28">
        <f t="shared" ca="1" si="3"/>
        <v>0.5376922029363258</v>
      </c>
      <c r="Q39" s="56">
        <f t="shared" si="5"/>
        <v>4667.023000000001</v>
      </c>
    </row>
    <row r="40" spans="1:17" s="28" customFormat="1" ht="12.95" customHeight="1">
      <c r="A40" s="52" t="s">
        <v>149</v>
      </c>
      <c r="B40" s="53" t="s">
        <v>62</v>
      </c>
      <c r="C40" s="54">
        <v>19865.477999999999</v>
      </c>
      <c r="D40" s="30"/>
      <c r="E40" s="28">
        <f t="shared" si="0"/>
        <v>-7129.993345401449</v>
      </c>
      <c r="F40" s="28">
        <f t="shared" si="1"/>
        <v>-7130</v>
      </c>
      <c r="G40" s="30">
        <f t="shared" si="2"/>
        <v>2.3950000002514571E-2</v>
      </c>
      <c r="H40" s="28">
        <f t="shared" si="6"/>
        <v>2.3950000002514571E-2</v>
      </c>
      <c r="O40" s="28">
        <f t="shared" ca="1" si="3"/>
        <v>0.53451268604786795</v>
      </c>
      <c r="Q40" s="56">
        <f t="shared" si="5"/>
        <v>4846.9779999999992</v>
      </c>
    </row>
    <row r="41" spans="1:17" s="28" customFormat="1" ht="12.95" customHeight="1">
      <c r="A41" s="52" t="s">
        <v>149</v>
      </c>
      <c r="B41" s="53" t="s">
        <v>62</v>
      </c>
      <c r="C41" s="54">
        <v>20038.234</v>
      </c>
      <c r="D41" s="30"/>
      <c r="E41" s="28">
        <f t="shared" si="0"/>
        <v>-7081.9924340409798</v>
      </c>
      <c r="F41" s="28">
        <f t="shared" si="1"/>
        <v>-7082</v>
      </c>
      <c r="G41" s="30">
        <f t="shared" si="2"/>
        <v>2.7230000003328314E-2</v>
      </c>
      <c r="H41" s="28">
        <f t="shared" si="6"/>
        <v>2.7230000003328314E-2</v>
      </c>
      <c r="O41" s="28">
        <f t="shared" ca="1" si="3"/>
        <v>0.53146034983494839</v>
      </c>
      <c r="Q41" s="56">
        <f t="shared" si="5"/>
        <v>5019.7340000000004</v>
      </c>
    </row>
    <row r="42" spans="1:17" s="28" customFormat="1" ht="12.95" customHeight="1">
      <c r="A42" s="52" t="s">
        <v>149</v>
      </c>
      <c r="B42" s="53" t="s">
        <v>62</v>
      </c>
      <c r="C42" s="54">
        <v>20358.537</v>
      </c>
      <c r="D42" s="30"/>
      <c r="E42" s="28">
        <f t="shared" si="0"/>
        <v>-6992.9950278062179</v>
      </c>
      <c r="F42" s="28">
        <f t="shared" si="1"/>
        <v>-6993</v>
      </c>
      <c r="G42" s="30">
        <f t="shared" si="2"/>
        <v>1.7895000004500616E-2</v>
      </c>
      <c r="H42" s="28">
        <f t="shared" si="6"/>
        <v>1.7895000004500616E-2</v>
      </c>
      <c r="O42" s="28">
        <f t="shared" ca="1" si="3"/>
        <v>0.52580080977349342</v>
      </c>
      <c r="Q42" s="56">
        <f t="shared" si="5"/>
        <v>5340.0370000000003</v>
      </c>
    </row>
    <row r="43" spans="1:17" s="28" customFormat="1" ht="12.95" customHeight="1">
      <c r="A43" s="52" t="s">
        <v>149</v>
      </c>
      <c r="B43" s="53" t="s">
        <v>62</v>
      </c>
      <c r="C43" s="54">
        <v>20599.672999999999</v>
      </c>
      <c r="D43" s="30"/>
      <c r="E43" s="28">
        <f t="shared" si="0"/>
        <v>-6925.9944734878845</v>
      </c>
      <c r="F43" s="28">
        <f t="shared" si="1"/>
        <v>-6926</v>
      </c>
      <c r="G43" s="30">
        <f t="shared" si="2"/>
        <v>1.9890000003215391E-2</v>
      </c>
      <c r="H43" s="28">
        <f t="shared" si="6"/>
        <v>1.9890000003215391E-2</v>
      </c>
      <c r="O43" s="28">
        <f t="shared" ca="1" si="3"/>
        <v>0.52154025714295993</v>
      </c>
      <c r="Q43" s="56">
        <f t="shared" si="5"/>
        <v>5581.1729999999989</v>
      </c>
    </row>
    <row r="44" spans="1:17" s="28" customFormat="1" ht="12.95" customHeight="1">
      <c r="A44" s="52" t="s">
        <v>149</v>
      </c>
      <c r="B44" s="53" t="s">
        <v>62</v>
      </c>
      <c r="C44" s="54">
        <v>20610.472000000002</v>
      </c>
      <c r="D44" s="30"/>
      <c r="E44" s="28">
        <f t="shared" si="0"/>
        <v>-6922.993930283701</v>
      </c>
      <c r="F44" s="28">
        <f t="shared" si="1"/>
        <v>-6923</v>
      </c>
      <c r="G44" s="30">
        <f t="shared" si="2"/>
        <v>2.184500000657863E-2</v>
      </c>
      <c r="H44" s="28">
        <f t="shared" si="6"/>
        <v>2.184500000657863E-2</v>
      </c>
      <c r="O44" s="28">
        <f t="shared" ca="1" si="3"/>
        <v>0.52134948612965248</v>
      </c>
      <c r="Q44" s="56">
        <f t="shared" si="5"/>
        <v>5591.9720000000016</v>
      </c>
    </row>
    <row r="45" spans="1:17" s="28" customFormat="1" ht="12.95" customHeight="1">
      <c r="A45" s="52" t="s">
        <v>149</v>
      </c>
      <c r="B45" s="53" t="s">
        <v>62</v>
      </c>
      <c r="C45" s="54">
        <v>20628.473999999998</v>
      </c>
      <c r="D45" s="30"/>
      <c r="E45" s="28">
        <f t="shared" si="0"/>
        <v>-6917.9920061461253</v>
      </c>
      <c r="F45" s="28">
        <f t="shared" si="1"/>
        <v>-6918</v>
      </c>
      <c r="G45" s="30">
        <f t="shared" si="2"/>
        <v>2.877000000080443E-2</v>
      </c>
      <c r="H45" s="28">
        <f t="shared" si="6"/>
        <v>2.877000000080443E-2</v>
      </c>
      <c r="O45" s="28">
        <f t="shared" ca="1" si="3"/>
        <v>0.52103153444080674</v>
      </c>
      <c r="Q45" s="56">
        <f t="shared" si="5"/>
        <v>5609.9739999999983</v>
      </c>
    </row>
    <row r="46" spans="1:17" s="28" customFormat="1" ht="12.95" customHeight="1">
      <c r="A46" s="52" t="s">
        <v>149</v>
      </c>
      <c r="B46" s="53" t="s">
        <v>62</v>
      </c>
      <c r="C46" s="54">
        <v>20747.232</v>
      </c>
      <c r="D46" s="30"/>
      <c r="E46" s="28">
        <f t="shared" si="0"/>
        <v>-6884.9946443679719</v>
      </c>
      <c r="F46" s="28">
        <f t="shared" si="1"/>
        <v>-6885</v>
      </c>
      <c r="G46" s="30">
        <f t="shared" si="2"/>
        <v>1.9275000002380693E-2</v>
      </c>
      <c r="H46" s="28">
        <f t="shared" si="6"/>
        <v>1.9275000002380693E-2</v>
      </c>
      <c r="O46" s="28">
        <f t="shared" ca="1" si="3"/>
        <v>0.51893305329442452</v>
      </c>
      <c r="Q46" s="56">
        <f t="shared" si="5"/>
        <v>5728.732</v>
      </c>
    </row>
    <row r="47" spans="1:17" s="28" customFormat="1" ht="12.95" customHeight="1">
      <c r="A47" s="52" t="s">
        <v>149</v>
      </c>
      <c r="B47" s="53" t="s">
        <v>62</v>
      </c>
      <c r="C47" s="54">
        <v>20977.581999999999</v>
      </c>
      <c r="D47" s="30"/>
      <c r="E47" s="28">
        <f t="shared" si="0"/>
        <v>-6820.9910211543984</v>
      </c>
      <c r="F47" s="28">
        <f t="shared" si="1"/>
        <v>-6821</v>
      </c>
      <c r="G47" s="30">
        <f t="shared" si="2"/>
        <v>3.2315000000380678E-2</v>
      </c>
      <c r="H47" s="28">
        <f t="shared" si="6"/>
        <v>3.2315000000380678E-2</v>
      </c>
      <c r="O47" s="28">
        <f t="shared" ca="1" si="3"/>
        <v>0.51486327167719848</v>
      </c>
      <c r="Q47" s="56">
        <f t="shared" si="5"/>
        <v>5959.0819999999985</v>
      </c>
    </row>
    <row r="48" spans="1:17" s="28" customFormat="1" ht="12.95" customHeight="1">
      <c r="A48" s="52" t="s">
        <v>149</v>
      </c>
      <c r="B48" s="53" t="s">
        <v>62</v>
      </c>
      <c r="C48" s="54">
        <v>20995.573</v>
      </c>
      <c r="D48" s="30"/>
      <c r="E48" s="28">
        <f t="shared" si="0"/>
        <v>-6815.9921534086398</v>
      </c>
      <c r="F48" s="28">
        <f t="shared" si="1"/>
        <v>-6816</v>
      </c>
      <c r="G48" s="30">
        <f t="shared" si="2"/>
        <v>2.824000000327942E-2</v>
      </c>
      <c r="H48" s="28">
        <f t="shared" si="6"/>
        <v>2.824000000327942E-2</v>
      </c>
      <c r="O48" s="28">
        <f t="shared" ca="1" si="3"/>
        <v>0.51454531998835273</v>
      </c>
      <c r="Q48" s="56">
        <f t="shared" si="5"/>
        <v>5977.0730000000003</v>
      </c>
    </row>
    <row r="49" spans="1:17" s="28" customFormat="1" ht="12.95" customHeight="1">
      <c r="A49" s="52" t="s">
        <v>149</v>
      </c>
      <c r="B49" s="53" t="s">
        <v>62</v>
      </c>
      <c r="C49" s="54">
        <v>21024.376</v>
      </c>
      <c r="D49" s="30"/>
      <c r="E49" s="28">
        <f t="shared" si="0"/>
        <v>-6807.9891303592776</v>
      </c>
      <c r="F49" s="28">
        <f t="shared" si="1"/>
        <v>-6808</v>
      </c>
      <c r="G49" s="30">
        <f t="shared" si="2"/>
        <v>3.9120000004913891E-2</v>
      </c>
      <c r="H49" s="28">
        <f t="shared" si="6"/>
        <v>3.9120000004913891E-2</v>
      </c>
      <c r="O49" s="28">
        <f t="shared" ca="1" si="3"/>
        <v>0.51403659728619944</v>
      </c>
      <c r="Q49" s="56">
        <f t="shared" si="5"/>
        <v>6005.8760000000002</v>
      </c>
    </row>
    <row r="50" spans="1:17" s="28" customFormat="1" ht="12.95" customHeight="1">
      <c r="A50" s="52" t="s">
        <v>149</v>
      </c>
      <c r="B50" s="53" t="s">
        <v>62</v>
      </c>
      <c r="C50" s="54">
        <v>21085.55</v>
      </c>
      <c r="D50" s="30"/>
      <c r="E50" s="28">
        <f t="shared" si="0"/>
        <v>-6790.9917018962124</v>
      </c>
      <c r="F50" s="28">
        <f t="shared" si="1"/>
        <v>-6791</v>
      </c>
      <c r="G50" s="30">
        <f t="shared" si="2"/>
        <v>2.9865000004065223E-2</v>
      </c>
      <c r="H50" s="28">
        <f t="shared" si="6"/>
        <v>2.9865000004065223E-2</v>
      </c>
      <c r="O50" s="28">
        <f t="shared" ca="1" si="3"/>
        <v>0.51295556154412381</v>
      </c>
      <c r="Q50" s="56">
        <f t="shared" si="5"/>
        <v>6067.0499999999993</v>
      </c>
    </row>
    <row r="51" spans="1:17" s="28" customFormat="1" ht="12.95" customHeight="1">
      <c r="A51" s="52" t="s">
        <v>149</v>
      </c>
      <c r="B51" s="53" t="s">
        <v>62</v>
      </c>
      <c r="C51" s="54">
        <v>21096.358</v>
      </c>
      <c r="D51" s="30"/>
      <c r="E51" s="28">
        <f t="shared" si="0"/>
        <v>-6787.9886580078146</v>
      </c>
      <c r="F51" s="28">
        <f t="shared" si="1"/>
        <v>-6788</v>
      </c>
      <c r="G51" s="30">
        <f t="shared" si="2"/>
        <v>4.0820000005624024E-2</v>
      </c>
      <c r="H51" s="28">
        <f t="shared" si="6"/>
        <v>4.0820000005624024E-2</v>
      </c>
      <c r="O51" s="28">
        <f t="shared" ca="1" si="3"/>
        <v>0.51276479053081636</v>
      </c>
      <c r="Q51" s="56">
        <f t="shared" si="5"/>
        <v>6077.8580000000002</v>
      </c>
    </row>
    <row r="52" spans="1:17" s="28" customFormat="1" ht="12.95" customHeight="1">
      <c r="A52" s="52" t="s">
        <v>149</v>
      </c>
      <c r="B52" s="53" t="s">
        <v>62</v>
      </c>
      <c r="C52" s="54">
        <v>21121.541000000001</v>
      </c>
      <c r="D52" s="30"/>
      <c r="E52" s="28">
        <f t="shared" si="0"/>
        <v>-6780.9914657204808</v>
      </c>
      <c r="F52" s="28">
        <f t="shared" si="1"/>
        <v>-6781</v>
      </c>
      <c r="G52" s="30">
        <f t="shared" si="2"/>
        <v>3.071500000442029E-2</v>
      </c>
      <c r="H52" s="28">
        <f t="shared" si="6"/>
        <v>3.071500000442029E-2</v>
      </c>
      <c r="O52" s="28">
        <f t="shared" ca="1" si="3"/>
        <v>0.51231965816643221</v>
      </c>
      <c r="Q52" s="56">
        <f t="shared" si="5"/>
        <v>6103.0410000000011</v>
      </c>
    </row>
    <row r="53" spans="1:17" s="28" customFormat="1" ht="12.95" customHeight="1">
      <c r="A53" s="52" t="s">
        <v>149</v>
      </c>
      <c r="B53" s="53" t="s">
        <v>62</v>
      </c>
      <c r="C53" s="54">
        <v>21132.338</v>
      </c>
      <c r="D53" s="30"/>
      <c r="E53" s="28">
        <f t="shared" ref="E53:E84" si="7">+(C53-C$7)/C$8</f>
        <v>-6777.991478223902</v>
      </c>
      <c r="F53" s="28">
        <f t="shared" ref="F53:F84" si="8">ROUND(2*E53,0)/2</f>
        <v>-6778</v>
      </c>
      <c r="G53" s="30">
        <f t="shared" ref="G53:G84" si="9">+C53-(C$7+F53*C$8)</f>
        <v>3.0670000003738096E-2</v>
      </c>
      <c r="H53" s="28">
        <f t="shared" si="6"/>
        <v>3.0670000003738096E-2</v>
      </c>
      <c r="O53" s="28">
        <f t="shared" ref="O53:O84" ca="1" si="10">+C$11+C$12*F53</f>
        <v>0.51212888715312477</v>
      </c>
      <c r="Q53" s="56">
        <f t="shared" ref="Q53:Q84" si="11">+C53-15018.5</f>
        <v>6113.8379999999997</v>
      </c>
    </row>
    <row r="54" spans="1:17" s="28" customFormat="1" ht="12.95" customHeight="1">
      <c r="A54" s="52" t="s">
        <v>149</v>
      </c>
      <c r="B54" s="53" t="s">
        <v>62</v>
      </c>
      <c r="C54" s="54">
        <v>21157.525000000001</v>
      </c>
      <c r="D54" s="30"/>
      <c r="E54" s="28">
        <f t="shared" si="7"/>
        <v>-6770.9931745213607</v>
      </c>
      <c r="F54" s="28">
        <f t="shared" si="8"/>
        <v>-6771</v>
      </c>
      <c r="G54" s="30">
        <f t="shared" si="9"/>
        <v>2.4565000003349269E-2</v>
      </c>
      <c r="H54" s="28">
        <f t="shared" si="6"/>
        <v>2.4565000003349269E-2</v>
      </c>
      <c r="O54" s="28">
        <f t="shared" ca="1" si="10"/>
        <v>0.51168375478874073</v>
      </c>
      <c r="Q54" s="56">
        <f t="shared" si="11"/>
        <v>6139.0250000000015</v>
      </c>
    </row>
    <row r="55" spans="1:17" s="28" customFormat="1" ht="12.95" customHeight="1">
      <c r="A55" s="52" t="s">
        <v>93</v>
      </c>
      <c r="B55" s="53" t="s">
        <v>62</v>
      </c>
      <c r="C55" s="54">
        <v>21164.728999999999</v>
      </c>
      <c r="D55" s="30"/>
      <c r="E55" s="28">
        <f t="shared" si="7"/>
        <v>-6768.9915157341657</v>
      </c>
      <c r="F55" s="28">
        <f t="shared" si="8"/>
        <v>-6769</v>
      </c>
      <c r="G55" s="30">
        <f t="shared" si="9"/>
        <v>3.0535000001691515E-2</v>
      </c>
      <c r="I55" s="28">
        <f>+G55</f>
        <v>3.0535000001691515E-2</v>
      </c>
      <c r="O55" s="28">
        <f t="shared" ca="1" si="10"/>
        <v>0.51155657411320232</v>
      </c>
      <c r="Q55" s="56">
        <f t="shared" si="11"/>
        <v>6146.2289999999994</v>
      </c>
    </row>
    <row r="56" spans="1:17" s="28" customFormat="1" ht="12.95" customHeight="1">
      <c r="A56" s="52" t="s">
        <v>149</v>
      </c>
      <c r="B56" s="53" t="s">
        <v>62</v>
      </c>
      <c r="C56" s="54">
        <v>21452.642</v>
      </c>
      <c r="D56" s="30"/>
      <c r="E56" s="28">
        <f t="shared" si="7"/>
        <v>-6688.9937941353392</v>
      </c>
      <c r="F56" s="28">
        <f t="shared" si="8"/>
        <v>-6689</v>
      </c>
      <c r="G56" s="30">
        <f t="shared" si="9"/>
        <v>2.2335000005114125E-2</v>
      </c>
      <c r="H56" s="28">
        <f t="shared" ref="H56:H70" si="12">+G56</f>
        <v>2.2335000005114125E-2</v>
      </c>
      <c r="O56" s="28">
        <f t="shared" ca="1" si="10"/>
        <v>0.5064693470916698</v>
      </c>
      <c r="Q56" s="56">
        <f t="shared" si="11"/>
        <v>6434.1419999999998</v>
      </c>
    </row>
    <row r="57" spans="1:17" s="28" customFormat="1" ht="12.95" customHeight="1">
      <c r="A57" s="52" t="s">
        <v>149</v>
      </c>
      <c r="B57" s="53" t="s">
        <v>62</v>
      </c>
      <c r="C57" s="54">
        <v>21492.226999999999</v>
      </c>
      <c r="D57" s="30"/>
      <c r="E57" s="28">
        <f t="shared" si="7"/>
        <v>-6677.9949513964229</v>
      </c>
      <c r="F57" s="28">
        <f t="shared" si="8"/>
        <v>-6678</v>
      </c>
      <c r="G57" s="30">
        <f t="shared" si="9"/>
        <v>1.81700000030105E-2</v>
      </c>
      <c r="H57" s="28">
        <f t="shared" si="12"/>
        <v>1.81700000030105E-2</v>
      </c>
      <c r="O57" s="28">
        <f t="shared" ca="1" si="10"/>
        <v>0.50576985337620906</v>
      </c>
      <c r="Q57" s="56">
        <f t="shared" si="11"/>
        <v>6473.726999999999</v>
      </c>
    </row>
    <row r="58" spans="1:17" s="28" customFormat="1" ht="12.95" customHeight="1">
      <c r="A58" s="52" t="s">
        <v>149</v>
      </c>
      <c r="B58" s="53" t="s">
        <v>62</v>
      </c>
      <c r="C58" s="54">
        <v>21722.576000000001</v>
      </c>
      <c r="D58" s="30"/>
      <c r="E58" s="28">
        <f t="shared" si="7"/>
        <v>-6613.9916060366504</v>
      </c>
      <c r="F58" s="28">
        <f t="shared" si="8"/>
        <v>-6614</v>
      </c>
      <c r="G58" s="30">
        <f t="shared" si="9"/>
        <v>3.0210000004444737E-2</v>
      </c>
      <c r="H58" s="28">
        <f t="shared" si="12"/>
        <v>3.0210000004444737E-2</v>
      </c>
      <c r="O58" s="28">
        <f t="shared" ca="1" si="10"/>
        <v>0.50170007175898301</v>
      </c>
      <c r="Q58" s="56">
        <f t="shared" si="11"/>
        <v>6704.0760000000009</v>
      </c>
    </row>
    <row r="59" spans="1:17" s="28" customFormat="1" ht="12.95" customHeight="1">
      <c r="A59" s="52" t="s">
        <v>149</v>
      </c>
      <c r="B59" s="53" t="s">
        <v>62</v>
      </c>
      <c r="C59" s="54">
        <v>22255.234</v>
      </c>
      <c r="D59" s="30"/>
      <c r="E59" s="28">
        <f t="shared" si="7"/>
        <v>-6465.9905557492802</v>
      </c>
      <c r="F59" s="28">
        <f t="shared" si="8"/>
        <v>-6466</v>
      </c>
      <c r="G59" s="30">
        <f t="shared" si="9"/>
        <v>3.3990000003541354E-2</v>
      </c>
      <c r="H59" s="28">
        <f t="shared" si="12"/>
        <v>3.3990000003541354E-2</v>
      </c>
      <c r="O59" s="28">
        <f t="shared" ca="1" si="10"/>
        <v>0.49228870176914785</v>
      </c>
      <c r="Q59" s="56">
        <f t="shared" si="11"/>
        <v>7236.7340000000004</v>
      </c>
    </row>
    <row r="60" spans="1:17" s="28" customFormat="1" ht="12.95" customHeight="1">
      <c r="A60" s="52" t="s">
        <v>149</v>
      </c>
      <c r="B60" s="53" t="s">
        <v>62</v>
      </c>
      <c r="C60" s="54">
        <v>22431.574000000001</v>
      </c>
      <c r="D60" s="30"/>
      <c r="E60" s="28">
        <f t="shared" si="7"/>
        <v>-6416.9938163636425</v>
      </c>
      <c r="F60" s="28">
        <f t="shared" si="8"/>
        <v>-6417</v>
      </c>
      <c r="G60" s="30">
        <f t="shared" si="9"/>
        <v>2.2255000003497116E-2</v>
      </c>
      <c r="H60" s="28">
        <f t="shared" si="12"/>
        <v>2.2255000003497116E-2</v>
      </c>
      <c r="O60" s="28">
        <f t="shared" ca="1" si="10"/>
        <v>0.4891727752184592</v>
      </c>
      <c r="Q60" s="56">
        <f t="shared" si="11"/>
        <v>7413.0740000000005</v>
      </c>
    </row>
    <row r="61" spans="1:17" s="28" customFormat="1" ht="12.95" customHeight="1">
      <c r="A61" s="52" t="s">
        <v>149</v>
      </c>
      <c r="B61" s="53" t="s">
        <v>62</v>
      </c>
      <c r="C61" s="54">
        <v>22467.56</v>
      </c>
      <c r="D61" s="30"/>
      <c r="E61" s="28">
        <f t="shared" si="7"/>
        <v>-6406.9949694569195</v>
      </c>
      <c r="F61" s="28">
        <f t="shared" si="8"/>
        <v>-6407</v>
      </c>
      <c r="G61" s="30">
        <f t="shared" si="9"/>
        <v>1.8105000006471528E-2</v>
      </c>
      <c r="H61" s="28">
        <f t="shared" si="12"/>
        <v>1.8105000006471528E-2</v>
      </c>
      <c r="O61" s="28">
        <f t="shared" ca="1" si="10"/>
        <v>0.48853687184076761</v>
      </c>
      <c r="Q61" s="56">
        <f t="shared" si="11"/>
        <v>7449.0600000000013</v>
      </c>
    </row>
    <row r="62" spans="1:17" s="28" customFormat="1" ht="12.95" customHeight="1">
      <c r="A62" s="52" t="s">
        <v>149</v>
      </c>
      <c r="B62" s="53" t="s">
        <v>62</v>
      </c>
      <c r="C62" s="54">
        <v>22604.330999999998</v>
      </c>
      <c r="D62" s="30"/>
      <c r="E62" s="28">
        <f t="shared" si="7"/>
        <v>-6368.9926271493723</v>
      </c>
      <c r="F62" s="28">
        <f t="shared" si="8"/>
        <v>-6369</v>
      </c>
      <c r="G62" s="30">
        <f t="shared" si="9"/>
        <v>2.6535000000876607E-2</v>
      </c>
      <c r="H62" s="28">
        <f t="shared" si="12"/>
        <v>2.6535000000876607E-2</v>
      </c>
      <c r="O62" s="28">
        <f t="shared" ca="1" si="10"/>
        <v>0.48612043900553964</v>
      </c>
      <c r="Q62" s="56">
        <f t="shared" si="11"/>
        <v>7585.8309999999983</v>
      </c>
    </row>
    <row r="63" spans="1:17" s="28" customFormat="1" ht="12.95" customHeight="1">
      <c r="A63" s="52" t="s">
        <v>149</v>
      </c>
      <c r="B63" s="53" t="s">
        <v>62</v>
      </c>
      <c r="C63" s="54">
        <v>23018.205000000002</v>
      </c>
      <c r="D63" s="30"/>
      <c r="E63" s="28">
        <f t="shared" si="7"/>
        <v>-6253.9961628389974</v>
      </c>
      <c r="F63" s="28">
        <f t="shared" si="8"/>
        <v>-6254</v>
      </c>
      <c r="G63" s="30">
        <f t="shared" si="9"/>
        <v>1.3810000004014E-2</v>
      </c>
      <c r="H63" s="28">
        <f t="shared" si="12"/>
        <v>1.3810000004014E-2</v>
      </c>
      <c r="O63" s="28">
        <f t="shared" ca="1" si="10"/>
        <v>0.47880755016208665</v>
      </c>
      <c r="Q63" s="56">
        <f t="shared" si="11"/>
        <v>7999.7050000000017</v>
      </c>
    </row>
    <row r="64" spans="1:17" s="28" customFormat="1" ht="12.95" customHeight="1">
      <c r="A64" s="52" t="s">
        <v>149</v>
      </c>
      <c r="B64" s="53" t="s">
        <v>62</v>
      </c>
      <c r="C64" s="54">
        <v>23349.314999999999</v>
      </c>
      <c r="D64" s="30"/>
      <c r="E64" s="28">
        <f t="shared" si="7"/>
        <v>-6161.9959905696414</v>
      </c>
      <c r="F64" s="28">
        <f t="shared" si="8"/>
        <v>-6162</v>
      </c>
      <c r="G64" s="30">
        <f t="shared" si="9"/>
        <v>1.4430000002903398E-2</v>
      </c>
      <c r="H64" s="28">
        <f t="shared" si="12"/>
        <v>1.4430000002903398E-2</v>
      </c>
      <c r="O64" s="28">
        <f t="shared" ca="1" si="10"/>
        <v>0.47295723908732423</v>
      </c>
      <c r="Q64" s="56">
        <f t="shared" si="11"/>
        <v>8330.8149999999987</v>
      </c>
    </row>
    <row r="65" spans="1:17" s="28" customFormat="1" ht="12.95" customHeight="1">
      <c r="A65" s="52" t="s">
        <v>149</v>
      </c>
      <c r="B65" s="53" t="s">
        <v>62</v>
      </c>
      <c r="C65" s="54">
        <v>23374.5</v>
      </c>
      <c r="D65" s="30"/>
      <c r="E65" s="28">
        <f t="shared" si="7"/>
        <v>-6154.9982425747039</v>
      </c>
      <c r="F65" s="28">
        <f t="shared" si="8"/>
        <v>-6155</v>
      </c>
      <c r="G65" s="30">
        <f t="shared" si="9"/>
        <v>6.3250000021071173E-3</v>
      </c>
      <c r="H65" s="28">
        <f t="shared" si="12"/>
        <v>6.3250000021071173E-3</v>
      </c>
      <c r="O65" s="28">
        <f t="shared" ca="1" si="10"/>
        <v>0.47251210672294014</v>
      </c>
      <c r="Q65" s="56">
        <f t="shared" si="11"/>
        <v>8356</v>
      </c>
    </row>
    <row r="66" spans="1:17" s="28" customFormat="1" ht="12.95" customHeight="1">
      <c r="A66" s="52" t="s">
        <v>149</v>
      </c>
      <c r="B66" s="53" t="s">
        <v>62</v>
      </c>
      <c r="C66" s="54">
        <v>23518.46</v>
      </c>
      <c r="D66" s="30"/>
      <c r="E66" s="28">
        <f t="shared" si="7"/>
        <v>-6114.9984092869845</v>
      </c>
      <c r="F66" s="28">
        <f t="shared" si="8"/>
        <v>-6115</v>
      </c>
      <c r="G66" s="30">
        <f t="shared" si="9"/>
        <v>5.725000002712477E-3</v>
      </c>
      <c r="H66" s="28">
        <f t="shared" si="12"/>
        <v>5.725000002712477E-3</v>
      </c>
      <c r="O66" s="28">
        <f t="shared" ca="1" si="10"/>
        <v>0.46996849321217388</v>
      </c>
      <c r="Q66" s="56">
        <f t="shared" si="11"/>
        <v>8499.9599999999991</v>
      </c>
    </row>
    <row r="67" spans="1:17" s="28" customFormat="1" ht="12.95" customHeight="1">
      <c r="A67" s="52" t="s">
        <v>149</v>
      </c>
      <c r="B67" s="53" t="s">
        <v>62</v>
      </c>
      <c r="C67" s="54">
        <v>23525.67</v>
      </c>
      <c r="D67" s="30"/>
      <c r="E67" s="28">
        <f t="shared" si="7"/>
        <v>-6112.995083376979</v>
      </c>
      <c r="F67" s="28">
        <f t="shared" si="8"/>
        <v>-6113</v>
      </c>
      <c r="G67" s="30">
        <f t="shared" si="9"/>
        <v>1.7695000002277084E-2</v>
      </c>
      <c r="H67" s="28">
        <f t="shared" si="12"/>
        <v>1.7695000002277084E-2</v>
      </c>
      <c r="O67" s="28">
        <f t="shared" ca="1" si="10"/>
        <v>0.46984131253663552</v>
      </c>
      <c r="Q67" s="56">
        <f t="shared" si="11"/>
        <v>8507.1699999999983</v>
      </c>
    </row>
    <row r="68" spans="1:17" s="28" customFormat="1" ht="12.95" customHeight="1">
      <c r="A68" s="52" t="s">
        <v>149</v>
      </c>
      <c r="B68" s="53" t="s">
        <v>62</v>
      </c>
      <c r="C68" s="54">
        <v>23669.608</v>
      </c>
      <c r="D68" s="30"/>
      <c r="E68" s="28">
        <f t="shared" si="7"/>
        <v>-6073.0013628728957</v>
      </c>
      <c r="F68" s="28">
        <f t="shared" si="8"/>
        <v>-6073</v>
      </c>
      <c r="G68" s="30">
        <f t="shared" si="9"/>
        <v>-4.9049999979615677E-3</v>
      </c>
      <c r="H68" s="28">
        <f t="shared" si="12"/>
        <v>-4.9049999979615677E-3</v>
      </c>
      <c r="O68" s="28">
        <f t="shared" ca="1" si="10"/>
        <v>0.46729769902586926</v>
      </c>
      <c r="Q68" s="56">
        <f t="shared" si="11"/>
        <v>8651.1080000000002</v>
      </c>
    </row>
    <row r="69" spans="1:17" s="28" customFormat="1" ht="12.95" customHeight="1">
      <c r="A69" s="52" t="s">
        <v>149</v>
      </c>
      <c r="B69" s="53" t="s">
        <v>62</v>
      </c>
      <c r="C69" s="54">
        <v>23673.222000000002</v>
      </c>
      <c r="D69" s="30"/>
      <c r="E69" s="28">
        <f t="shared" si="7"/>
        <v>-6071.9971992336777</v>
      </c>
      <c r="F69" s="28">
        <f t="shared" si="8"/>
        <v>-6072</v>
      </c>
      <c r="G69" s="30">
        <f t="shared" si="9"/>
        <v>1.0080000003654277E-2</v>
      </c>
      <c r="H69" s="28">
        <f t="shared" si="12"/>
        <v>1.0080000003654277E-2</v>
      </c>
      <c r="O69" s="28">
        <f t="shared" ca="1" si="10"/>
        <v>0.46723410868810011</v>
      </c>
      <c r="Q69" s="56">
        <f t="shared" si="11"/>
        <v>8654.7220000000016</v>
      </c>
    </row>
    <row r="70" spans="1:17" s="28" customFormat="1" ht="12.95" customHeight="1">
      <c r="A70" s="52" t="s">
        <v>149</v>
      </c>
      <c r="B70" s="53" t="s">
        <v>62</v>
      </c>
      <c r="C70" s="54">
        <v>24083.508999999998</v>
      </c>
      <c r="D70" s="30"/>
      <c r="E70" s="28">
        <f t="shared" si="7"/>
        <v>-5957.9973965098779</v>
      </c>
      <c r="F70" s="28">
        <f t="shared" si="8"/>
        <v>-5958</v>
      </c>
      <c r="G70" s="30">
        <f t="shared" si="9"/>
        <v>9.3700000034004916E-3</v>
      </c>
      <c r="H70" s="28">
        <f t="shared" si="12"/>
        <v>9.3700000034004916E-3</v>
      </c>
      <c r="O70" s="28">
        <f t="shared" ca="1" si="10"/>
        <v>0.45998481018241627</v>
      </c>
      <c r="Q70" s="56">
        <f t="shared" si="11"/>
        <v>9065.0089999999982</v>
      </c>
    </row>
    <row r="71" spans="1:17" s="28" customFormat="1" ht="12.95" customHeight="1">
      <c r="A71" s="52" t="s">
        <v>93</v>
      </c>
      <c r="B71" s="53" t="s">
        <v>62</v>
      </c>
      <c r="C71" s="54">
        <v>26401.264999999999</v>
      </c>
      <c r="D71" s="30"/>
      <c r="E71" s="28">
        <f t="shared" si="7"/>
        <v>-5314.0000805776017</v>
      </c>
      <c r="F71" s="28">
        <f t="shared" si="8"/>
        <v>-5314</v>
      </c>
      <c r="G71" s="30">
        <f t="shared" si="9"/>
        <v>-2.899999963119626E-4</v>
      </c>
      <c r="I71" s="28">
        <f>+G71</f>
        <v>-2.899999963119626E-4</v>
      </c>
      <c r="O71" s="28">
        <f t="shared" ca="1" si="10"/>
        <v>0.41903263265907936</v>
      </c>
      <c r="Q71" s="56">
        <f t="shared" si="11"/>
        <v>11382.764999999999</v>
      </c>
    </row>
    <row r="72" spans="1:17" s="28" customFormat="1" ht="12.95" customHeight="1">
      <c r="A72" s="52" t="s">
        <v>93</v>
      </c>
      <c r="B72" s="53" t="s">
        <v>62</v>
      </c>
      <c r="C72" s="54">
        <v>27840.870999999999</v>
      </c>
      <c r="D72" s="30"/>
      <c r="E72" s="28">
        <f t="shared" si="7"/>
        <v>-4914.0000805776017</v>
      </c>
      <c r="F72" s="28">
        <f t="shared" si="8"/>
        <v>-4914</v>
      </c>
      <c r="G72" s="30">
        <f t="shared" si="9"/>
        <v>-2.899999963119626E-4</v>
      </c>
      <c r="I72" s="28">
        <f>+G72</f>
        <v>-2.899999963119626E-4</v>
      </c>
      <c r="O72" s="28">
        <f t="shared" ca="1" si="10"/>
        <v>0.39359649755141668</v>
      </c>
      <c r="Q72" s="56">
        <f t="shared" si="11"/>
        <v>12822.370999999999</v>
      </c>
    </row>
    <row r="73" spans="1:17" s="28" customFormat="1" ht="12.95" customHeight="1">
      <c r="A73" s="52" t="s">
        <v>250</v>
      </c>
      <c r="B73" s="53" t="s">
        <v>62</v>
      </c>
      <c r="C73" s="54">
        <v>30615.673999999999</v>
      </c>
      <c r="D73" s="30"/>
      <c r="E73" s="28">
        <f t="shared" si="7"/>
        <v>-4143.010518155661</v>
      </c>
      <c r="F73" s="28">
        <f t="shared" si="8"/>
        <v>-4143</v>
      </c>
      <c r="G73" s="30">
        <f t="shared" si="9"/>
        <v>-3.7854999995033722E-2</v>
      </c>
      <c r="H73" s="28">
        <f t="shared" ref="H73:H105" si="13">+G73</f>
        <v>-3.7854999995033722E-2</v>
      </c>
      <c r="O73" s="28">
        <f t="shared" ca="1" si="10"/>
        <v>0.34456834713139683</v>
      </c>
      <c r="Q73" s="56">
        <f t="shared" si="11"/>
        <v>15597.173999999999</v>
      </c>
    </row>
    <row r="74" spans="1:17" s="28" customFormat="1" ht="12.95" customHeight="1">
      <c r="A74" s="52" t="s">
        <v>254</v>
      </c>
      <c r="B74" s="53" t="s">
        <v>62</v>
      </c>
      <c r="C74" s="54">
        <v>31961.692999999999</v>
      </c>
      <c r="D74" s="30"/>
      <c r="E74" s="28">
        <f t="shared" si="7"/>
        <v>-3769.0140218921001</v>
      </c>
      <c r="F74" s="28">
        <f t="shared" si="8"/>
        <v>-3769</v>
      </c>
      <c r="G74" s="30">
        <f t="shared" si="9"/>
        <v>-5.0464999996620463E-2</v>
      </c>
      <c r="H74" s="28">
        <f t="shared" si="13"/>
        <v>-5.0464999996620463E-2</v>
      </c>
      <c r="O74" s="28">
        <f t="shared" ca="1" si="10"/>
        <v>0.32078556080573223</v>
      </c>
      <c r="Q74" s="56">
        <f t="shared" si="11"/>
        <v>16943.192999999999</v>
      </c>
    </row>
    <row r="75" spans="1:17" s="28" customFormat="1" ht="12.95" customHeight="1">
      <c r="A75" s="52" t="s">
        <v>254</v>
      </c>
      <c r="B75" s="53" t="s">
        <v>62</v>
      </c>
      <c r="C75" s="54">
        <v>32015.670999999998</v>
      </c>
      <c r="D75" s="30"/>
      <c r="E75" s="28">
        <f t="shared" si="7"/>
        <v>-3754.0160293858175</v>
      </c>
      <c r="F75" s="28">
        <f t="shared" si="8"/>
        <v>-3754</v>
      </c>
      <c r="G75" s="30">
        <f t="shared" si="9"/>
        <v>-5.7689999997819541E-2</v>
      </c>
      <c r="H75" s="28">
        <f t="shared" si="13"/>
        <v>-5.7689999997819541E-2</v>
      </c>
      <c r="O75" s="28">
        <f t="shared" ca="1" si="10"/>
        <v>0.31983170573919489</v>
      </c>
      <c r="Q75" s="56">
        <f t="shared" si="11"/>
        <v>16997.170999999998</v>
      </c>
    </row>
    <row r="76" spans="1:17" s="28" customFormat="1" ht="12.95" customHeight="1">
      <c r="A76" s="52" t="s">
        <v>254</v>
      </c>
      <c r="B76" s="53" t="s">
        <v>62</v>
      </c>
      <c r="C76" s="54">
        <v>32141.634999999998</v>
      </c>
      <c r="D76" s="30"/>
      <c r="E76" s="28">
        <f t="shared" si="7"/>
        <v>-3719.0164531128653</v>
      </c>
      <c r="F76" s="28">
        <f t="shared" si="8"/>
        <v>-3719</v>
      </c>
      <c r="G76" s="30">
        <f t="shared" si="9"/>
        <v>-5.9214999997493578E-2</v>
      </c>
      <c r="H76" s="28">
        <f t="shared" si="13"/>
        <v>-5.9214999997493578E-2</v>
      </c>
      <c r="O76" s="28">
        <f t="shared" ca="1" si="10"/>
        <v>0.31760604391727443</v>
      </c>
      <c r="Q76" s="56">
        <f t="shared" si="11"/>
        <v>17123.134999999998</v>
      </c>
    </row>
    <row r="77" spans="1:17" s="28" customFormat="1" ht="12.95" customHeight="1">
      <c r="A77" s="52" t="s">
        <v>263</v>
      </c>
      <c r="B77" s="53" t="s">
        <v>62</v>
      </c>
      <c r="C77" s="54">
        <v>32281.998</v>
      </c>
      <c r="D77" s="30"/>
      <c r="E77" s="28">
        <f t="shared" si="7"/>
        <v>-3680.0160599497353</v>
      </c>
      <c r="F77" s="28">
        <f t="shared" si="8"/>
        <v>-3680</v>
      </c>
      <c r="G77" s="30">
        <f t="shared" si="9"/>
        <v>-5.7799999995040707E-2</v>
      </c>
      <c r="H77" s="28">
        <f t="shared" si="13"/>
        <v>-5.7799999995040707E-2</v>
      </c>
      <c r="O77" s="28">
        <f t="shared" ca="1" si="10"/>
        <v>0.31512602074427731</v>
      </c>
      <c r="Q77" s="56">
        <f t="shared" si="11"/>
        <v>17263.498</v>
      </c>
    </row>
    <row r="78" spans="1:17" s="28" customFormat="1" ht="12.95" customHeight="1">
      <c r="A78" s="52" t="s">
        <v>263</v>
      </c>
      <c r="B78" s="53" t="s">
        <v>62</v>
      </c>
      <c r="C78" s="54">
        <v>32357.571</v>
      </c>
      <c r="D78" s="30"/>
      <c r="E78" s="28">
        <f t="shared" si="7"/>
        <v>-3659.0178145964928</v>
      </c>
      <c r="F78" s="28">
        <f t="shared" si="8"/>
        <v>-3659</v>
      </c>
      <c r="G78" s="30">
        <f t="shared" si="9"/>
        <v>-6.4114999997400446E-2</v>
      </c>
      <c r="H78" s="28">
        <f t="shared" si="13"/>
        <v>-6.4114999997400446E-2</v>
      </c>
      <c r="O78" s="28">
        <f t="shared" ca="1" si="10"/>
        <v>0.31379062365112498</v>
      </c>
      <c r="Q78" s="56">
        <f t="shared" si="11"/>
        <v>17339.071</v>
      </c>
    </row>
    <row r="79" spans="1:17" s="28" customFormat="1" ht="12.95" customHeight="1">
      <c r="A79" s="52" t="s">
        <v>263</v>
      </c>
      <c r="B79" s="53" t="s">
        <v>62</v>
      </c>
      <c r="C79" s="54">
        <v>32400.755000000001</v>
      </c>
      <c r="D79" s="30"/>
      <c r="E79" s="28">
        <f t="shared" si="7"/>
        <v>-3647.0189760253834</v>
      </c>
      <c r="F79" s="28">
        <f t="shared" si="8"/>
        <v>-3647</v>
      </c>
      <c r="G79" s="30">
        <f t="shared" si="9"/>
        <v>-6.8294999993668171E-2</v>
      </c>
      <c r="H79" s="28">
        <f t="shared" si="13"/>
        <v>-6.8294999993668171E-2</v>
      </c>
      <c r="O79" s="28">
        <f t="shared" ca="1" si="10"/>
        <v>0.31302753959789509</v>
      </c>
      <c r="Q79" s="56">
        <f t="shared" si="11"/>
        <v>17382.255000000001</v>
      </c>
    </row>
    <row r="80" spans="1:17" s="28" customFormat="1" ht="12.95" customHeight="1">
      <c r="A80" s="52" t="s">
        <v>263</v>
      </c>
      <c r="B80" s="53" t="s">
        <v>62</v>
      </c>
      <c r="C80" s="54">
        <v>32749.864000000001</v>
      </c>
      <c r="D80" s="30"/>
      <c r="E80" s="28">
        <f t="shared" si="7"/>
        <v>-3550.017713179855</v>
      </c>
      <c r="F80" s="28">
        <f t="shared" si="8"/>
        <v>-3550</v>
      </c>
      <c r="G80" s="30">
        <f t="shared" si="9"/>
        <v>-6.3749999993888196E-2</v>
      </c>
      <c r="H80" s="28">
        <f t="shared" si="13"/>
        <v>-6.3749999993888196E-2</v>
      </c>
      <c r="O80" s="28">
        <f t="shared" ca="1" si="10"/>
        <v>0.30685927683428693</v>
      </c>
      <c r="Q80" s="56">
        <f t="shared" si="11"/>
        <v>17731.364000000001</v>
      </c>
    </row>
    <row r="81" spans="1:17" s="28" customFormat="1" ht="12.95" customHeight="1">
      <c r="A81" s="52" t="s">
        <v>263</v>
      </c>
      <c r="B81" s="53" t="s">
        <v>62</v>
      </c>
      <c r="C81" s="54">
        <v>32778.658000000003</v>
      </c>
      <c r="D81" s="30"/>
      <c r="E81" s="28">
        <f t="shared" si="7"/>
        <v>-3542.0171908147072</v>
      </c>
      <c r="F81" s="28">
        <f t="shared" si="8"/>
        <v>-3542</v>
      </c>
      <c r="G81" s="30">
        <f t="shared" si="9"/>
        <v>-6.1869999997725245E-2</v>
      </c>
      <c r="H81" s="28">
        <f t="shared" si="13"/>
        <v>-6.1869999997725245E-2</v>
      </c>
      <c r="O81" s="28">
        <f t="shared" ca="1" si="10"/>
        <v>0.30635055413213363</v>
      </c>
      <c r="Q81" s="56">
        <f t="shared" si="11"/>
        <v>17760.158000000003</v>
      </c>
    </row>
    <row r="82" spans="1:17" s="28" customFormat="1" ht="12.95" customHeight="1">
      <c r="A82" s="52" t="s">
        <v>280</v>
      </c>
      <c r="B82" s="53" t="s">
        <v>62</v>
      </c>
      <c r="C82" s="54">
        <v>32807.455999999998</v>
      </c>
      <c r="D82" s="30"/>
      <c r="E82" s="28">
        <f t="shared" si="7"/>
        <v>-3534.015557034355</v>
      </c>
      <c r="F82" s="28">
        <f t="shared" si="8"/>
        <v>-3534</v>
      </c>
      <c r="G82" s="30">
        <f t="shared" si="9"/>
        <v>-5.5990000000747386E-2</v>
      </c>
      <c r="H82" s="28">
        <f t="shared" si="13"/>
        <v>-5.5990000000747386E-2</v>
      </c>
      <c r="O82" s="28">
        <f t="shared" ca="1" si="10"/>
        <v>0.30584183142998045</v>
      </c>
      <c r="Q82" s="56">
        <f t="shared" si="11"/>
        <v>17788.955999999998</v>
      </c>
    </row>
    <row r="83" spans="1:17" s="28" customFormat="1" ht="12.95" customHeight="1">
      <c r="A83" s="52" t="s">
        <v>283</v>
      </c>
      <c r="B83" s="53" t="s">
        <v>62</v>
      </c>
      <c r="C83" s="54">
        <v>33066.588000000003</v>
      </c>
      <c r="D83" s="30"/>
      <c r="E83" s="28">
        <f t="shared" si="7"/>
        <v>-3462.0147457012527</v>
      </c>
      <c r="F83" s="28">
        <f t="shared" si="8"/>
        <v>-3462</v>
      </c>
      <c r="G83" s="30">
        <f t="shared" si="9"/>
        <v>-5.3069999994477257E-2</v>
      </c>
      <c r="H83" s="28">
        <f t="shared" si="13"/>
        <v>-5.3069999994477257E-2</v>
      </c>
      <c r="O83" s="28">
        <f t="shared" ca="1" si="10"/>
        <v>0.30126332711060111</v>
      </c>
      <c r="Q83" s="56">
        <f t="shared" si="11"/>
        <v>18048.088000000003</v>
      </c>
    </row>
    <row r="84" spans="1:17" s="28" customFormat="1" ht="12.95" customHeight="1">
      <c r="A84" s="52" t="s">
        <v>263</v>
      </c>
      <c r="B84" s="53" t="s">
        <v>62</v>
      </c>
      <c r="C84" s="54">
        <v>33091.775000000001</v>
      </c>
      <c r="D84" s="30"/>
      <c r="E84" s="28">
        <f t="shared" si="7"/>
        <v>-3455.0164419987123</v>
      </c>
      <c r="F84" s="28">
        <f t="shared" si="8"/>
        <v>-3455</v>
      </c>
      <c r="G84" s="30">
        <f t="shared" si="9"/>
        <v>-5.9174999994866084E-2</v>
      </c>
      <c r="H84" s="28">
        <f t="shared" si="13"/>
        <v>-5.9174999994866084E-2</v>
      </c>
      <c r="O84" s="28">
        <f t="shared" ca="1" si="10"/>
        <v>0.30081819474621707</v>
      </c>
      <c r="Q84" s="56">
        <f t="shared" si="11"/>
        <v>18073.275000000001</v>
      </c>
    </row>
    <row r="85" spans="1:17" s="28" customFormat="1" ht="12.95" customHeight="1">
      <c r="A85" s="52" t="s">
        <v>289</v>
      </c>
      <c r="B85" s="53" t="s">
        <v>62</v>
      </c>
      <c r="C85" s="54">
        <v>33390.481</v>
      </c>
      <c r="D85" s="30"/>
      <c r="E85" s="28">
        <f t="shared" ref="E85:E116" si="14">+(C85-C$7)/C$8</f>
        <v>-3372.0198443185141</v>
      </c>
      <c r="F85" s="28">
        <f t="shared" ref="F85:F116" si="15">ROUND(2*E85,0)/2</f>
        <v>-3372</v>
      </c>
      <c r="G85" s="30">
        <f t="shared" ref="G85:G116" si="16">+C85-(C$7+F85*C$8)</f>
        <v>-7.1419999992940575E-2</v>
      </c>
      <c r="H85" s="28">
        <f t="shared" si="13"/>
        <v>-7.1419999992940575E-2</v>
      </c>
      <c r="O85" s="28">
        <f t="shared" ref="O85:O116" ca="1" si="17">+C$11+C$12*F85</f>
        <v>0.29554019671137699</v>
      </c>
      <c r="Q85" s="56">
        <f t="shared" ref="Q85:Q116" si="18">+C85-15018.5</f>
        <v>18371.981</v>
      </c>
    </row>
    <row r="86" spans="1:17" s="28" customFormat="1" ht="12.95" customHeight="1">
      <c r="A86" s="52" t="s">
        <v>294</v>
      </c>
      <c r="B86" s="53" t="s">
        <v>62</v>
      </c>
      <c r="C86" s="54">
        <v>33498.472999999998</v>
      </c>
      <c r="D86" s="30"/>
      <c r="E86" s="28">
        <f t="shared" si="14"/>
        <v>-3342.0138565690886</v>
      </c>
      <c r="F86" s="28">
        <f t="shared" si="15"/>
        <v>-3342</v>
      </c>
      <c r="G86" s="30">
        <f t="shared" si="16"/>
        <v>-4.987000000255648E-2</v>
      </c>
      <c r="H86" s="28">
        <f t="shared" si="13"/>
        <v>-4.987000000255648E-2</v>
      </c>
      <c r="O86" s="28">
        <f t="shared" ca="1" si="17"/>
        <v>0.29363248657830232</v>
      </c>
      <c r="Q86" s="56">
        <f t="shared" si="18"/>
        <v>18479.972999999998</v>
      </c>
    </row>
    <row r="87" spans="1:17" s="28" customFormat="1" ht="12.95" customHeight="1">
      <c r="A87" s="52" t="s">
        <v>289</v>
      </c>
      <c r="B87" s="53" t="s">
        <v>62</v>
      </c>
      <c r="C87" s="54">
        <v>33516.46</v>
      </c>
      <c r="D87" s="30"/>
      <c r="E87" s="28">
        <f t="shared" si="14"/>
        <v>-3337.0161002385366</v>
      </c>
      <c r="F87" s="28">
        <f t="shared" si="15"/>
        <v>-3337</v>
      </c>
      <c r="G87" s="30">
        <f t="shared" si="16"/>
        <v>-5.7945000000472646E-2</v>
      </c>
      <c r="H87" s="28">
        <f t="shared" si="13"/>
        <v>-5.7945000000472646E-2</v>
      </c>
      <c r="O87" s="28">
        <f t="shared" ca="1" si="17"/>
        <v>0.29331453488945658</v>
      </c>
      <c r="Q87" s="56">
        <f t="shared" si="18"/>
        <v>18497.96</v>
      </c>
    </row>
    <row r="88" spans="1:17" s="28" customFormat="1" ht="12.95" customHeight="1">
      <c r="A88" s="52" t="s">
        <v>300</v>
      </c>
      <c r="B88" s="53" t="s">
        <v>62</v>
      </c>
      <c r="C88" s="54">
        <v>33577.637999999999</v>
      </c>
      <c r="D88" s="30"/>
      <c r="E88" s="28">
        <f t="shared" si="14"/>
        <v>-3320.0175603602647</v>
      </c>
      <c r="F88" s="28">
        <f t="shared" si="15"/>
        <v>-3320</v>
      </c>
      <c r="G88" s="30">
        <f t="shared" si="16"/>
        <v>-6.3199999996868428E-2</v>
      </c>
      <c r="H88" s="28">
        <f t="shared" si="13"/>
        <v>-6.3199999996868428E-2</v>
      </c>
      <c r="O88" s="28">
        <f t="shared" ca="1" si="17"/>
        <v>0.29223349914738089</v>
      </c>
      <c r="Q88" s="56">
        <f t="shared" si="18"/>
        <v>18559.137999999999</v>
      </c>
    </row>
    <row r="89" spans="1:17" s="28" customFormat="1" ht="12.95" customHeight="1">
      <c r="A89" s="52" t="s">
        <v>300</v>
      </c>
      <c r="B89" s="53" t="s">
        <v>62</v>
      </c>
      <c r="C89" s="54">
        <v>33836.777000000002</v>
      </c>
      <c r="D89" s="30"/>
      <c r="E89" s="28">
        <f t="shared" si="14"/>
        <v>-3248.0148040505514</v>
      </c>
      <c r="F89" s="28">
        <f t="shared" si="15"/>
        <v>-3248</v>
      </c>
      <c r="G89" s="30">
        <f t="shared" si="16"/>
        <v>-5.327999999281019E-2</v>
      </c>
      <c r="H89" s="28">
        <f t="shared" si="13"/>
        <v>-5.327999999281019E-2</v>
      </c>
      <c r="O89" s="28">
        <f t="shared" ca="1" si="17"/>
        <v>0.28765499482800161</v>
      </c>
      <c r="Q89" s="56">
        <f t="shared" si="18"/>
        <v>18818.277000000002</v>
      </c>
    </row>
    <row r="90" spans="1:17" s="28" customFormat="1" ht="12.95" customHeight="1">
      <c r="A90" s="52" t="s">
        <v>300</v>
      </c>
      <c r="B90" s="53" t="s">
        <v>62</v>
      </c>
      <c r="C90" s="54">
        <v>33847.576000000001</v>
      </c>
      <c r="D90" s="30"/>
      <c r="E90" s="28">
        <f t="shared" si="14"/>
        <v>-3245.0142608463693</v>
      </c>
      <c r="F90" s="28">
        <f t="shared" si="15"/>
        <v>-3245</v>
      </c>
      <c r="G90" s="30">
        <f t="shared" si="16"/>
        <v>-5.132499999308493E-2</v>
      </c>
      <c r="H90" s="28">
        <f t="shared" si="13"/>
        <v>-5.132499999308493E-2</v>
      </c>
      <c r="O90" s="28">
        <f t="shared" ca="1" si="17"/>
        <v>0.28746422381469416</v>
      </c>
      <c r="Q90" s="56">
        <f t="shared" si="18"/>
        <v>18829.076000000001</v>
      </c>
    </row>
    <row r="91" spans="1:17" s="28" customFormat="1" ht="12.95" customHeight="1">
      <c r="A91" s="52" t="s">
        <v>300</v>
      </c>
      <c r="B91" s="53" t="s">
        <v>62</v>
      </c>
      <c r="C91" s="54">
        <v>33872.773000000001</v>
      </c>
      <c r="D91" s="30"/>
      <c r="E91" s="28">
        <f t="shared" si="14"/>
        <v>-3238.0131786058118</v>
      </c>
      <c r="F91" s="28">
        <f t="shared" si="15"/>
        <v>-3238</v>
      </c>
      <c r="G91" s="30">
        <f t="shared" si="16"/>
        <v>-4.7429999991436489E-2</v>
      </c>
      <c r="H91" s="28">
        <f t="shared" si="13"/>
        <v>-4.7429999991436489E-2</v>
      </c>
      <c r="O91" s="28">
        <f t="shared" ca="1" si="17"/>
        <v>0.28701909145031002</v>
      </c>
      <c r="Q91" s="56">
        <f t="shared" si="18"/>
        <v>18854.273000000001</v>
      </c>
    </row>
    <row r="92" spans="1:17" s="28" customFormat="1" ht="12.95" customHeight="1">
      <c r="A92" s="52" t="s">
        <v>300</v>
      </c>
      <c r="B92" s="53" t="s">
        <v>62</v>
      </c>
      <c r="C92" s="54">
        <v>33883.567000000003</v>
      </c>
      <c r="D92" s="30"/>
      <c r="E92" s="28">
        <f t="shared" si="14"/>
        <v>-3235.0140246706374</v>
      </c>
      <c r="F92" s="28">
        <f t="shared" si="15"/>
        <v>-3235</v>
      </c>
      <c r="G92" s="30">
        <f t="shared" si="16"/>
        <v>-5.0474999996367842E-2</v>
      </c>
      <c r="H92" s="28">
        <f t="shared" si="13"/>
        <v>-5.0474999996367842E-2</v>
      </c>
      <c r="O92" s="28">
        <f t="shared" ca="1" si="17"/>
        <v>0.28682832043700257</v>
      </c>
      <c r="Q92" s="56">
        <f t="shared" si="18"/>
        <v>18865.067000000003</v>
      </c>
    </row>
    <row r="93" spans="1:17" s="28" customFormat="1" ht="12.95" customHeight="1">
      <c r="A93" s="52" t="s">
        <v>294</v>
      </c>
      <c r="B93" s="53" t="s">
        <v>62</v>
      </c>
      <c r="C93" s="54">
        <v>34153.502</v>
      </c>
      <c r="D93" s="30"/>
      <c r="E93" s="28">
        <f t="shared" si="14"/>
        <v>-3160.0115587181481</v>
      </c>
      <c r="F93" s="28">
        <f t="shared" si="15"/>
        <v>-3160</v>
      </c>
      <c r="G93" s="30">
        <f t="shared" si="16"/>
        <v>-4.1599999996833503E-2</v>
      </c>
      <c r="H93" s="28">
        <f t="shared" si="13"/>
        <v>-4.1599999996833503E-2</v>
      </c>
      <c r="O93" s="28">
        <f t="shared" ca="1" si="17"/>
        <v>0.28205904510431579</v>
      </c>
      <c r="Q93" s="56">
        <f t="shared" si="18"/>
        <v>19135.002</v>
      </c>
    </row>
    <row r="94" spans="1:17" s="28" customFormat="1" ht="12.95" customHeight="1">
      <c r="A94" s="52" t="s">
        <v>300</v>
      </c>
      <c r="B94" s="53" t="s">
        <v>62</v>
      </c>
      <c r="C94" s="54">
        <v>34178.692000000003</v>
      </c>
      <c r="D94" s="30"/>
      <c r="E94" s="28">
        <f t="shared" si="14"/>
        <v>-3153.0124214542016</v>
      </c>
      <c r="F94" s="28">
        <f t="shared" si="15"/>
        <v>-3153</v>
      </c>
      <c r="G94" s="30">
        <f t="shared" si="16"/>
        <v>-4.4704999992973171E-2</v>
      </c>
      <c r="H94" s="28">
        <f t="shared" si="13"/>
        <v>-4.4704999992973171E-2</v>
      </c>
      <c r="O94" s="28">
        <f t="shared" ca="1" si="17"/>
        <v>0.28161391273993175</v>
      </c>
      <c r="Q94" s="56">
        <f t="shared" si="18"/>
        <v>19160.192000000003</v>
      </c>
    </row>
    <row r="95" spans="1:17" s="28" customFormat="1" ht="12.95" customHeight="1">
      <c r="A95" s="52" t="s">
        <v>319</v>
      </c>
      <c r="B95" s="53" t="s">
        <v>62</v>
      </c>
      <c r="C95" s="54">
        <v>34236.279000000002</v>
      </c>
      <c r="D95" s="30"/>
      <c r="E95" s="28">
        <f t="shared" si="14"/>
        <v>-3137.0116545777091</v>
      </c>
      <c r="F95" s="28">
        <f t="shared" si="15"/>
        <v>-3137</v>
      </c>
      <c r="G95" s="30">
        <f t="shared" si="16"/>
        <v>-4.1944999997213017E-2</v>
      </c>
      <c r="H95" s="28">
        <f t="shared" si="13"/>
        <v>-4.1944999997213017E-2</v>
      </c>
      <c r="O95" s="28">
        <f t="shared" ca="1" si="17"/>
        <v>0.28059646733562521</v>
      </c>
      <c r="Q95" s="56">
        <f t="shared" si="18"/>
        <v>19217.779000000002</v>
      </c>
    </row>
    <row r="96" spans="1:17" s="28" customFormat="1" ht="12.95" customHeight="1">
      <c r="A96" s="52" t="s">
        <v>300</v>
      </c>
      <c r="B96" s="53" t="s">
        <v>62</v>
      </c>
      <c r="C96" s="54">
        <v>34304.652000000002</v>
      </c>
      <c r="D96" s="30"/>
      <c r="E96" s="28">
        <f t="shared" si="14"/>
        <v>-3118.0139565964564</v>
      </c>
      <c r="F96" s="28">
        <f t="shared" si="15"/>
        <v>-3118</v>
      </c>
      <c r="G96" s="30">
        <f t="shared" si="16"/>
        <v>-5.0229999993462116E-2</v>
      </c>
      <c r="H96" s="28">
        <f t="shared" si="13"/>
        <v>-5.0229999993462116E-2</v>
      </c>
      <c r="O96" s="28">
        <f t="shared" ca="1" si="17"/>
        <v>0.27938825091801123</v>
      </c>
      <c r="Q96" s="56">
        <f t="shared" si="18"/>
        <v>19286.152000000002</v>
      </c>
    </row>
    <row r="97" spans="1:17" s="28" customFormat="1" ht="12.95" customHeight="1">
      <c r="A97" s="52" t="s">
        <v>300</v>
      </c>
      <c r="B97" s="53" t="s">
        <v>62</v>
      </c>
      <c r="C97" s="54">
        <v>34322.646000000001</v>
      </c>
      <c r="D97" s="30"/>
      <c r="E97" s="28">
        <f t="shared" si="14"/>
        <v>-3113.0142552892935</v>
      </c>
      <c r="F97" s="28">
        <f t="shared" si="15"/>
        <v>-3113</v>
      </c>
      <c r="G97" s="30">
        <f t="shared" si="16"/>
        <v>-5.1304999993590172E-2</v>
      </c>
      <c r="H97" s="28">
        <f t="shared" si="13"/>
        <v>-5.1304999993590172E-2</v>
      </c>
      <c r="O97" s="28">
        <f t="shared" ca="1" si="17"/>
        <v>0.27907029922916543</v>
      </c>
      <c r="Q97" s="56">
        <f t="shared" si="18"/>
        <v>19304.146000000001</v>
      </c>
    </row>
    <row r="98" spans="1:17" s="28" customFormat="1" ht="12.95" customHeight="1">
      <c r="A98" s="52" t="s">
        <v>327</v>
      </c>
      <c r="B98" s="53" t="s">
        <v>62</v>
      </c>
      <c r="C98" s="54">
        <v>34513.404000000002</v>
      </c>
      <c r="D98" s="30"/>
      <c r="E98" s="28">
        <f t="shared" si="14"/>
        <v>-3060.0114197912467</v>
      </c>
      <c r="F98" s="28">
        <f t="shared" si="15"/>
        <v>-3060</v>
      </c>
      <c r="G98" s="30">
        <f t="shared" si="16"/>
        <v>-4.109999999491265E-2</v>
      </c>
      <c r="H98" s="28">
        <f t="shared" si="13"/>
        <v>-4.109999999491265E-2</v>
      </c>
      <c r="O98" s="28">
        <f t="shared" ca="1" si="17"/>
        <v>0.27570001132740013</v>
      </c>
      <c r="Q98" s="56">
        <f t="shared" si="18"/>
        <v>19494.904000000002</v>
      </c>
    </row>
    <row r="99" spans="1:17" s="28" customFormat="1" ht="12.95" customHeight="1">
      <c r="A99" s="52" t="s">
        <v>300</v>
      </c>
      <c r="B99" s="53" t="s">
        <v>62</v>
      </c>
      <c r="C99" s="54">
        <v>34556.582000000002</v>
      </c>
      <c r="D99" s="30"/>
      <c r="E99" s="28">
        <f t="shared" si="14"/>
        <v>-3048.0142483429477</v>
      </c>
      <c r="F99" s="28">
        <f t="shared" si="15"/>
        <v>-3048</v>
      </c>
      <c r="G99" s="30">
        <f t="shared" si="16"/>
        <v>-5.1279999992402736E-2</v>
      </c>
      <c r="H99" s="28">
        <f t="shared" si="13"/>
        <v>-5.1279999992402736E-2</v>
      </c>
      <c r="O99" s="28">
        <f t="shared" ca="1" si="17"/>
        <v>0.2749369272741703</v>
      </c>
      <c r="Q99" s="56">
        <f t="shared" si="18"/>
        <v>19538.082000000002</v>
      </c>
    </row>
    <row r="100" spans="1:17" s="28" customFormat="1" ht="12.95" customHeight="1">
      <c r="A100" s="52" t="s">
        <v>300</v>
      </c>
      <c r="B100" s="53" t="s">
        <v>62</v>
      </c>
      <c r="C100" s="54">
        <v>34563.777999999998</v>
      </c>
      <c r="D100" s="30"/>
      <c r="E100" s="28">
        <f t="shared" si="14"/>
        <v>-3046.0148123861663</v>
      </c>
      <c r="F100" s="28">
        <f t="shared" si="15"/>
        <v>-3046</v>
      </c>
      <c r="G100" s="30">
        <f t="shared" si="16"/>
        <v>-5.3309999995690305E-2</v>
      </c>
      <c r="H100" s="28">
        <f t="shared" si="13"/>
        <v>-5.3309999995690305E-2</v>
      </c>
      <c r="O100" s="28">
        <f t="shared" ca="1" si="17"/>
        <v>0.27480974659863194</v>
      </c>
      <c r="Q100" s="56">
        <f t="shared" si="18"/>
        <v>19545.277999999998</v>
      </c>
    </row>
    <row r="101" spans="1:17" s="28" customFormat="1" ht="12.95" customHeight="1">
      <c r="A101" s="52" t="s">
        <v>300</v>
      </c>
      <c r="B101" s="53" t="s">
        <v>62</v>
      </c>
      <c r="C101" s="54">
        <v>34599.766000000003</v>
      </c>
      <c r="D101" s="30"/>
      <c r="E101" s="28">
        <f t="shared" si="14"/>
        <v>-3036.0154097718387</v>
      </c>
      <c r="F101" s="28">
        <f t="shared" si="15"/>
        <v>-3036</v>
      </c>
      <c r="G101" s="30">
        <f t="shared" si="16"/>
        <v>-5.5459999995946418E-2</v>
      </c>
      <c r="H101" s="28">
        <f t="shared" si="13"/>
        <v>-5.5459999995946418E-2</v>
      </c>
      <c r="O101" s="28">
        <f t="shared" ca="1" si="17"/>
        <v>0.27417384322094041</v>
      </c>
      <c r="Q101" s="56">
        <f t="shared" si="18"/>
        <v>19581.266000000003</v>
      </c>
    </row>
    <row r="102" spans="1:17" s="28" customFormat="1" ht="12.95" customHeight="1">
      <c r="A102" s="52" t="s">
        <v>327</v>
      </c>
      <c r="B102" s="53" t="s">
        <v>62</v>
      </c>
      <c r="C102" s="54">
        <v>34603.374000000003</v>
      </c>
      <c r="D102" s="30"/>
      <c r="E102" s="28">
        <f t="shared" si="14"/>
        <v>-3035.0129132554307</v>
      </c>
      <c r="F102" s="28">
        <f t="shared" si="15"/>
        <v>-3035</v>
      </c>
      <c r="G102" s="30">
        <f t="shared" si="16"/>
        <v>-4.6474999995552935E-2</v>
      </c>
      <c r="H102" s="28">
        <f t="shared" si="13"/>
        <v>-4.6474999995552935E-2</v>
      </c>
      <c r="O102" s="28">
        <f t="shared" ca="1" si="17"/>
        <v>0.27411025288317126</v>
      </c>
      <c r="Q102" s="56">
        <f t="shared" si="18"/>
        <v>19584.874000000003</v>
      </c>
    </row>
    <row r="103" spans="1:17" s="28" customFormat="1" ht="12.95" customHeight="1">
      <c r="A103" s="52" t="s">
        <v>300</v>
      </c>
      <c r="B103" s="53" t="s">
        <v>62</v>
      </c>
      <c r="C103" s="54">
        <v>34617.767</v>
      </c>
      <c r="D103" s="30"/>
      <c r="E103" s="28">
        <f t="shared" si="14"/>
        <v>-3031.0137634880648</v>
      </c>
      <c r="F103" s="28">
        <f t="shared" si="15"/>
        <v>-3031</v>
      </c>
      <c r="G103" s="30">
        <f t="shared" si="16"/>
        <v>-4.9534999998286366E-2</v>
      </c>
      <c r="H103" s="28">
        <f t="shared" si="13"/>
        <v>-4.9534999998286366E-2</v>
      </c>
      <c r="O103" s="28">
        <f t="shared" ca="1" si="17"/>
        <v>0.27385589153209461</v>
      </c>
      <c r="Q103" s="56">
        <f t="shared" si="18"/>
        <v>19599.267</v>
      </c>
    </row>
    <row r="104" spans="1:17" s="28" customFormat="1" ht="12.95" customHeight="1">
      <c r="A104" s="52" t="s">
        <v>294</v>
      </c>
      <c r="B104" s="53" t="s">
        <v>62</v>
      </c>
      <c r="C104" s="54">
        <v>34628.565999999999</v>
      </c>
      <c r="D104" s="30"/>
      <c r="E104" s="28">
        <f t="shared" si="14"/>
        <v>-3028.0132202838827</v>
      </c>
      <c r="F104" s="28">
        <f t="shared" si="15"/>
        <v>-3028</v>
      </c>
      <c r="G104" s="30">
        <f t="shared" si="16"/>
        <v>-4.7579999998561107E-2</v>
      </c>
      <c r="H104" s="28">
        <f t="shared" si="13"/>
        <v>-4.7579999998561107E-2</v>
      </c>
      <c r="O104" s="28">
        <f t="shared" ca="1" si="17"/>
        <v>0.27366512051878711</v>
      </c>
      <c r="Q104" s="56">
        <f t="shared" si="18"/>
        <v>19610.065999999999</v>
      </c>
    </row>
    <row r="105" spans="1:17" s="28" customFormat="1" ht="12.95" customHeight="1">
      <c r="A105" s="52" t="s">
        <v>300</v>
      </c>
      <c r="B105" s="53" t="s">
        <v>62</v>
      </c>
      <c r="C105" s="54">
        <v>34646.559000000001</v>
      </c>
      <c r="D105" s="30"/>
      <c r="E105" s="28">
        <f t="shared" si="14"/>
        <v>-3023.0137968305203</v>
      </c>
      <c r="F105" s="28">
        <f t="shared" si="15"/>
        <v>-3023</v>
      </c>
      <c r="G105" s="30">
        <f t="shared" si="16"/>
        <v>-4.9654999995254911E-2</v>
      </c>
      <c r="H105" s="28">
        <f t="shared" si="13"/>
        <v>-4.9654999995254911E-2</v>
      </c>
      <c r="O105" s="28">
        <f t="shared" ca="1" si="17"/>
        <v>0.27334716882994137</v>
      </c>
      <c r="Q105" s="56">
        <f t="shared" si="18"/>
        <v>19628.059000000001</v>
      </c>
    </row>
    <row r="106" spans="1:17" s="28" customFormat="1" ht="12.95" customHeight="1">
      <c r="A106" s="52" t="s">
        <v>349</v>
      </c>
      <c r="B106" s="53" t="s">
        <v>62</v>
      </c>
      <c r="C106" s="54">
        <v>34945.288</v>
      </c>
      <c r="D106" s="30"/>
      <c r="E106" s="28">
        <f t="shared" si="14"/>
        <v>-2940.0108085128836</v>
      </c>
      <c r="F106" s="28">
        <f t="shared" si="15"/>
        <v>-2940</v>
      </c>
      <c r="G106" s="30">
        <f t="shared" si="16"/>
        <v>-3.8899999999557622E-2</v>
      </c>
      <c r="I106" s="28">
        <f>+G106</f>
        <v>-3.8899999999557622E-2</v>
      </c>
      <c r="O106" s="28">
        <f t="shared" ca="1" si="17"/>
        <v>0.26806917079510134</v>
      </c>
      <c r="Q106" s="56">
        <f t="shared" si="18"/>
        <v>19926.788</v>
      </c>
    </row>
    <row r="107" spans="1:17" s="28" customFormat="1" ht="12.95" customHeight="1">
      <c r="A107" s="52" t="s">
        <v>349</v>
      </c>
      <c r="B107" s="53" t="s">
        <v>62</v>
      </c>
      <c r="C107" s="54">
        <v>34952.463000000003</v>
      </c>
      <c r="D107" s="30"/>
      <c r="E107" s="28">
        <f t="shared" si="14"/>
        <v>-2938.0172074859352</v>
      </c>
      <c r="F107" s="28">
        <f t="shared" si="15"/>
        <v>-2938</v>
      </c>
      <c r="G107" s="30">
        <f t="shared" si="16"/>
        <v>-6.1929999996209517E-2</v>
      </c>
      <c r="I107" s="28">
        <f>+G107</f>
        <v>-6.1929999996209517E-2</v>
      </c>
      <c r="O107" s="28">
        <f t="shared" ca="1" si="17"/>
        <v>0.26794199011956299</v>
      </c>
      <c r="Q107" s="56">
        <f t="shared" si="18"/>
        <v>19933.963000000003</v>
      </c>
    </row>
    <row r="108" spans="1:17" s="28" customFormat="1" ht="12.95" customHeight="1">
      <c r="A108" s="52" t="s">
        <v>294</v>
      </c>
      <c r="B108" s="53" t="s">
        <v>62</v>
      </c>
      <c r="C108" s="54">
        <v>34988.472000000002</v>
      </c>
      <c r="D108" s="30"/>
      <c r="E108" s="28">
        <f t="shared" si="14"/>
        <v>-2928.0119699417742</v>
      </c>
      <c r="F108" s="28">
        <f t="shared" si="15"/>
        <v>-2928</v>
      </c>
      <c r="G108" s="30">
        <f t="shared" si="16"/>
        <v>-4.3079999995825347E-2</v>
      </c>
      <c r="H108" s="28">
        <f t="shared" ref="H108:H120" si="19">+G108</f>
        <v>-4.3079999995825347E-2</v>
      </c>
      <c r="O108" s="28">
        <f t="shared" ca="1" si="17"/>
        <v>0.26730608674187145</v>
      </c>
      <c r="Q108" s="56">
        <f t="shared" si="18"/>
        <v>19969.972000000002</v>
      </c>
    </row>
    <row r="109" spans="1:17" s="28" customFormat="1" ht="12.95" customHeight="1">
      <c r="A109" s="52" t="s">
        <v>357</v>
      </c>
      <c r="B109" s="53" t="s">
        <v>62</v>
      </c>
      <c r="C109" s="54">
        <v>34988.474000000002</v>
      </c>
      <c r="D109" s="30"/>
      <c r="E109" s="28">
        <f t="shared" si="14"/>
        <v>-2928.0114142341708</v>
      </c>
      <c r="F109" s="28">
        <f t="shared" si="15"/>
        <v>-2928</v>
      </c>
      <c r="G109" s="30">
        <f t="shared" si="16"/>
        <v>-4.1079999995417893E-2</v>
      </c>
      <c r="H109" s="28">
        <f t="shared" si="19"/>
        <v>-4.1079999995417893E-2</v>
      </c>
      <c r="O109" s="28">
        <f t="shared" ca="1" si="17"/>
        <v>0.26730608674187145</v>
      </c>
      <c r="Q109" s="56">
        <f t="shared" si="18"/>
        <v>19969.974000000002</v>
      </c>
    </row>
    <row r="110" spans="1:17" s="28" customFormat="1" ht="12.95" customHeight="1">
      <c r="A110" s="52" t="s">
        <v>360</v>
      </c>
      <c r="B110" s="53" t="s">
        <v>62</v>
      </c>
      <c r="C110" s="54">
        <v>35085.633999999998</v>
      </c>
      <c r="D110" s="30"/>
      <c r="E110" s="28">
        <f t="shared" si="14"/>
        <v>-2901.0151388643835</v>
      </c>
      <c r="F110" s="28">
        <f t="shared" si="15"/>
        <v>-2901</v>
      </c>
      <c r="G110" s="30">
        <f t="shared" si="16"/>
        <v>-5.4485000000568107E-2</v>
      </c>
      <c r="H110" s="28">
        <f t="shared" si="19"/>
        <v>-5.4485000000568107E-2</v>
      </c>
      <c r="O110" s="28">
        <f t="shared" ca="1" si="17"/>
        <v>0.26558914762210423</v>
      </c>
      <c r="Q110" s="56">
        <f t="shared" si="18"/>
        <v>20067.133999999998</v>
      </c>
    </row>
    <row r="111" spans="1:17" s="28" customFormat="1" ht="12.95" customHeight="1">
      <c r="A111" s="52" t="s">
        <v>360</v>
      </c>
      <c r="B111" s="53" t="s">
        <v>62</v>
      </c>
      <c r="C111" s="54">
        <v>35254.798000000003</v>
      </c>
      <c r="D111" s="30"/>
      <c r="E111" s="28">
        <f t="shared" si="14"/>
        <v>-2854.0122783594938</v>
      </c>
      <c r="F111" s="28">
        <f t="shared" si="15"/>
        <v>-2854</v>
      </c>
      <c r="G111" s="30">
        <f t="shared" si="16"/>
        <v>-4.418999999325024E-2</v>
      </c>
      <c r="H111" s="28">
        <f t="shared" si="19"/>
        <v>-4.418999999325024E-2</v>
      </c>
      <c r="O111" s="28">
        <f t="shared" ca="1" si="17"/>
        <v>0.26260040174695387</v>
      </c>
      <c r="Q111" s="56">
        <f t="shared" si="18"/>
        <v>20236.298000000003</v>
      </c>
    </row>
    <row r="112" spans="1:17" s="28" customFormat="1" ht="12.95" customHeight="1">
      <c r="A112" s="52" t="s">
        <v>294</v>
      </c>
      <c r="B112" s="53" t="s">
        <v>62</v>
      </c>
      <c r="C112" s="54">
        <v>35319.58</v>
      </c>
      <c r="D112" s="30"/>
      <c r="E112" s="28">
        <f t="shared" si="14"/>
        <v>-2836.0123533800206</v>
      </c>
      <c r="F112" s="28">
        <f t="shared" si="15"/>
        <v>-2836</v>
      </c>
      <c r="G112" s="30">
        <f t="shared" si="16"/>
        <v>-4.4459999997343402E-2</v>
      </c>
      <c r="H112" s="28">
        <f t="shared" si="19"/>
        <v>-4.4459999997343402E-2</v>
      </c>
      <c r="O112" s="28">
        <f t="shared" ca="1" si="17"/>
        <v>0.26145577566710904</v>
      </c>
      <c r="Q112" s="56">
        <f t="shared" si="18"/>
        <v>20301.080000000002</v>
      </c>
    </row>
    <row r="113" spans="1:17" s="28" customFormat="1" ht="12.95" customHeight="1">
      <c r="A113" s="52" t="s">
        <v>360</v>
      </c>
      <c r="B113" s="53" t="s">
        <v>62</v>
      </c>
      <c r="C113" s="54">
        <v>35326.777000000002</v>
      </c>
      <c r="D113" s="30"/>
      <c r="E113" s="28">
        <f t="shared" si="14"/>
        <v>-2834.0126395694365</v>
      </c>
      <c r="F113" s="28">
        <f t="shared" si="15"/>
        <v>-2834</v>
      </c>
      <c r="G113" s="30">
        <f t="shared" si="16"/>
        <v>-4.5489999996789265E-2</v>
      </c>
      <c r="H113" s="28">
        <f t="shared" si="19"/>
        <v>-4.5489999996789265E-2</v>
      </c>
      <c r="O113" s="28">
        <f t="shared" ca="1" si="17"/>
        <v>0.26132859499157068</v>
      </c>
      <c r="Q113" s="56">
        <f t="shared" si="18"/>
        <v>20308.277000000002</v>
      </c>
    </row>
    <row r="114" spans="1:17" s="28" customFormat="1" ht="12.95" customHeight="1">
      <c r="A114" s="52" t="s">
        <v>360</v>
      </c>
      <c r="B114" s="53" t="s">
        <v>62</v>
      </c>
      <c r="C114" s="54">
        <v>35337.574000000001</v>
      </c>
      <c r="D114" s="30"/>
      <c r="E114" s="28">
        <f t="shared" si="14"/>
        <v>-2831.0126520728577</v>
      </c>
      <c r="F114" s="28">
        <f t="shared" si="15"/>
        <v>-2831</v>
      </c>
      <c r="G114" s="30">
        <f t="shared" si="16"/>
        <v>-4.5534999997471459E-2</v>
      </c>
      <c r="H114" s="28">
        <f t="shared" si="19"/>
        <v>-4.5534999997471459E-2</v>
      </c>
      <c r="O114" s="28">
        <f t="shared" ca="1" si="17"/>
        <v>0.26113782397826324</v>
      </c>
      <c r="Q114" s="56">
        <f t="shared" si="18"/>
        <v>20319.074000000001</v>
      </c>
    </row>
    <row r="115" spans="1:17" s="28" customFormat="1" ht="12.95" customHeight="1">
      <c r="A115" s="52" t="s">
        <v>360</v>
      </c>
      <c r="B115" s="53" t="s">
        <v>62</v>
      </c>
      <c r="C115" s="54">
        <v>35362.764000000003</v>
      </c>
      <c r="D115" s="30"/>
      <c r="E115" s="28">
        <f t="shared" si="14"/>
        <v>-2824.0135148089112</v>
      </c>
      <c r="F115" s="28">
        <f t="shared" si="15"/>
        <v>-2824</v>
      </c>
      <c r="G115" s="30">
        <f t="shared" si="16"/>
        <v>-4.8639999993611127E-2</v>
      </c>
      <c r="H115" s="28">
        <f t="shared" si="19"/>
        <v>-4.8639999993611127E-2</v>
      </c>
      <c r="O115" s="28">
        <f t="shared" ca="1" si="17"/>
        <v>0.26069269161387915</v>
      </c>
      <c r="Q115" s="56">
        <f t="shared" si="18"/>
        <v>20344.264000000003</v>
      </c>
    </row>
    <row r="116" spans="1:17" s="28" customFormat="1" ht="12.95" customHeight="1">
      <c r="A116" s="52" t="s">
        <v>375</v>
      </c>
      <c r="B116" s="53" t="s">
        <v>62</v>
      </c>
      <c r="C116" s="54">
        <v>35366.366000000002</v>
      </c>
      <c r="D116" s="30"/>
      <c r="E116" s="28">
        <f t="shared" si="14"/>
        <v>-2823.0126854153136</v>
      </c>
      <c r="F116" s="28">
        <f t="shared" si="15"/>
        <v>-2823</v>
      </c>
      <c r="G116" s="30">
        <f t="shared" si="16"/>
        <v>-4.5654999994440004E-2</v>
      </c>
      <c r="H116" s="28">
        <f t="shared" si="19"/>
        <v>-4.5654999994440004E-2</v>
      </c>
      <c r="O116" s="28">
        <f t="shared" ca="1" si="17"/>
        <v>0.26062910127611</v>
      </c>
      <c r="Q116" s="56">
        <f t="shared" si="18"/>
        <v>20347.866000000002</v>
      </c>
    </row>
    <row r="117" spans="1:17" s="28" customFormat="1" ht="12.95" customHeight="1">
      <c r="A117" s="52" t="s">
        <v>360</v>
      </c>
      <c r="B117" s="53" t="s">
        <v>62</v>
      </c>
      <c r="C117" s="54">
        <v>35398.756000000001</v>
      </c>
      <c r="D117" s="30"/>
      <c r="E117" s="28">
        <f t="shared" ref="E117:E148" si="20">+(C117-C$7)/C$8</f>
        <v>-2814.0130007793787</v>
      </c>
      <c r="F117" s="28">
        <f t="shared" ref="F117:F148" si="21">ROUND(2*E117,0)/2</f>
        <v>-2814</v>
      </c>
      <c r="G117" s="30">
        <f t="shared" ref="G117:G148" si="22">+C117-(C$7+F117*C$8)</f>
        <v>-4.6789999993052334E-2</v>
      </c>
      <c r="H117" s="28">
        <f t="shared" si="19"/>
        <v>-4.6789999993052334E-2</v>
      </c>
      <c r="O117" s="28">
        <f t="shared" ref="O117:O140" ca="1" si="23">+C$11+C$12*F117</f>
        <v>0.26005678823618761</v>
      </c>
      <c r="Q117" s="56">
        <f t="shared" ref="Q117:Q148" si="24">+C117-15018.5</f>
        <v>20380.256000000001</v>
      </c>
    </row>
    <row r="118" spans="1:17" s="28" customFormat="1" ht="12.95" customHeight="1">
      <c r="A118" s="52" t="s">
        <v>360</v>
      </c>
      <c r="B118" s="53" t="s">
        <v>62</v>
      </c>
      <c r="C118" s="54">
        <v>35632.692999999999</v>
      </c>
      <c r="D118" s="30"/>
      <c r="E118" s="28">
        <f t="shared" si="20"/>
        <v>-2749.0127159792323</v>
      </c>
      <c r="F118" s="28">
        <f t="shared" si="21"/>
        <v>-2749</v>
      </c>
      <c r="G118" s="30">
        <f t="shared" si="22"/>
        <v>-4.5764999995299149E-2</v>
      </c>
      <c r="H118" s="28">
        <f t="shared" si="19"/>
        <v>-4.5764999995299149E-2</v>
      </c>
      <c r="O118" s="28">
        <f t="shared" ca="1" si="23"/>
        <v>0.25592341628119242</v>
      </c>
      <c r="Q118" s="56">
        <f t="shared" si="24"/>
        <v>20614.192999999999</v>
      </c>
    </row>
    <row r="119" spans="1:17" s="28" customFormat="1" ht="12.95" customHeight="1">
      <c r="A119" s="52" t="s">
        <v>360</v>
      </c>
      <c r="B119" s="53" t="s">
        <v>62</v>
      </c>
      <c r="C119" s="54">
        <v>35686.673999999999</v>
      </c>
      <c r="D119" s="30"/>
      <c r="E119" s="28">
        <f t="shared" si="20"/>
        <v>-2734.0138899115445</v>
      </c>
      <c r="F119" s="28">
        <f t="shared" si="21"/>
        <v>-2734</v>
      </c>
      <c r="G119" s="30">
        <f t="shared" si="22"/>
        <v>-4.9989999999525025E-2</v>
      </c>
      <c r="H119" s="28">
        <f t="shared" si="19"/>
        <v>-4.9989999999525025E-2</v>
      </c>
      <c r="O119" s="28">
        <f t="shared" ca="1" si="23"/>
        <v>0.25496956121465508</v>
      </c>
      <c r="Q119" s="56">
        <f t="shared" si="24"/>
        <v>20668.173999999999</v>
      </c>
    </row>
    <row r="120" spans="1:17" s="28" customFormat="1" ht="12.95" customHeight="1">
      <c r="A120" s="52" t="s">
        <v>388</v>
      </c>
      <c r="B120" s="53" t="s">
        <v>62</v>
      </c>
      <c r="C120" s="54">
        <v>35715.453000000001</v>
      </c>
      <c r="D120" s="30"/>
      <c r="E120" s="28">
        <f t="shared" si="20"/>
        <v>-2726.0175353534219</v>
      </c>
      <c r="F120" s="28">
        <f t="shared" si="21"/>
        <v>-2726</v>
      </c>
      <c r="G120" s="30">
        <f t="shared" si="22"/>
        <v>-6.310999999550404E-2</v>
      </c>
      <c r="H120" s="28">
        <f t="shared" si="19"/>
        <v>-6.310999999550404E-2</v>
      </c>
      <c r="O120" s="28">
        <f t="shared" ca="1" si="23"/>
        <v>0.25446083851250179</v>
      </c>
      <c r="Q120" s="56">
        <f t="shared" si="24"/>
        <v>20696.953000000001</v>
      </c>
    </row>
    <row r="121" spans="1:17" s="28" customFormat="1" ht="12.95" customHeight="1">
      <c r="A121" s="52" t="s">
        <v>349</v>
      </c>
      <c r="B121" s="53" t="s">
        <v>62</v>
      </c>
      <c r="C121" s="54">
        <v>35715.474000000002</v>
      </c>
      <c r="D121" s="30"/>
      <c r="E121" s="28">
        <f t="shared" si="20"/>
        <v>-2726.0117004235867</v>
      </c>
      <c r="F121" s="28">
        <f t="shared" si="21"/>
        <v>-2726</v>
      </c>
      <c r="G121" s="30">
        <f t="shared" si="22"/>
        <v>-4.2109999994863756E-2</v>
      </c>
      <c r="I121" s="28">
        <f>+G121</f>
        <v>-4.2109999994863756E-2</v>
      </c>
      <c r="O121" s="28">
        <f t="shared" ca="1" si="23"/>
        <v>0.25446083851250179</v>
      </c>
      <c r="Q121" s="56">
        <f t="shared" si="24"/>
        <v>20696.974000000002</v>
      </c>
    </row>
    <row r="122" spans="1:17" s="28" customFormat="1" ht="12.95" customHeight="1">
      <c r="A122" s="52" t="s">
        <v>395</v>
      </c>
      <c r="B122" s="53" t="s">
        <v>62</v>
      </c>
      <c r="C122" s="54">
        <v>36093.364999999998</v>
      </c>
      <c r="D122" s="30"/>
      <c r="E122" s="28">
        <f t="shared" si="20"/>
        <v>-2621.0132494585318</v>
      </c>
      <c r="F122" s="28">
        <f t="shared" si="21"/>
        <v>-2621</v>
      </c>
      <c r="G122" s="30">
        <f t="shared" si="22"/>
        <v>-4.7684999997727573E-2</v>
      </c>
      <c r="I122" s="28">
        <f>+G122</f>
        <v>-4.7684999997727573E-2</v>
      </c>
      <c r="O122" s="28">
        <f t="shared" ca="1" si="23"/>
        <v>0.24778385304674036</v>
      </c>
      <c r="Q122" s="56">
        <f t="shared" si="24"/>
        <v>21074.864999999998</v>
      </c>
    </row>
    <row r="123" spans="1:17" s="28" customFormat="1" ht="12.95" customHeight="1">
      <c r="A123" s="52" t="s">
        <v>395</v>
      </c>
      <c r="B123" s="53" t="s">
        <v>62</v>
      </c>
      <c r="C123" s="54">
        <v>36111.360000000001</v>
      </c>
      <c r="D123" s="30"/>
      <c r="E123" s="28">
        <f t="shared" si="20"/>
        <v>-2616.0132702975666</v>
      </c>
      <c r="F123" s="28">
        <f t="shared" si="21"/>
        <v>-2616</v>
      </c>
      <c r="G123" s="30">
        <f t="shared" si="22"/>
        <v>-4.7759999994013924E-2</v>
      </c>
      <c r="I123" s="28">
        <f>+G123</f>
        <v>-4.7759999994013924E-2</v>
      </c>
      <c r="O123" s="28">
        <f t="shared" ca="1" si="23"/>
        <v>0.24746590135789456</v>
      </c>
      <c r="Q123" s="56">
        <f t="shared" si="24"/>
        <v>21092.86</v>
      </c>
    </row>
    <row r="124" spans="1:17" s="28" customFormat="1" ht="12.95" customHeight="1">
      <c r="A124" s="52" t="s">
        <v>395</v>
      </c>
      <c r="B124" s="53" t="s">
        <v>62</v>
      </c>
      <c r="C124" s="54">
        <v>36388.480000000003</v>
      </c>
      <c r="D124" s="30"/>
      <c r="E124" s="28">
        <f t="shared" si="20"/>
        <v>-2539.0144247801118</v>
      </c>
      <c r="F124" s="28">
        <f t="shared" si="21"/>
        <v>-2539</v>
      </c>
      <c r="G124" s="30">
        <f t="shared" si="22"/>
        <v>-5.191499999637017E-2</v>
      </c>
      <c r="I124" s="28">
        <f>+G124</f>
        <v>-5.191499999637017E-2</v>
      </c>
      <c r="O124" s="28">
        <f t="shared" ca="1" si="23"/>
        <v>0.24256944534966951</v>
      </c>
      <c r="Q124" s="56">
        <f t="shared" si="24"/>
        <v>21369.980000000003</v>
      </c>
    </row>
    <row r="125" spans="1:17" s="28" customFormat="1" ht="12.95" customHeight="1">
      <c r="A125" s="52" t="s">
        <v>404</v>
      </c>
      <c r="B125" s="53" t="s">
        <v>62</v>
      </c>
      <c r="C125" s="54">
        <v>36460.468999999997</v>
      </c>
      <c r="D125" s="30"/>
      <c r="E125" s="28">
        <f t="shared" si="20"/>
        <v>-2519.0120074520387</v>
      </c>
      <c r="F125" s="28">
        <f t="shared" si="21"/>
        <v>-2519</v>
      </c>
      <c r="G125" s="30">
        <f t="shared" si="22"/>
        <v>-4.3214999997871928E-2</v>
      </c>
      <c r="H125" s="28">
        <f>+G125</f>
        <v>-4.3214999997871928E-2</v>
      </c>
      <c r="O125" s="28">
        <f t="shared" ca="1" si="23"/>
        <v>0.24129763859428638</v>
      </c>
      <c r="Q125" s="56">
        <f t="shared" si="24"/>
        <v>21441.968999999997</v>
      </c>
    </row>
    <row r="126" spans="1:17" s="28" customFormat="1" ht="12.95" customHeight="1">
      <c r="A126" s="52" t="s">
        <v>404</v>
      </c>
      <c r="B126" s="53" t="s">
        <v>62</v>
      </c>
      <c r="C126" s="54">
        <v>36478.464</v>
      </c>
      <c r="D126" s="30"/>
      <c r="E126" s="28">
        <f t="shared" si="20"/>
        <v>-2514.012028291073</v>
      </c>
      <c r="F126" s="28">
        <f t="shared" si="21"/>
        <v>-2514</v>
      </c>
      <c r="G126" s="30">
        <f t="shared" si="22"/>
        <v>-4.3289999994158279E-2</v>
      </c>
      <c r="H126" s="28">
        <f>+G126</f>
        <v>-4.3289999994158279E-2</v>
      </c>
      <c r="O126" s="28">
        <f t="shared" ca="1" si="23"/>
        <v>0.24097968690544058</v>
      </c>
      <c r="Q126" s="56">
        <f t="shared" si="24"/>
        <v>21459.964</v>
      </c>
    </row>
    <row r="127" spans="1:17" s="28" customFormat="1" ht="12.95" customHeight="1">
      <c r="A127" s="52" t="s">
        <v>395</v>
      </c>
      <c r="B127" s="53" t="s">
        <v>62</v>
      </c>
      <c r="C127" s="54">
        <v>36802.368000000002</v>
      </c>
      <c r="D127" s="30"/>
      <c r="E127" s="28">
        <f t="shared" si="20"/>
        <v>-2424.0140705165149</v>
      </c>
      <c r="F127" s="28">
        <f t="shared" si="21"/>
        <v>-2424</v>
      </c>
      <c r="G127" s="30">
        <f t="shared" si="22"/>
        <v>-5.0639999994018581E-2</v>
      </c>
      <c r="I127" s="28">
        <f>+G127</f>
        <v>-5.0639999994018581E-2</v>
      </c>
      <c r="O127" s="28">
        <f t="shared" ca="1" si="23"/>
        <v>0.23525655650621649</v>
      </c>
      <c r="Q127" s="56">
        <f t="shared" si="24"/>
        <v>21783.868000000002</v>
      </c>
    </row>
    <row r="128" spans="1:17" s="28" customFormat="1" ht="12.95" customHeight="1">
      <c r="A128" s="52" t="s">
        <v>294</v>
      </c>
      <c r="B128" s="53" t="s">
        <v>62</v>
      </c>
      <c r="C128" s="54">
        <v>36820.368999999999</v>
      </c>
      <c r="D128" s="30"/>
      <c r="E128" s="28">
        <f t="shared" si="20"/>
        <v>-2419.0124242327411</v>
      </c>
      <c r="F128" s="28">
        <f t="shared" si="21"/>
        <v>-2419</v>
      </c>
      <c r="G128" s="30">
        <f t="shared" si="22"/>
        <v>-4.4714999996358529E-2</v>
      </c>
      <c r="H128" s="28">
        <f>+G128</f>
        <v>-4.4714999996358529E-2</v>
      </c>
      <c r="O128" s="28">
        <f t="shared" ca="1" si="23"/>
        <v>0.23493860481737069</v>
      </c>
      <c r="Q128" s="56">
        <f t="shared" si="24"/>
        <v>21801.868999999999</v>
      </c>
    </row>
    <row r="129" spans="1:17" s="28" customFormat="1" ht="12.95" customHeight="1">
      <c r="A129" s="52" t="s">
        <v>395</v>
      </c>
      <c r="B129" s="53" t="s">
        <v>62</v>
      </c>
      <c r="C129" s="54">
        <v>36838.358999999997</v>
      </c>
      <c r="D129" s="30"/>
      <c r="E129" s="28">
        <f t="shared" si="20"/>
        <v>-2414.0138343407848</v>
      </c>
      <c r="F129" s="28">
        <f t="shared" si="21"/>
        <v>-2414</v>
      </c>
      <c r="G129" s="30">
        <f t="shared" si="22"/>
        <v>-4.9789999997301493E-2</v>
      </c>
      <c r="I129" s="28">
        <f t="shared" ref="I129:I140" si="25">+G129</f>
        <v>-4.9789999997301493E-2</v>
      </c>
      <c r="O129" s="28">
        <f t="shared" ca="1" si="23"/>
        <v>0.23462065312852493</v>
      </c>
      <c r="Q129" s="56">
        <f t="shared" si="24"/>
        <v>21819.858999999997</v>
      </c>
    </row>
    <row r="130" spans="1:17" s="28" customFormat="1" ht="12.95" customHeight="1">
      <c r="A130" s="52" t="s">
        <v>395</v>
      </c>
      <c r="B130" s="53" t="s">
        <v>62</v>
      </c>
      <c r="C130" s="54">
        <v>36856.353999999999</v>
      </c>
      <c r="D130" s="30"/>
      <c r="E130" s="28">
        <f t="shared" si="20"/>
        <v>-2409.0138551798191</v>
      </c>
      <c r="F130" s="28">
        <f t="shared" si="21"/>
        <v>-2409</v>
      </c>
      <c r="G130" s="30">
        <f t="shared" si="22"/>
        <v>-4.9865000000863802E-2</v>
      </c>
      <c r="I130" s="28">
        <f t="shared" si="25"/>
        <v>-4.9865000000863802E-2</v>
      </c>
      <c r="O130" s="28">
        <f t="shared" ca="1" si="23"/>
        <v>0.23430270143967913</v>
      </c>
      <c r="Q130" s="56">
        <f t="shared" si="24"/>
        <v>21837.853999999999</v>
      </c>
    </row>
    <row r="131" spans="1:17" s="28" customFormat="1" ht="12.95" customHeight="1">
      <c r="A131" s="52" t="s">
        <v>395</v>
      </c>
      <c r="B131" s="53" t="s">
        <v>62</v>
      </c>
      <c r="C131" s="54">
        <v>37133.480000000003</v>
      </c>
      <c r="D131" s="30"/>
      <c r="E131" s="28">
        <f t="shared" si="20"/>
        <v>-2332.0133425395543</v>
      </c>
      <c r="F131" s="28">
        <f t="shared" si="21"/>
        <v>-2332</v>
      </c>
      <c r="G131" s="30">
        <f t="shared" si="22"/>
        <v>-4.8019999994721729E-2</v>
      </c>
      <c r="I131" s="28">
        <f t="shared" si="25"/>
        <v>-4.8019999994721729E-2</v>
      </c>
      <c r="O131" s="28">
        <f t="shared" ca="1" si="23"/>
        <v>0.22940624543145408</v>
      </c>
      <c r="Q131" s="56">
        <f t="shared" si="24"/>
        <v>22114.980000000003</v>
      </c>
    </row>
    <row r="132" spans="1:17" s="28" customFormat="1" ht="12.95" customHeight="1">
      <c r="A132" s="52" t="s">
        <v>395</v>
      </c>
      <c r="B132" s="53" t="s">
        <v>62</v>
      </c>
      <c r="C132" s="54">
        <v>37151.474000000002</v>
      </c>
      <c r="D132" s="30"/>
      <c r="E132" s="28">
        <f t="shared" si="20"/>
        <v>-2327.0136412323914</v>
      </c>
      <c r="F132" s="28">
        <f t="shared" si="21"/>
        <v>-2327</v>
      </c>
      <c r="G132" s="30">
        <f t="shared" si="22"/>
        <v>-4.9094999994849786E-2</v>
      </c>
      <c r="I132" s="28">
        <f t="shared" si="25"/>
        <v>-4.9094999994849786E-2</v>
      </c>
      <c r="O132" s="28">
        <f t="shared" ca="1" si="23"/>
        <v>0.22908829374260828</v>
      </c>
      <c r="Q132" s="56">
        <f t="shared" si="24"/>
        <v>22132.974000000002</v>
      </c>
    </row>
    <row r="133" spans="1:17" s="28" customFormat="1" ht="12.95" customHeight="1">
      <c r="A133" s="52" t="s">
        <v>395</v>
      </c>
      <c r="B133" s="53" t="s">
        <v>62</v>
      </c>
      <c r="C133" s="54">
        <v>37169.468999999997</v>
      </c>
      <c r="D133" s="30"/>
      <c r="E133" s="28">
        <f t="shared" si="20"/>
        <v>-2322.0136620714279</v>
      </c>
      <c r="F133" s="28">
        <f t="shared" si="21"/>
        <v>-2322</v>
      </c>
      <c r="G133" s="30">
        <f t="shared" si="22"/>
        <v>-4.9169999998412095E-2</v>
      </c>
      <c r="I133" s="28">
        <f t="shared" si="25"/>
        <v>-4.9169999998412095E-2</v>
      </c>
      <c r="O133" s="28">
        <f t="shared" ca="1" si="23"/>
        <v>0.22877034205376248</v>
      </c>
      <c r="Q133" s="56">
        <f t="shared" si="24"/>
        <v>22150.968999999997</v>
      </c>
    </row>
    <row r="134" spans="1:17" s="28" customFormat="1" ht="12.95" customHeight="1">
      <c r="A134" s="52" t="s">
        <v>395</v>
      </c>
      <c r="B134" s="53" t="s">
        <v>62</v>
      </c>
      <c r="C134" s="54">
        <v>37187.464999999997</v>
      </c>
      <c r="D134" s="30"/>
      <c r="E134" s="28">
        <f t="shared" si="20"/>
        <v>-2317.0134050566612</v>
      </c>
      <c r="F134" s="28">
        <f t="shared" si="21"/>
        <v>-2317</v>
      </c>
      <c r="G134" s="30">
        <f t="shared" si="22"/>
        <v>-4.8244999998132698E-2</v>
      </c>
      <c r="I134" s="28">
        <f t="shared" si="25"/>
        <v>-4.8244999998132698E-2</v>
      </c>
      <c r="O134" s="28">
        <f t="shared" ca="1" si="23"/>
        <v>0.22845239036491671</v>
      </c>
      <c r="Q134" s="56">
        <f t="shared" si="24"/>
        <v>22168.964999999997</v>
      </c>
    </row>
    <row r="135" spans="1:17" s="28" customFormat="1" ht="12.95" customHeight="1">
      <c r="A135" s="52" t="s">
        <v>395</v>
      </c>
      <c r="B135" s="53" t="s">
        <v>62</v>
      </c>
      <c r="C135" s="54">
        <v>37198.262000000002</v>
      </c>
      <c r="D135" s="30"/>
      <c r="E135" s="28">
        <f t="shared" si="20"/>
        <v>-2314.0134175600806</v>
      </c>
      <c r="F135" s="28">
        <f t="shared" si="21"/>
        <v>-2314</v>
      </c>
      <c r="G135" s="30">
        <f t="shared" si="22"/>
        <v>-4.8289999991538934E-2</v>
      </c>
      <c r="I135" s="28">
        <f t="shared" si="25"/>
        <v>-4.8289999991538934E-2</v>
      </c>
      <c r="O135" s="28">
        <f t="shared" ca="1" si="23"/>
        <v>0.22826161935160924</v>
      </c>
      <c r="Q135" s="56">
        <f t="shared" si="24"/>
        <v>22179.762000000002</v>
      </c>
    </row>
    <row r="136" spans="1:17" s="28" customFormat="1" ht="12.95" customHeight="1">
      <c r="A136" s="52" t="s">
        <v>395</v>
      </c>
      <c r="B136" s="53" t="s">
        <v>62</v>
      </c>
      <c r="C136" s="54">
        <v>37252.256000000001</v>
      </c>
      <c r="D136" s="30"/>
      <c r="E136" s="28">
        <f t="shared" si="20"/>
        <v>-2299.0109793929714</v>
      </c>
      <c r="F136" s="28">
        <f t="shared" si="21"/>
        <v>-2299</v>
      </c>
      <c r="G136" s="30">
        <f t="shared" si="22"/>
        <v>-3.9514999996754341E-2</v>
      </c>
      <c r="I136" s="28">
        <f t="shared" si="25"/>
        <v>-3.9514999996754341E-2</v>
      </c>
      <c r="O136" s="28">
        <f t="shared" ca="1" si="23"/>
        <v>0.22730776428507188</v>
      </c>
      <c r="Q136" s="56">
        <f t="shared" si="24"/>
        <v>22233.756000000001</v>
      </c>
    </row>
    <row r="137" spans="1:17" s="28" customFormat="1" ht="12.95" customHeight="1">
      <c r="A137" s="52" t="s">
        <v>395</v>
      </c>
      <c r="B137" s="53" t="s">
        <v>62</v>
      </c>
      <c r="C137" s="54">
        <v>37493.387000000002</v>
      </c>
      <c r="D137" s="30"/>
      <c r="E137" s="28">
        <f t="shared" si="20"/>
        <v>-2232.0118143436453</v>
      </c>
      <c r="F137" s="28">
        <f t="shared" si="21"/>
        <v>-2232</v>
      </c>
      <c r="G137" s="30">
        <f t="shared" si="22"/>
        <v>-4.2519999995420221E-2</v>
      </c>
      <c r="I137" s="28">
        <f t="shared" si="25"/>
        <v>-4.2519999995420221E-2</v>
      </c>
      <c r="O137" s="28">
        <f t="shared" ca="1" si="23"/>
        <v>0.22304721165453839</v>
      </c>
      <c r="Q137" s="56">
        <f t="shared" si="24"/>
        <v>22474.887000000002</v>
      </c>
    </row>
    <row r="138" spans="1:17" s="28" customFormat="1" ht="12.95" customHeight="1">
      <c r="A138" s="52" t="s">
        <v>395</v>
      </c>
      <c r="B138" s="53" t="s">
        <v>62</v>
      </c>
      <c r="C138" s="54">
        <v>37500.588000000003</v>
      </c>
      <c r="D138" s="30"/>
      <c r="E138" s="28">
        <f t="shared" si="20"/>
        <v>-2230.010989117854</v>
      </c>
      <c r="F138" s="28">
        <f t="shared" si="21"/>
        <v>-2230</v>
      </c>
      <c r="G138" s="30">
        <f t="shared" si="22"/>
        <v>-3.9549999994051177E-2</v>
      </c>
      <c r="I138" s="28">
        <f t="shared" si="25"/>
        <v>-3.9549999994051177E-2</v>
      </c>
      <c r="O138" s="28">
        <f t="shared" ca="1" si="23"/>
        <v>0.22292003097900007</v>
      </c>
      <c r="Q138" s="56">
        <f t="shared" si="24"/>
        <v>22482.088000000003</v>
      </c>
    </row>
    <row r="139" spans="1:17" s="28" customFormat="1" ht="12.95" customHeight="1">
      <c r="A139" s="52" t="s">
        <v>395</v>
      </c>
      <c r="B139" s="53" t="s">
        <v>62</v>
      </c>
      <c r="C139" s="54">
        <v>37536.576000000001</v>
      </c>
      <c r="D139" s="30"/>
      <c r="E139" s="28">
        <f t="shared" si="20"/>
        <v>-2220.0115865035282</v>
      </c>
      <c r="F139" s="28">
        <f t="shared" si="21"/>
        <v>-2220</v>
      </c>
      <c r="G139" s="30">
        <f t="shared" si="22"/>
        <v>-4.1699999994307291E-2</v>
      </c>
      <c r="I139" s="28">
        <f t="shared" si="25"/>
        <v>-4.1699999994307291E-2</v>
      </c>
      <c r="O139" s="28">
        <f t="shared" ca="1" si="23"/>
        <v>0.2222841276013085</v>
      </c>
      <c r="Q139" s="56">
        <f t="shared" si="24"/>
        <v>22518.076000000001</v>
      </c>
    </row>
    <row r="140" spans="1:17" s="28" customFormat="1" ht="12.95" customHeight="1">
      <c r="A140" s="52" t="s">
        <v>395</v>
      </c>
      <c r="B140" s="53" t="s">
        <v>62</v>
      </c>
      <c r="C140" s="54">
        <v>37547.373</v>
      </c>
      <c r="D140" s="30"/>
      <c r="E140" s="28">
        <f t="shared" si="20"/>
        <v>-2217.0115990069498</v>
      </c>
      <c r="F140" s="28">
        <f t="shared" si="21"/>
        <v>-2217</v>
      </c>
      <c r="G140" s="30">
        <f t="shared" si="22"/>
        <v>-4.1744999994989485E-2</v>
      </c>
      <c r="I140" s="28">
        <f t="shared" si="25"/>
        <v>-4.1744999994989485E-2</v>
      </c>
      <c r="O140" s="28">
        <f t="shared" ca="1" si="23"/>
        <v>0.22209335658800103</v>
      </c>
      <c r="Q140" s="56">
        <f t="shared" si="24"/>
        <v>22528.873</v>
      </c>
    </row>
    <row r="141" spans="1:17" s="28" customFormat="1" ht="12.95" customHeight="1">
      <c r="A141" s="3" t="s">
        <v>59</v>
      </c>
      <c r="B141" s="2"/>
      <c r="C141" s="57">
        <v>37914.468000000001</v>
      </c>
      <c r="D141" s="57"/>
      <c r="E141" s="28">
        <f t="shared" si="20"/>
        <v>-2115.012857684671</v>
      </c>
      <c r="F141" s="28">
        <f t="shared" si="21"/>
        <v>-2115</v>
      </c>
      <c r="G141" s="30">
        <f t="shared" si="22"/>
        <v>-4.6274999993329402E-2</v>
      </c>
      <c r="H141" s="28">
        <f>+G141</f>
        <v>-4.6274999993329402E-2</v>
      </c>
      <c r="Q141" s="56">
        <f t="shared" si="24"/>
        <v>22895.968000000001</v>
      </c>
    </row>
    <row r="142" spans="1:17" s="28" customFormat="1" ht="12.95" customHeight="1">
      <c r="A142" s="3" t="s">
        <v>59</v>
      </c>
      <c r="B142" s="2"/>
      <c r="C142" s="57">
        <v>38184.396000000001</v>
      </c>
      <c r="D142" s="57"/>
      <c r="E142" s="28">
        <f t="shared" si="20"/>
        <v>-2040.0123367087929</v>
      </c>
      <c r="F142" s="28">
        <f t="shared" si="21"/>
        <v>-2040</v>
      </c>
      <c r="G142" s="30">
        <f t="shared" si="22"/>
        <v>-4.439999999885913E-2</v>
      </c>
      <c r="H142" s="28">
        <f>+G142</f>
        <v>-4.439999999885913E-2</v>
      </c>
      <c r="Q142" s="56">
        <f t="shared" si="24"/>
        <v>23165.896000000001</v>
      </c>
    </row>
    <row r="143" spans="1:17" s="28" customFormat="1" ht="12.95" customHeight="1">
      <c r="A143" s="3" t="s">
        <v>60</v>
      </c>
      <c r="B143" s="2"/>
      <c r="C143" s="57">
        <v>38292.366999999998</v>
      </c>
      <c r="D143" s="57"/>
      <c r="E143" s="28">
        <f t="shared" si="20"/>
        <v>-2010.0121838892026</v>
      </c>
      <c r="F143" s="28">
        <f t="shared" si="21"/>
        <v>-2010</v>
      </c>
      <c r="G143" s="30">
        <f t="shared" si="22"/>
        <v>-4.3850000001839362E-2</v>
      </c>
      <c r="I143" s="28">
        <f>+G143</f>
        <v>-4.3850000001839362E-2</v>
      </c>
      <c r="Q143" s="56">
        <f t="shared" si="24"/>
        <v>23273.866999999998</v>
      </c>
    </row>
    <row r="144" spans="1:17" s="28" customFormat="1" ht="12.95" customHeight="1">
      <c r="A144" s="3" t="s">
        <v>59</v>
      </c>
      <c r="B144" s="2"/>
      <c r="C144" s="57">
        <v>38605.483999999997</v>
      </c>
      <c r="D144" s="57"/>
      <c r="E144" s="28">
        <f t="shared" si="20"/>
        <v>-1923.0114350732076</v>
      </c>
      <c r="F144" s="28">
        <f t="shared" si="21"/>
        <v>-1923</v>
      </c>
      <c r="G144" s="30">
        <f t="shared" si="22"/>
        <v>-4.1154999998980202E-2</v>
      </c>
      <c r="H144" s="28">
        <f>+G144</f>
        <v>-4.1154999998980202E-2</v>
      </c>
      <c r="Q144" s="56">
        <f t="shared" si="24"/>
        <v>23586.983999999997</v>
      </c>
    </row>
    <row r="145" spans="1:32" s="28" customFormat="1" ht="12.95" customHeight="1">
      <c r="A145" s="3" t="s">
        <v>59</v>
      </c>
      <c r="B145" s="2"/>
      <c r="C145" s="57">
        <v>38670.262999999999</v>
      </c>
      <c r="D145" s="57"/>
      <c r="E145" s="28">
        <f t="shared" si="20"/>
        <v>-1905.0123436551382</v>
      </c>
      <c r="F145" s="28">
        <f t="shared" si="21"/>
        <v>-1905</v>
      </c>
      <c r="G145" s="30">
        <f t="shared" si="22"/>
        <v>-4.4425000000046566E-2</v>
      </c>
      <c r="H145" s="28">
        <f>+G145</f>
        <v>-4.4425000000046566E-2</v>
      </c>
      <c r="Q145" s="56">
        <f t="shared" si="24"/>
        <v>23651.762999999999</v>
      </c>
    </row>
    <row r="146" spans="1:32" s="28" customFormat="1" ht="12.95" customHeight="1">
      <c r="A146" s="3" t="s">
        <v>59</v>
      </c>
      <c r="B146" s="2"/>
      <c r="C146" s="57">
        <v>38983.379000000001</v>
      </c>
      <c r="D146" s="57"/>
      <c r="E146" s="28">
        <f t="shared" si="20"/>
        <v>-1818.0118726929441</v>
      </c>
      <c r="F146" s="28">
        <f t="shared" si="21"/>
        <v>-1818</v>
      </c>
      <c r="G146" s="30">
        <f t="shared" si="22"/>
        <v>-4.2729999993753154E-2</v>
      </c>
      <c r="H146" s="28">
        <f>+G146</f>
        <v>-4.2729999993753154E-2</v>
      </c>
      <c r="Q146" s="56">
        <f t="shared" si="24"/>
        <v>23964.879000000001</v>
      </c>
    </row>
    <row r="147" spans="1:32" s="28" customFormat="1" ht="12.95" customHeight="1">
      <c r="A147" s="3" t="s">
        <v>59</v>
      </c>
      <c r="B147" s="2"/>
      <c r="C147" s="57">
        <v>39037.364000000001</v>
      </c>
      <c r="D147" s="57"/>
      <c r="E147" s="28">
        <f t="shared" si="20"/>
        <v>-1803.0119352100492</v>
      </c>
      <c r="F147" s="28">
        <f t="shared" si="21"/>
        <v>-1803</v>
      </c>
      <c r="G147" s="30">
        <f t="shared" si="22"/>
        <v>-4.2954999997164123E-2</v>
      </c>
      <c r="H147" s="28">
        <f>+G147</f>
        <v>-4.2954999997164123E-2</v>
      </c>
      <c r="Q147" s="56">
        <f t="shared" si="24"/>
        <v>24018.864000000001</v>
      </c>
    </row>
    <row r="148" spans="1:32" s="28" customFormat="1" ht="12.95" customHeight="1">
      <c r="A148" s="3" t="s">
        <v>59</v>
      </c>
      <c r="B148" s="2"/>
      <c r="C148" s="57">
        <v>39260.504000000001</v>
      </c>
      <c r="D148" s="57"/>
      <c r="E148" s="28">
        <f t="shared" si="20"/>
        <v>-1741.0116379064816</v>
      </c>
      <c r="F148" s="28">
        <f t="shared" si="21"/>
        <v>-1741</v>
      </c>
      <c r="G148" s="30">
        <f t="shared" si="22"/>
        <v>-4.1884999998728745E-2</v>
      </c>
      <c r="H148" s="28">
        <f>+G148</f>
        <v>-4.1884999998728745E-2</v>
      </c>
      <c r="Q148" s="56">
        <f t="shared" si="24"/>
        <v>24242.004000000001</v>
      </c>
    </row>
    <row r="149" spans="1:32" s="28" customFormat="1" ht="12.95" customHeight="1">
      <c r="A149" s="3" t="s">
        <v>29</v>
      </c>
      <c r="C149" s="58">
        <v>42258.502999999997</v>
      </c>
      <c r="D149" s="30"/>
      <c r="E149" s="28">
        <f t="shared" ref="E149:E185" si="26">+(C149-C$7)/C$8</f>
        <v>-908.00621836808125</v>
      </c>
      <c r="F149" s="28">
        <f t="shared" ref="F149:F180" si="27">ROUND(2*E149,0)/2</f>
        <v>-908</v>
      </c>
      <c r="G149" s="30">
        <f t="shared" ref="G149:G171" si="28">+C149-(C$7+F149*C$8)</f>
        <v>-2.238000000215834E-2</v>
      </c>
      <c r="I149" s="28">
        <f t="shared" ref="I149:I156" si="29">+G149</f>
        <v>-2.238000000215834E-2</v>
      </c>
      <c r="Q149" s="56">
        <f t="shared" ref="Q149:Q185" si="30">+C149-15018.5</f>
        <v>27240.002999999997</v>
      </c>
      <c r="AB149" s="28">
        <v>12</v>
      </c>
      <c r="AD149" s="28" t="s">
        <v>28</v>
      </c>
      <c r="AF149" s="28" t="s">
        <v>30</v>
      </c>
    </row>
    <row r="150" spans="1:32" s="28" customFormat="1" ht="12.95" customHeight="1">
      <c r="A150" s="3" t="s">
        <v>32</v>
      </c>
      <c r="C150" s="58">
        <v>42949.510999999999</v>
      </c>
      <c r="D150" s="30"/>
      <c r="E150" s="28">
        <f t="shared" si="26"/>
        <v>-716.00701858702951</v>
      </c>
      <c r="F150" s="28">
        <f t="shared" si="27"/>
        <v>-716</v>
      </c>
      <c r="G150" s="30">
        <f t="shared" si="28"/>
        <v>-2.5259999994887039E-2</v>
      </c>
      <c r="I150" s="28">
        <f t="shared" si="29"/>
        <v>-2.5259999994887039E-2</v>
      </c>
      <c r="Q150" s="56">
        <f t="shared" si="30"/>
        <v>27931.010999999999</v>
      </c>
      <c r="AA150" s="28" t="s">
        <v>31</v>
      </c>
      <c r="AB150" s="28">
        <v>5</v>
      </c>
      <c r="AD150" s="28" t="s">
        <v>28</v>
      </c>
      <c r="AF150" s="28" t="s">
        <v>30</v>
      </c>
    </row>
    <row r="151" spans="1:32" s="28" customFormat="1" ht="12.95" customHeight="1">
      <c r="A151" s="3" t="s">
        <v>33</v>
      </c>
      <c r="C151" s="58">
        <v>43658.514999999999</v>
      </c>
      <c r="D151" s="30"/>
      <c r="E151" s="28">
        <f t="shared" si="26"/>
        <v>-519.00756179121163</v>
      </c>
      <c r="F151" s="28">
        <f t="shared" si="27"/>
        <v>-519</v>
      </c>
      <c r="G151" s="30">
        <f t="shared" si="28"/>
        <v>-2.7214999994612299E-2</v>
      </c>
      <c r="I151" s="28">
        <f t="shared" si="29"/>
        <v>-2.7214999994612299E-2</v>
      </c>
      <c r="Q151" s="56">
        <f t="shared" si="30"/>
        <v>28640.014999999999</v>
      </c>
      <c r="AA151" s="28" t="s">
        <v>31</v>
      </c>
      <c r="AB151" s="28">
        <v>8</v>
      </c>
      <c r="AD151" s="28" t="s">
        <v>28</v>
      </c>
      <c r="AF151" s="28" t="s">
        <v>30</v>
      </c>
    </row>
    <row r="152" spans="1:32" s="28" customFormat="1" ht="12.95" customHeight="1">
      <c r="A152" s="3" t="s">
        <v>35</v>
      </c>
      <c r="C152" s="58">
        <v>44144.398000000001</v>
      </c>
      <c r="D152" s="30"/>
      <c r="E152" s="28">
        <f t="shared" si="26"/>
        <v>-384.00312307672954</v>
      </c>
      <c r="F152" s="28">
        <f t="shared" si="27"/>
        <v>-384</v>
      </c>
      <c r="G152" s="30">
        <f t="shared" si="28"/>
        <v>-1.1239999992540106E-2</v>
      </c>
      <c r="I152" s="28">
        <f t="shared" si="29"/>
        <v>-1.1239999992540106E-2</v>
      </c>
      <c r="Q152" s="56">
        <f t="shared" si="30"/>
        <v>29125.898000000001</v>
      </c>
      <c r="AA152" s="28" t="s">
        <v>31</v>
      </c>
      <c r="AB152" s="28">
        <v>9</v>
      </c>
      <c r="AD152" s="28" t="s">
        <v>34</v>
      </c>
      <c r="AF152" s="28" t="s">
        <v>30</v>
      </c>
    </row>
    <row r="153" spans="1:32" s="28" customFormat="1" ht="12.95" customHeight="1">
      <c r="A153" s="3" t="s">
        <v>36</v>
      </c>
      <c r="C153" s="58">
        <v>44644.661</v>
      </c>
      <c r="D153" s="30"/>
      <c r="E153" s="28">
        <f t="shared" si="26"/>
        <v>-245.00314669430296</v>
      </c>
      <c r="F153" s="28">
        <f t="shared" si="27"/>
        <v>-245</v>
      </c>
      <c r="G153" s="30">
        <f t="shared" si="28"/>
        <v>-1.1324999999487773E-2</v>
      </c>
      <c r="I153" s="28">
        <f t="shared" si="29"/>
        <v>-1.1324999999487773E-2</v>
      </c>
      <c r="Q153" s="56">
        <f t="shared" si="30"/>
        <v>29626.161</v>
      </c>
      <c r="AA153" s="28" t="s">
        <v>31</v>
      </c>
      <c r="AB153" s="28">
        <v>14</v>
      </c>
      <c r="AD153" s="28" t="s">
        <v>28</v>
      </c>
      <c r="AF153" s="28" t="s">
        <v>30</v>
      </c>
    </row>
    <row r="154" spans="1:32" s="28" customFormat="1" ht="12.95" customHeight="1">
      <c r="A154" s="3" t="s">
        <v>37</v>
      </c>
      <c r="C154" s="58">
        <v>45058.544999999998</v>
      </c>
      <c r="D154" s="30"/>
      <c r="E154" s="28">
        <f t="shared" si="26"/>
        <v>-130.00390384591302</v>
      </c>
      <c r="F154" s="28">
        <f t="shared" si="27"/>
        <v>-130</v>
      </c>
      <c r="G154" s="30">
        <f t="shared" si="28"/>
        <v>-1.404999999795109E-2</v>
      </c>
      <c r="I154" s="28">
        <f t="shared" si="29"/>
        <v>-1.404999999795109E-2</v>
      </c>
      <c r="Q154" s="56">
        <f t="shared" si="30"/>
        <v>30040.044999999998</v>
      </c>
      <c r="AA154" s="28" t="s">
        <v>31</v>
      </c>
      <c r="AB154" s="28">
        <v>6</v>
      </c>
      <c r="AD154" s="28" t="s">
        <v>28</v>
      </c>
      <c r="AF154" s="28" t="s">
        <v>30</v>
      </c>
    </row>
    <row r="155" spans="1:32" s="28" customFormat="1" ht="12.95" customHeight="1">
      <c r="A155" s="3" t="s">
        <v>38</v>
      </c>
      <c r="C155" s="58">
        <v>45490.434000000001</v>
      </c>
      <c r="D155" s="30"/>
      <c r="E155" s="28">
        <f t="shared" si="26"/>
        <v>-10.001903298540226</v>
      </c>
      <c r="F155" s="28">
        <f t="shared" si="27"/>
        <v>-10</v>
      </c>
      <c r="G155" s="30">
        <f t="shared" si="28"/>
        <v>-6.8499999979394488E-3</v>
      </c>
      <c r="I155" s="28">
        <f t="shared" si="29"/>
        <v>-6.8499999979394488E-3</v>
      </c>
      <c r="Q155" s="56">
        <f t="shared" si="30"/>
        <v>30471.934000000001</v>
      </c>
      <c r="AA155" s="28" t="s">
        <v>31</v>
      </c>
      <c r="AB155" s="28">
        <v>7</v>
      </c>
      <c r="AD155" s="28" t="s">
        <v>28</v>
      </c>
      <c r="AF155" s="28" t="s">
        <v>30</v>
      </c>
    </row>
    <row r="156" spans="1:32" s="28" customFormat="1" ht="12.95" customHeight="1">
      <c r="A156" s="3" t="s">
        <v>38</v>
      </c>
      <c r="C156" s="58">
        <v>45526.430999999997</v>
      </c>
      <c r="D156" s="30"/>
      <c r="E156" s="28">
        <f t="shared" si="26"/>
        <v>0</v>
      </c>
      <c r="F156" s="28">
        <f t="shared" si="27"/>
        <v>0</v>
      </c>
      <c r="G156" s="30">
        <f t="shared" si="28"/>
        <v>0</v>
      </c>
      <c r="I156" s="28">
        <f t="shared" si="29"/>
        <v>0</v>
      </c>
      <c r="Q156" s="56">
        <f t="shared" si="30"/>
        <v>30507.930999999997</v>
      </c>
      <c r="AA156" s="28" t="s">
        <v>31</v>
      </c>
      <c r="AB156" s="28">
        <v>6</v>
      </c>
      <c r="AD156" s="28" t="s">
        <v>28</v>
      </c>
      <c r="AF156" s="28" t="s">
        <v>30</v>
      </c>
    </row>
    <row r="157" spans="1:32" s="28" customFormat="1" ht="12.95" customHeight="1">
      <c r="A157" s="3" t="s">
        <v>12</v>
      </c>
      <c r="C157" s="30">
        <v>45526.430999999997</v>
      </c>
      <c r="D157" s="30" t="s">
        <v>14</v>
      </c>
      <c r="E157" s="28">
        <f t="shared" si="26"/>
        <v>0</v>
      </c>
      <c r="F157" s="28">
        <f t="shared" si="27"/>
        <v>0</v>
      </c>
      <c r="G157" s="30">
        <f t="shared" si="28"/>
        <v>0</v>
      </c>
      <c r="H157" s="28">
        <f>+G157</f>
        <v>0</v>
      </c>
      <c r="Q157" s="56">
        <f t="shared" si="30"/>
        <v>30507.930999999997</v>
      </c>
    </row>
    <row r="158" spans="1:32" s="28" customFormat="1" ht="12.95" customHeight="1">
      <c r="A158" s="3" t="s">
        <v>39</v>
      </c>
      <c r="C158" s="58">
        <v>45911.519</v>
      </c>
      <c r="D158" s="30"/>
      <c r="E158" s="28">
        <f t="shared" si="26"/>
        <v>106.99816477564094</v>
      </c>
      <c r="F158" s="28">
        <f t="shared" si="27"/>
        <v>107</v>
      </c>
      <c r="G158" s="30">
        <f t="shared" si="28"/>
        <v>-6.6049999950337224E-3</v>
      </c>
      <c r="I158" s="28">
        <f t="shared" ref="I158:I171" si="31">+G158</f>
        <v>-6.6049999950337224E-3</v>
      </c>
      <c r="Q158" s="56">
        <f t="shared" si="30"/>
        <v>30893.019</v>
      </c>
      <c r="AA158" s="28" t="s">
        <v>31</v>
      </c>
      <c r="AB158" s="28">
        <v>8</v>
      </c>
      <c r="AD158" s="28" t="s">
        <v>34</v>
      </c>
      <c r="AF158" s="28" t="s">
        <v>30</v>
      </c>
    </row>
    <row r="159" spans="1:32" s="28" customFormat="1" ht="12.95" customHeight="1">
      <c r="A159" s="3" t="s">
        <v>40</v>
      </c>
      <c r="C159" s="58">
        <v>46235.442999999999</v>
      </c>
      <c r="D159" s="30"/>
      <c r="E159" s="28">
        <f t="shared" si="26"/>
        <v>197.00167962623175</v>
      </c>
      <c r="F159" s="28">
        <f t="shared" si="27"/>
        <v>197</v>
      </c>
      <c r="G159" s="30">
        <f t="shared" si="28"/>
        <v>6.0450000019045547E-3</v>
      </c>
      <c r="I159" s="28">
        <f t="shared" si="31"/>
        <v>6.0450000019045547E-3</v>
      </c>
      <c r="Q159" s="56">
        <f t="shared" si="30"/>
        <v>31216.942999999999</v>
      </c>
      <c r="AA159" s="28" t="s">
        <v>31</v>
      </c>
      <c r="AB159" s="28">
        <v>6</v>
      </c>
      <c r="AD159" s="28" t="s">
        <v>28</v>
      </c>
      <c r="AF159" s="28" t="s">
        <v>30</v>
      </c>
    </row>
    <row r="160" spans="1:32" s="28" customFormat="1" ht="12.95" customHeight="1">
      <c r="A160" s="3" t="s">
        <v>41</v>
      </c>
      <c r="C160" s="58">
        <v>47016.442000000003</v>
      </c>
      <c r="D160" s="30"/>
      <c r="E160" s="28">
        <f t="shared" si="26"/>
        <v>414.0052208729349</v>
      </c>
      <c r="F160" s="28">
        <f t="shared" si="27"/>
        <v>414</v>
      </c>
      <c r="G160" s="30">
        <f t="shared" si="28"/>
        <v>1.8790000009175856E-2</v>
      </c>
      <c r="I160" s="28">
        <f t="shared" si="31"/>
        <v>1.8790000009175856E-2</v>
      </c>
      <c r="Q160" s="56">
        <f t="shared" si="30"/>
        <v>31997.942000000003</v>
      </c>
      <c r="AA160" s="28" t="s">
        <v>31</v>
      </c>
      <c r="AB160" s="28">
        <v>5</v>
      </c>
      <c r="AD160" s="28" t="s">
        <v>28</v>
      </c>
      <c r="AF160" s="28" t="s">
        <v>30</v>
      </c>
    </row>
    <row r="161" spans="1:32" s="28" customFormat="1" ht="12.95" customHeight="1">
      <c r="A161" s="3" t="s">
        <v>42</v>
      </c>
      <c r="C161" s="58">
        <v>47293.561000000002</v>
      </c>
      <c r="D161" s="30"/>
      <c r="E161" s="28">
        <f t="shared" si="26"/>
        <v>491.00378853658697</v>
      </c>
      <c r="F161" s="28">
        <f t="shared" si="27"/>
        <v>491</v>
      </c>
      <c r="G161" s="30">
        <f t="shared" si="28"/>
        <v>1.3635000002977904E-2</v>
      </c>
      <c r="I161" s="28">
        <f t="shared" si="31"/>
        <v>1.3635000002977904E-2</v>
      </c>
      <c r="Q161" s="56">
        <f t="shared" si="30"/>
        <v>32275.061000000002</v>
      </c>
      <c r="AA161" s="28" t="s">
        <v>31</v>
      </c>
      <c r="AB161" s="28">
        <v>7</v>
      </c>
      <c r="AD161" s="28" t="s">
        <v>28</v>
      </c>
      <c r="AF161" s="28" t="s">
        <v>30</v>
      </c>
    </row>
    <row r="162" spans="1:32" s="28" customFormat="1" ht="12.95" customHeight="1">
      <c r="A162" s="3" t="s">
        <v>43</v>
      </c>
      <c r="C162" s="58">
        <v>47401.52</v>
      </c>
      <c r="D162" s="30"/>
      <c r="E162" s="28">
        <f t="shared" si="26"/>
        <v>521.00060711055664</v>
      </c>
      <c r="F162" s="28">
        <f t="shared" si="27"/>
        <v>521</v>
      </c>
      <c r="G162" s="30">
        <f t="shared" si="28"/>
        <v>2.1849999975529499E-3</v>
      </c>
      <c r="I162" s="28">
        <f t="shared" si="31"/>
        <v>2.1849999975529499E-3</v>
      </c>
      <c r="O162" s="28">
        <f t="shared" ref="O162:O185" ca="1" si="32">+C$11+C$12*F162</f>
        <v>4.7983011776050001E-2</v>
      </c>
      <c r="Q162" s="56">
        <f t="shared" si="30"/>
        <v>32383.019999999997</v>
      </c>
      <c r="AA162" s="28" t="s">
        <v>31</v>
      </c>
      <c r="AB162" s="28">
        <v>7</v>
      </c>
      <c r="AD162" s="28" t="s">
        <v>28</v>
      </c>
      <c r="AF162" s="28" t="s">
        <v>30</v>
      </c>
    </row>
    <row r="163" spans="1:32" s="28" customFormat="1" ht="12.95" customHeight="1">
      <c r="A163" s="3" t="s">
        <v>44</v>
      </c>
      <c r="C163" s="58">
        <v>47671.446000000004</v>
      </c>
      <c r="D163" s="30"/>
      <c r="E163" s="28">
        <f t="shared" si="26"/>
        <v>596.00057237883323</v>
      </c>
      <c r="F163" s="28">
        <f t="shared" si="27"/>
        <v>596</v>
      </c>
      <c r="G163" s="30">
        <f t="shared" si="28"/>
        <v>2.0600000061676838E-3</v>
      </c>
      <c r="I163" s="28">
        <f t="shared" si="31"/>
        <v>2.0600000061676838E-3</v>
      </c>
      <c r="O163" s="28">
        <f t="shared" ca="1" si="32"/>
        <v>4.3213736443363251E-2</v>
      </c>
      <c r="Q163" s="56">
        <f t="shared" si="30"/>
        <v>32652.946000000004</v>
      </c>
      <c r="AA163" s="28" t="s">
        <v>31</v>
      </c>
      <c r="AB163" s="28">
        <v>5</v>
      </c>
      <c r="AD163" s="28" t="s">
        <v>28</v>
      </c>
      <c r="AF163" s="28" t="s">
        <v>30</v>
      </c>
    </row>
    <row r="164" spans="1:32" s="28" customFormat="1" ht="12.95" customHeight="1">
      <c r="A164" s="3" t="s">
        <v>44</v>
      </c>
      <c r="C164" s="58">
        <v>47743.453000000001</v>
      </c>
      <c r="D164" s="30"/>
      <c r="E164" s="28">
        <f t="shared" si="26"/>
        <v>616.00799107533715</v>
      </c>
      <c r="F164" s="28">
        <f t="shared" si="27"/>
        <v>616</v>
      </c>
      <c r="G164" s="30">
        <f t="shared" si="28"/>
        <v>2.8760000001057051E-2</v>
      </c>
      <c r="I164" s="28">
        <f t="shared" si="31"/>
        <v>2.8760000001057051E-2</v>
      </c>
      <c r="O164" s="28">
        <f t="shared" ca="1" si="32"/>
        <v>4.1941929687980113E-2</v>
      </c>
      <c r="Q164" s="56">
        <f t="shared" si="30"/>
        <v>32724.953000000001</v>
      </c>
      <c r="AA164" s="28" t="s">
        <v>31</v>
      </c>
      <c r="AB164" s="28">
        <v>8</v>
      </c>
      <c r="AD164" s="28" t="s">
        <v>34</v>
      </c>
      <c r="AF164" s="28" t="s">
        <v>30</v>
      </c>
    </row>
    <row r="165" spans="1:32" s="28" customFormat="1" ht="12.95" customHeight="1">
      <c r="A165" s="3" t="s">
        <v>45</v>
      </c>
      <c r="C165" s="58">
        <v>48002.555999999997</v>
      </c>
      <c r="D165" s="30"/>
      <c r="E165" s="28">
        <f t="shared" si="26"/>
        <v>688.0007446481884</v>
      </c>
      <c r="F165" s="28">
        <f t="shared" si="27"/>
        <v>688</v>
      </c>
      <c r="G165" s="30">
        <f t="shared" si="28"/>
        <v>2.679999997781124E-3</v>
      </c>
      <c r="I165" s="28">
        <f t="shared" si="31"/>
        <v>2.679999997781124E-3</v>
      </c>
      <c r="O165" s="28">
        <f t="shared" ca="1" si="32"/>
        <v>3.7363425368600836E-2</v>
      </c>
      <c r="Q165" s="56">
        <f t="shared" si="30"/>
        <v>32984.055999999997</v>
      </c>
      <c r="AA165" s="28" t="s">
        <v>31</v>
      </c>
      <c r="AB165" s="28">
        <v>7</v>
      </c>
      <c r="AD165" s="28" t="s">
        <v>28</v>
      </c>
      <c r="AF165" s="28" t="s">
        <v>30</v>
      </c>
    </row>
    <row r="166" spans="1:32" s="28" customFormat="1" ht="12.95" customHeight="1">
      <c r="A166" s="3" t="s">
        <v>46</v>
      </c>
      <c r="C166" s="58">
        <v>48175.281999999999</v>
      </c>
      <c r="D166" s="30"/>
      <c r="E166" s="28">
        <f t="shared" si="26"/>
        <v>735.99332039460865</v>
      </c>
      <c r="F166" s="28">
        <f t="shared" si="27"/>
        <v>736</v>
      </c>
      <c r="G166" s="30">
        <f t="shared" si="28"/>
        <v>-2.4039999996603001E-2</v>
      </c>
      <c r="I166" s="28">
        <f t="shared" si="31"/>
        <v>-2.4039999996603001E-2</v>
      </c>
      <c r="O166" s="28">
        <f t="shared" ca="1" si="32"/>
        <v>3.4311089155681311E-2</v>
      </c>
      <c r="Q166" s="56">
        <f t="shared" si="30"/>
        <v>33156.781999999999</v>
      </c>
      <c r="AA166" s="28" t="s">
        <v>31</v>
      </c>
      <c r="AB166" s="28">
        <v>8</v>
      </c>
      <c r="AD166" s="28" t="s">
        <v>34</v>
      </c>
      <c r="AF166" s="28" t="s">
        <v>30</v>
      </c>
    </row>
    <row r="167" spans="1:32" s="28" customFormat="1" ht="12.95" customHeight="1">
      <c r="A167" s="3" t="s">
        <v>47</v>
      </c>
      <c r="C167" s="58">
        <v>48398.464</v>
      </c>
      <c r="D167" s="30">
        <v>8.9999999999999993E-3</v>
      </c>
      <c r="E167" s="28">
        <f t="shared" si="26"/>
        <v>798.00528755784649</v>
      </c>
      <c r="F167" s="28">
        <f t="shared" si="27"/>
        <v>798</v>
      </c>
      <c r="G167" s="30">
        <f t="shared" si="28"/>
        <v>1.9030000003112946E-2</v>
      </c>
      <c r="I167" s="28">
        <f t="shared" si="31"/>
        <v>1.9030000003112946E-2</v>
      </c>
      <c r="O167" s="28">
        <f t="shared" ca="1" si="32"/>
        <v>3.0368488213993593E-2</v>
      </c>
      <c r="Q167" s="56">
        <f t="shared" si="30"/>
        <v>33379.964</v>
      </c>
      <c r="AA167" s="28" t="s">
        <v>31</v>
      </c>
      <c r="AB167" s="28">
        <v>6</v>
      </c>
      <c r="AD167" s="28" t="s">
        <v>28</v>
      </c>
      <c r="AF167" s="28" t="s">
        <v>30</v>
      </c>
    </row>
    <row r="168" spans="1:32" s="28" customFormat="1" ht="12.95" customHeight="1">
      <c r="A168" s="3" t="s">
        <v>48</v>
      </c>
      <c r="C168" s="58">
        <v>48488.434000000001</v>
      </c>
      <c r="D168" s="30"/>
      <c r="E168" s="28">
        <f t="shared" si="26"/>
        <v>823.00379409366292</v>
      </c>
      <c r="F168" s="28">
        <f t="shared" si="27"/>
        <v>823</v>
      </c>
      <c r="G168" s="30">
        <f t="shared" si="28"/>
        <v>1.3655000002472661E-2</v>
      </c>
      <c r="I168" s="28">
        <f t="shared" si="31"/>
        <v>1.3655000002472661E-2</v>
      </c>
      <c r="O168" s="28">
        <f t="shared" ca="1" si="32"/>
        <v>2.8778729769764679E-2</v>
      </c>
      <c r="Q168" s="56">
        <f t="shared" si="30"/>
        <v>33469.934000000001</v>
      </c>
      <c r="AA168" s="28" t="s">
        <v>31</v>
      </c>
      <c r="AF168" s="28" t="s">
        <v>49</v>
      </c>
    </row>
    <row r="169" spans="1:32" s="28" customFormat="1" ht="12.95" customHeight="1">
      <c r="A169" s="3" t="s">
        <v>47</v>
      </c>
      <c r="C169" s="58">
        <v>48488.44</v>
      </c>
      <c r="D169" s="30">
        <v>5.0000000000000001E-3</v>
      </c>
      <c r="E169" s="28">
        <f t="shared" si="26"/>
        <v>823.00546121647324</v>
      </c>
      <c r="F169" s="28">
        <f t="shared" si="27"/>
        <v>823</v>
      </c>
      <c r="G169" s="30">
        <f t="shared" si="28"/>
        <v>1.9655000003695022E-2</v>
      </c>
      <c r="I169" s="28">
        <f t="shared" si="31"/>
        <v>1.9655000003695022E-2</v>
      </c>
      <c r="O169" s="28">
        <f t="shared" ca="1" si="32"/>
        <v>2.8778729769764679E-2</v>
      </c>
      <c r="Q169" s="56">
        <f t="shared" si="30"/>
        <v>33469.94</v>
      </c>
      <c r="AB169" s="28">
        <v>10</v>
      </c>
      <c r="AD169" s="28" t="s">
        <v>34</v>
      </c>
      <c r="AF169" s="28" t="s">
        <v>30</v>
      </c>
    </row>
    <row r="170" spans="1:32" s="28" customFormat="1" ht="12.95" customHeight="1">
      <c r="A170" s="3" t="s">
        <v>50</v>
      </c>
      <c r="C170" s="58">
        <v>49215.430999999997</v>
      </c>
      <c r="D170" s="30">
        <v>8.9999999999999993E-3</v>
      </c>
      <c r="E170" s="28">
        <f t="shared" si="26"/>
        <v>1025.0026743428409</v>
      </c>
      <c r="F170" s="28">
        <f t="shared" si="27"/>
        <v>1025</v>
      </c>
      <c r="G170" s="30">
        <f t="shared" si="28"/>
        <v>9.6249999987776391E-3</v>
      </c>
      <c r="I170" s="28">
        <f t="shared" si="31"/>
        <v>9.6249999987776391E-3</v>
      </c>
      <c r="O170" s="28">
        <f t="shared" ca="1" si="32"/>
        <v>1.593348154039502E-2</v>
      </c>
      <c r="Q170" s="56">
        <f t="shared" si="30"/>
        <v>34196.930999999997</v>
      </c>
      <c r="AA170" s="28" t="s">
        <v>31</v>
      </c>
      <c r="AB170" s="28">
        <v>6</v>
      </c>
      <c r="AD170" s="28" t="s">
        <v>28</v>
      </c>
      <c r="AF170" s="28" t="s">
        <v>30</v>
      </c>
    </row>
    <row r="171" spans="1:32" s="28" customFormat="1" ht="12.95" customHeight="1">
      <c r="A171" s="3" t="s">
        <v>51</v>
      </c>
      <c r="C171" s="58">
        <v>49251.396000000001</v>
      </c>
      <c r="D171" s="30">
        <v>7.0000000000000001E-3</v>
      </c>
      <c r="E171" s="28">
        <f t="shared" si="26"/>
        <v>1034.9956863197301</v>
      </c>
      <c r="F171" s="28">
        <f t="shared" si="27"/>
        <v>1035</v>
      </c>
      <c r="G171" s="30">
        <f t="shared" si="28"/>
        <v>-1.5524999995250255E-2</v>
      </c>
      <c r="I171" s="28">
        <f t="shared" si="31"/>
        <v>-1.5524999995250255E-2</v>
      </c>
      <c r="O171" s="28">
        <f t="shared" ca="1" si="32"/>
        <v>1.5297578162703454E-2</v>
      </c>
      <c r="Q171" s="56">
        <f t="shared" si="30"/>
        <v>34232.896000000001</v>
      </c>
      <c r="AA171" s="28" t="s">
        <v>31</v>
      </c>
      <c r="AB171" s="28">
        <v>6</v>
      </c>
      <c r="AD171" s="28" t="s">
        <v>34</v>
      </c>
      <c r="AF171" s="28" t="s">
        <v>30</v>
      </c>
    </row>
    <row r="172" spans="1:32" s="28" customFormat="1" ht="12.95" customHeight="1">
      <c r="A172" s="52" t="s">
        <v>550</v>
      </c>
      <c r="B172" s="53" t="s">
        <v>62</v>
      </c>
      <c r="C172" s="54">
        <v>49471.413999999997</v>
      </c>
      <c r="D172" s="30"/>
      <c r="E172" s="28">
        <f t="shared" si="26"/>
        <v>1096.1285240544983</v>
      </c>
      <c r="F172" s="28">
        <f t="shared" si="27"/>
        <v>1096</v>
      </c>
      <c r="G172" s="30"/>
      <c r="O172" s="28">
        <f t="shared" ca="1" si="32"/>
        <v>1.1418567558784898E-2</v>
      </c>
      <c r="Q172" s="56">
        <f t="shared" si="30"/>
        <v>34452.913999999997</v>
      </c>
      <c r="U172" s="30">
        <f>+C172-(C$7+F172*C$8)</f>
        <v>0.46255999999993946</v>
      </c>
    </row>
    <row r="173" spans="1:32" s="28" customFormat="1" ht="12.95" customHeight="1">
      <c r="A173" s="3" t="s">
        <v>52</v>
      </c>
      <c r="C173" s="58">
        <v>49474.51</v>
      </c>
      <c r="D173" s="30"/>
      <c r="E173" s="28">
        <f t="shared" si="26"/>
        <v>1096.9887594244551</v>
      </c>
      <c r="F173" s="28">
        <f t="shared" si="27"/>
        <v>1097</v>
      </c>
      <c r="G173" s="30">
        <f t="shared" ref="G173:G185" si="33">+C173-(C$7+F173*C$8)</f>
        <v>-4.0454999994835816E-2</v>
      </c>
      <c r="I173" s="28">
        <f>+G173</f>
        <v>-4.0454999994835816E-2</v>
      </c>
      <c r="O173" s="28">
        <f t="shared" ca="1" si="32"/>
        <v>1.135497722101575E-2</v>
      </c>
      <c r="Q173" s="56">
        <f t="shared" si="30"/>
        <v>34456.01</v>
      </c>
      <c r="AA173" s="28" t="s">
        <v>31</v>
      </c>
      <c r="AB173" s="28">
        <v>7</v>
      </c>
      <c r="AD173" s="28" t="s">
        <v>28</v>
      </c>
      <c r="AF173" s="28" t="s">
        <v>30</v>
      </c>
    </row>
    <row r="174" spans="1:32" s="28" customFormat="1" ht="12.95" customHeight="1">
      <c r="A174" s="3" t="s">
        <v>53</v>
      </c>
      <c r="C174" s="58">
        <v>49888.385999999999</v>
      </c>
      <c r="D174" s="30">
        <v>4.0000000000000001E-3</v>
      </c>
      <c r="E174" s="28">
        <f t="shared" si="26"/>
        <v>1211.9857794424313</v>
      </c>
      <c r="F174" s="28">
        <f t="shared" si="27"/>
        <v>1212</v>
      </c>
      <c r="G174" s="30">
        <f t="shared" si="33"/>
        <v>-5.1179999994928949E-2</v>
      </c>
      <c r="I174" s="28">
        <f>+G174</f>
        <v>-5.1179999994928949E-2</v>
      </c>
      <c r="O174" s="28">
        <f t="shared" ca="1" si="32"/>
        <v>4.0420883775627164E-3</v>
      </c>
      <c r="Q174" s="56">
        <f t="shared" si="30"/>
        <v>34869.885999999999</v>
      </c>
      <c r="AA174" s="28" t="s">
        <v>31</v>
      </c>
      <c r="AB174" s="28">
        <v>8</v>
      </c>
      <c r="AD174" s="28" t="s">
        <v>28</v>
      </c>
      <c r="AF174" s="28" t="s">
        <v>30</v>
      </c>
    </row>
    <row r="175" spans="1:32" s="28" customFormat="1" ht="12.95" customHeight="1">
      <c r="A175" s="3" t="s">
        <v>54</v>
      </c>
      <c r="C175" s="58">
        <v>49924.432999999997</v>
      </c>
      <c r="D175" s="30">
        <v>5.0000000000000001E-3</v>
      </c>
      <c r="E175" s="28">
        <f t="shared" si="26"/>
        <v>1222.0015754310555</v>
      </c>
      <c r="F175" s="28">
        <f t="shared" si="27"/>
        <v>1222</v>
      </c>
      <c r="G175" s="30">
        <f t="shared" si="33"/>
        <v>5.6699999986449257E-3</v>
      </c>
      <c r="I175" s="28">
        <f>+G175</f>
        <v>5.6699999986449257E-3</v>
      </c>
      <c r="O175" s="28">
        <f t="shared" ca="1" si="32"/>
        <v>3.4061849998711508E-3</v>
      </c>
      <c r="Q175" s="56">
        <f t="shared" si="30"/>
        <v>34905.932999999997</v>
      </c>
      <c r="AA175" s="28" t="s">
        <v>31</v>
      </c>
      <c r="AB175" s="28">
        <v>8</v>
      </c>
      <c r="AD175" s="28" t="s">
        <v>34</v>
      </c>
      <c r="AF175" s="28" t="s">
        <v>30</v>
      </c>
    </row>
    <row r="176" spans="1:32" s="28" customFormat="1" ht="12.95" customHeight="1">
      <c r="A176" s="3" t="s">
        <v>55</v>
      </c>
      <c r="C176" s="58">
        <v>50579.442999999999</v>
      </c>
      <c r="D176" s="30">
        <v>5.0000000000000001E-3</v>
      </c>
      <c r="E176" s="28">
        <f t="shared" si="26"/>
        <v>1403.9985940597642</v>
      </c>
      <c r="F176" s="28">
        <f t="shared" si="27"/>
        <v>1404</v>
      </c>
      <c r="G176" s="30">
        <f t="shared" si="33"/>
        <v>-5.0599999958649278E-3</v>
      </c>
      <c r="I176" s="28">
        <f>+G176</f>
        <v>-5.0599999958649278E-3</v>
      </c>
      <c r="O176" s="28">
        <f t="shared" ca="1" si="32"/>
        <v>-8.1672564741153697E-3</v>
      </c>
      <c r="Q176" s="56">
        <f t="shared" si="30"/>
        <v>35560.942999999999</v>
      </c>
      <c r="AA176" s="28" t="s">
        <v>31</v>
      </c>
      <c r="AB176" s="28">
        <v>6</v>
      </c>
      <c r="AD176" s="28" t="s">
        <v>28</v>
      </c>
      <c r="AF176" s="28" t="s">
        <v>30</v>
      </c>
    </row>
    <row r="177" spans="1:32" s="28" customFormat="1" ht="12.95" customHeight="1">
      <c r="A177" s="3" t="s">
        <v>55</v>
      </c>
      <c r="C177" s="58">
        <v>50597.423000000003</v>
      </c>
      <c r="D177" s="30">
        <v>3.0000000000000001E-3</v>
      </c>
      <c r="E177" s="28">
        <f t="shared" si="26"/>
        <v>1408.994405413705</v>
      </c>
      <c r="F177" s="28">
        <f t="shared" si="27"/>
        <v>1409</v>
      </c>
      <c r="G177" s="30">
        <f t="shared" si="33"/>
        <v>-2.0134999991569202E-2</v>
      </c>
      <c r="I177" s="28">
        <f>+G177</f>
        <v>-2.0134999991569202E-2</v>
      </c>
      <c r="O177" s="28">
        <f t="shared" ca="1" si="32"/>
        <v>-8.4852081629611525E-3</v>
      </c>
      <c r="Q177" s="56">
        <f t="shared" si="30"/>
        <v>35578.923000000003</v>
      </c>
      <c r="AA177" s="28" t="s">
        <v>56</v>
      </c>
      <c r="AB177" s="28">
        <v>16</v>
      </c>
      <c r="AD177" s="28" t="s">
        <v>57</v>
      </c>
      <c r="AF177" s="28" t="s">
        <v>30</v>
      </c>
    </row>
    <row r="178" spans="1:32" s="28" customFormat="1" ht="12.95" customHeight="1">
      <c r="A178" s="3" t="s">
        <v>58</v>
      </c>
      <c r="C178" s="30">
        <v>51036.485800000002</v>
      </c>
      <c r="D178" s="30">
        <v>4.0000000000000001E-3</v>
      </c>
      <c r="E178" s="28">
        <f t="shared" si="26"/>
        <v>1530.9896735634625</v>
      </c>
      <c r="F178" s="28">
        <f t="shared" si="27"/>
        <v>1531</v>
      </c>
      <c r="G178" s="30">
        <f t="shared" si="33"/>
        <v>-3.7164999994274694E-2</v>
      </c>
      <c r="K178" s="28">
        <f>+G178</f>
        <v>-3.7164999994274694E-2</v>
      </c>
      <c r="O178" s="28">
        <f t="shared" ca="1" si="32"/>
        <v>-1.6243229370798265E-2</v>
      </c>
      <c r="Q178" s="56">
        <f t="shared" si="30"/>
        <v>36017.985800000002</v>
      </c>
    </row>
    <row r="179" spans="1:32" s="28" customFormat="1" ht="12.95" customHeight="1">
      <c r="A179" s="52" t="s">
        <v>577</v>
      </c>
      <c r="B179" s="53" t="s">
        <v>62</v>
      </c>
      <c r="C179" s="54">
        <v>51810.315000000002</v>
      </c>
      <c r="D179" s="30"/>
      <c r="E179" s="28">
        <f t="shared" si="26"/>
        <v>1746.0010586229857</v>
      </c>
      <c r="F179" s="28">
        <f t="shared" si="27"/>
        <v>1746</v>
      </c>
      <c r="G179" s="30">
        <f t="shared" si="33"/>
        <v>3.8100000092526898E-3</v>
      </c>
      <c r="I179" s="28">
        <f>+G179</f>
        <v>3.8100000092526898E-3</v>
      </c>
      <c r="O179" s="28">
        <f t="shared" ca="1" si="32"/>
        <v>-2.9915151991166955E-2</v>
      </c>
      <c r="Q179" s="56">
        <f t="shared" si="30"/>
        <v>36791.815000000002</v>
      </c>
    </row>
    <row r="180" spans="1:32" s="28" customFormat="1" ht="12.95" customHeight="1">
      <c r="A180" s="52" t="s">
        <v>581</v>
      </c>
      <c r="B180" s="53" t="s">
        <v>62</v>
      </c>
      <c r="C180" s="54">
        <v>52051.4</v>
      </c>
      <c r="D180" s="30"/>
      <c r="E180" s="28">
        <f t="shared" si="26"/>
        <v>1812.987442397435</v>
      </c>
      <c r="F180" s="28">
        <f t="shared" si="27"/>
        <v>1813</v>
      </c>
      <c r="G180" s="30">
        <f t="shared" si="33"/>
        <v>-4.5194999991508666E-2</v>
      </c>
      <c r="I180" s="28">
        <f>+G180</f>
        <v>-4.5194999991508666E-2</v>
      </c>
      <c r="O180" s="28">
        <f t="shared" ca="1" si="32"/>
        <v>-3.4175704621700456E-2</v>
      </c>
      <c r="Q180" s="56">
        <f t="shared" si="30"/>
        <v>37032.9</v>
      </c>
    </row>
    <row r="181" spans="1:32" s="28" customFormat="1" ht="12.95" customHeight="1">
      <c r="A181" s="52" t="s">
        <v>585</v>
      </c>
      <c r="B181" s="53" t="s">
        <v>62</v>
      </c>
      <c r="C181" s="54">
        <v>52382.531000000003</v>
      </c>
      <c r="D181" s="30"/>
      <c r="E181" s="28">
        <f t="shared" si="26"/>
        <v>1904.9934495966272</v>
      </c>
      <c r="F181" s="28">
        <f t="shared" ref="F181:F186" si="34">ROUND(2*E181,0)/2</f>
        <v>1905</v>
      </c>
      <c r="G181" s="30">
        <f t="shared" si="33"/>
        <v>-2.3574999991978984E-2</v>
      </c>
      <c r="I181" s="28">
        <f>+G181</f>
        <v>-2.3574999991978984E-2</v>
      </c>
      <c r="O181" s="28">
        <f t="shared" ca="1" si="32"/>
        <v>-4.0026015696462872E-2</v>
      </c>
      <c r="Q181" s="56">
        <f t="shared" si="30"/>
        <v>37364.031000000003</v>
      </c>
    </row>
    <row r="182" spans="1:32" s="28" customFormat="1" ht="12.95" customHeight="1">
      <c r="A182" s="4" t="s">
        <v>61</v>
      </c>
      <c r="B182" s="2" t="s">
        <v>62</v>
      </c>
      <c r="C182" s="57">
        <v>52886.381999999998</v>
      </c>
      <c r="D182" s="57">
        <v>7.0000000000000001E-3</v>
      </c>
      <c r="E182" s="28">
        <f t="shared" si="26"/>
        <v>2044.9903654194275</v>
      </c>
      <c r="F182" s="28">
        <f t="shared" si="34"/>
        <v>2045</v>
      </c>
      <c r="G182" s="30">
        <f t="shared" si="33"/>
        <v>-3.4675000002607703E-2</v>
      </c>
      <c r="K182" s="28">
        <f>+G182</f>
        <v>-3.4675000002607703E-2</v>
      </c>
      <c r="O182" s="28">
        <f t="shared" ca="1" si="32"/>
        <v>-4.8928662984144805E-2</v>
      </c>
      <c r="Q182" s="56">
        <f t="shared" si="30"/>
        <v>37867.881999999998</v>
      </c>
    </row>
    <row r="183" spans="1:32" s="28" customFormat="1" ht="12.95" customHeight="1">
      <c r="A183" s="8" t="s">
        <v>75</v>
      </c>
      <c r="B183" s="9" t="s">
        <v>62</v>
      </c>
      <c r="C183" s="8">
        <v>53440.601000000002</v>
      </c>
      <c r="D183" s="8">
        <v>8.0000000000000002E-3</v>
      </c>
      <c r="E183" s="28">
        <f t="shared" si="26"/>
        <v>2198.9822215245022</v>
      </c>
      <c r="F183" s="28">
        <f t="shared" si="34"/>
        <v>2199</v>
      </c>
      <c r="G183" s="30">
        <f t="shared" si="33"/>
        <v>-6.3984999993408564E-2</v>
      </c>
      <c r="I183" s="28">
        <f>+G183</f>
        <v>-6.3984999993408564E-2</v>
      </c>
      <c r="O183" s="28">
        <f t="shared" ca="1" si="32"/>
        <v>-5.8721575000594939E-2</v>
      </c>
      <c r="Q183" s="56">
        <f t="shared" si="30"/>
        <v>38422.101000000002</v>
      </c>
    </row>
    <row r="184" spans="1:32" s="28" customFormat="1" ht="12.95" customHeight="1">
      <c r="A184" s="8" t="s">
        <v>75</v>
      </c>
      <c r="B184" s="9" t="s">
        <v>62</v>
      </c>
      <c r="C184" s="8">
        <v>53566.557000000001</v>
      </c>
      <c r="D184" s="8">
        <v>4.0000000000000001E-3</v>
      </c>
      <c r="E184" s="28">
        <f t="shared" si="26"/>
        <v>2233.9795749670407</v>
      </c>
      <c r="F184" s="28">
        <f t="shared" si="34"/>
        <v>2234</v>
      </c>
      <c r="G184" s="30">
        <f t="shared" si="33"/>
        <v>-7.3509999994712416E-2</v>
      </c>
      <c r="I184" s="28">
        <f>+G184</f>
        <v>-7.3509999994712416E-2</v>
      </c>
      <c r="O184" s="28">
        <f t="shared" ca="1" si="32"/>
        <v>-6.0947236822515433E-2</v>
      </c>
      <c r="Q184" s="56">
        <f t="shared" si="30"/>
        <v>38548.057000000001</v>
      </c>
    </row>
    <row r="185" spans="1:32" s="28" customFormat="1" ht="12.95" customHeight="1">
      <c r="A185" s="8" t="s">
        <v>74</v>
      </c>
      <c r="B185" s="9" t="s">
        <v>62</v>
      </c>
      <c r="C185" s="8">
        <v>55312.05371</v>
      </c>
      <c r="D185" s="8">
        <v>8.0000000000000007E-5</v>
      </c>
      <c r="E185" s="28">
        <f t="shared" si="26"/>
        <v>2718.9724716346009</v>
      </c>
      <c r="F185" s="28">
        <f t="shared" si="34"/>
        <v>2719</v>
      </c>
      <c r="G185" s="30">
        <f t="shared" si="33"/>
        <v>-9.9074999998265412E-2</v>
      </c>
      <c r="K185" s="28">
        <f>+G185</f>
        <v>-9.9074999998265412E-2</v>
      </c>
      <c r="O185" s="28">
        <f t="shared" ca="1" si="32"/>
        <v>-9.178855064055641E-2</v>
      </c>
      <c r="Q185" s="56">
        <f t="shared" si="30"/>
        <v>40293.55371</v>
      </c>
    </row>
    <row r="186" spans="1:32" s="28" customFormat="1" ht="12.95" customHeight="1">
      <c r="A186" s="59" t="s">
        <v>604</v>
      </c>
      <c r="B186" s="60" t="s">
        <v>62</v>
      </c>
      <c r="C186" s="61">
        <v>59083.730600000003</v>
      </c>
      <c r="D186" s="61">
        <v>8.0000000000000004E-4</v>
      </c>
      <c r="E186" s="28">
        <f>+(C186-C$7)/C$8</f>
        <v>3766.9472341737965</v>
      </c>
      <c r="F186" s="28">
        <f t="shared" si="34"/>
        <v>3767</v>
      </c>
      <c r="G186" s="30">
        <f>+C186-(C$7+F186*C$8)</f>
        <v>-0.18990499999199528</v>
      </c>
      <c r="K186" s="28">
        <f>+G186</f>
        <v>-0.18990499999199528</v>
      </c>
      <c r="O186" s="28">
        <f ca="1">+C$11+C$12*F186</f>
        <v>-0.15843122462263265</v>
      </c>
      <c r="Q186" s="56">
        <f>+C186-15018.5</f>
        <v>44065.230600000003</v>
      </c>
    </row>
    <row r="187" spans="1:32" s="28" customFormat="1" ht="12.95" customHeight="1">
      <c r="A187" s="23" t="s">
        <v>605</v>
      </c>
      <c r="B187" s="24" t="s">
        <v>62</v>
      </c>
      <c r="C187" s="64">
        <v>59382.485999999997</v>
      </c>
      <c r="D187" s="27">
        <v>1.5E-3</v>
      </c>
      <c r="E187" s="28">
        <f t="shared" ref="E187:E191" si="35">+(C187-C$7)/C$8</f>
        <v>3849.9575578317958</v>
      </c>
      <c r="F187" s="28">
        <f t="shared" ref="F187:F191" si="36">ROUND(2*E187,0)/2</f>
        <v>3850</v>
      </c>
      <c r="G187" s="30">
        <f t="shared" ref="G187:G191" si="37">+C187-(C$7+F187*C$8)</f>
        <v>-0.15275000000110595</v>
      </c>
      <c r="K187" s="28">
        <f t="shared" ref="K187:K191" si="38">+G187</f>
        <v>-0.15275000000110595</v>
      </c>
      <c r="O187" s="28">
        <f t="shared" ref="O187:O191" ca="1" si="39">+C$11+C$12*F187</f>
        <v>-0.16370922265747265</v>
      </c>
      <c r="Q187" s="56">
        <f t="shared" ref="Q187:Q191" si="40">+C187-15018.5</f>
        <v>44363.985999999997</v>
      </c>
    </row>
    <row r="188" spans="1:32" s="28" customFormat="1" ht="12.95" customHeight="1">
      <c r="A188" s="23" t="s">
        <v>606</v>
      </c>
      <c r="B188" s="24" t="s">
        <v>62</v>
      </c>
      <c r="C188" s="64">
        <v>59738.777600000001</v>
      </c>
      <c r="D188" s="27">
        <v>5.9999999999999995E-4</v>
      </c>
      <c r="E188" s="28">
        <f t="shared" si="35"/>
        <v>3948.9545333931655</v>
      </c>
      <c r="F188" s="28">
        <f t="shared" si="36"/>
        <v>3949</v>
      </c>
      <c r="G188" s="30">
        <f t="shared" si="37"/>
        <v>-0.16363499999715714</v>
      </c>
      <c r="K188" s="28">
        <f t="shared" si="38"/>
        <v>-0.16363499999715714</v>
      </c>
      <c r="O188" s="28">
        <f t="shared" ca="1" si="39"/>
        <v>-0.17000466609661918</v>
      </c>
      <c r="Q188" s="56">
        <f t="shared" si="40"/>
        <v>44720.277600000001</v>
      </c>
    </row>
    <row r="189" spans="1:32" s="28" customFormat="1" ht="12.95" customHeight="1">
      <c r="A189" s="23" t="s">
        <v>606</v>
      </c>
      <c r="B189" s="24" t="s">
        <v>62</v>
      </c>
      <c r="C189" s="64">
        <v>59792.734199999999</v>
      </c>
      <c r="D189" s="27">
        <v>8.9999999999999998E-4</v>
      </c>
      <c r="E189" s="28">
        <f t="shared" si="35"/>
        <v>3963.9465798280926</v>
      </c>
      <c r="F189" s="28">
        <f t="shared" si="36"/>
        <v>3964</v>
      </c>
      <c r="G189" s="30">
        <f t="shared" si="37"/>
        <v>-0.19225999999616761</v>
      </c>
      <c r="K189" s="28">
        <f t="shared" si="38"/>
        <v>-0.19225999999616761</v>
      </c>
      <c r="O189" s="28">
        <f t="shared" ca="1" si="39"/>
        <v>-0.17095852116315652</v>
      </c>
      <c r="Q189" s="56">
        <f t="shared" si="40"/>
        <v>44774.234199999999</v>
      </c>
    </row>
    <row r="190" spans="1:32" s="28" customFormat="1" ht="12.95" customHeight="1">
      <c r="A190" s="23" t="s">
        <v>606</v>
      </c>
      <c r="B190" s="24" t="s">
        <v>62</v>
      </c>
      <c r="C190" s="64">
        <v>59803.565499999997</v>
      </c>
      <c r="D190" s="27">
        <v>1E-4</v>
      </c>
      <c r="E190" s="28">
        <f t="shared" si="35"/>
        <v>3966.9560977100678</v>
      </c>
      <c r="F190" s="28">
        <f t="shared" si="36"/>
        <v>3967</v>
      </c>
      <c r="G190" s="30">
        <f t="shared" si="37"/>
        <v>-0.15800499999750173</v>
      </c>
      <c r="K190" s="28">
        <f t="shared" si="38"/>
        <v>-0.15800499999750173</v>
      </c>
      <c r="O190" s="28">
        <f t="shared" ca="1" si="39"/>
        <v>-0.17114929217646396</v>
      </c>
      <c r="Q190" s="56">
        <f t="shared" si="40"/>
        <v>44785.065499999997</v>
      </c>
    </row>
    <row r="191" spans="1:32" s="28" customFormat="1" ht="12.95" customHeight="1">
      <c r="A191" s="25" t="s">
        <v>606</v>
      </c>
      <c r="B191" s="26" t="s">
        <v>62</v>
      </c>
      <c r="C191" s="64">
        <v>59803.565499999997</v>
      </c>
      <c r="D191" s="27">
        <v>2.9999999999999997E-4</v>
      </c>
      <c r="E191" s="28">
        <f t="shared" si="35"/>
        <v>3966.9560977100678</v>
      </c>
      <c r="F191" s="28">
        <f t="shared" si="36"/>
        <v>3967</v>
      </c>
      <c r="G191" s="30">
        <f t="shared" si="37"/>
        <v>-0.15800499999750173</v>
      </c>
      <c r="K191" s="28">
        <f t="shared" si="38"/>
        <v>-0.15800499999750173</v>
      </c>
      <c r="O191" s="28">
        <f t="shared" ca="1" si="39"/>
        <v>-0.17114929217646396</v>
      </c>
      <c r="Q191" s="56">
        <f t="shared" si="40"/>
        <v>44785.065499999997</v>
      </c>
    </row>
    <row r="192" spans="1:32" s="28" customFormat="1" ht="12.95" customHeight="1">
      <c r="A192" s="62" t="s">
        <v>610</v>
      </c>
      <c r="B192" s="63" t="s">
        <v>62</v>
      </c>
      <c r="C192" s="27">
        <v>60145.460800000001</v>
      </c>
      <c r="D192" s="27">
        <v>2.0000000000000001E-4</v>
      </c>
      <c r="E192" s="28">
        <f t="shared" ref="E192" si="41">+(C192-C$7)/C$8</f>
        <v>4061.9530065865256</v>
      </c>
      <c r="F192" s="28">
        <f t="shared" ref="F192" si="42">ROUND(2*E192,0)/2</f>
        <v>4062</v>
      </c>
      <c r="G192" s="30">
        <f t="shared" ref="G192" si="43">+C192-(C$7+F192*C$8)</f>
        <v>-0.16912999999476597</v>
      </c>
      <c r="K192" s="28">
        <f t="shared" ref="K192" si="44">+G192</f>
        <v>-0.16912999999476597</v>
      </c>
      <c r="O192" s="28">
        <f t="shared" ref="O192" ca="1" si="45">+C$11+C$12*F192</f>
        <v>-0.17719037426453388</v>
      </c>
      <c r="Q192" s="56">
        <f t="shared" ref="Q192" si="46">+C192-15018.5</f>
        <v>45126.960800000001</v>
      </c>
    </row>
    <row r="193" spans="2:7" s="28" customFormat="1" ht="12.95" customHeight="1">
      <c r="B193" s="41"/>
      <c r="C193" s="30"/>
      <c r="D193" s="30"/>
      <c r="G193" s="30"/>
    </row>
    <row r="194" spans="2:7" s="28" customFormat="1" ht="12.95" customHeight="1">
      <c r="B194" s="41"/>
      <c r="C194" s="30"/>
      <c r="D194" s="30"/>
      <c r="G194" s="30"/>
    </row>
    <row r="195" spans="2:7" s="28" customFormat="1" ht="12.95" customHeight="1">
      <c r="B195" s="41"/>
      <c r="C195" s="30"/>
      <c r="D195" s="30"/>
      <c r="G195" s="30"/>
    </row>
    <row r="196" spans="2:7" s="28" customFormat="1" ht="12.95" customHeight="1">
      <c r="B196" s="41"/>
      <c r="C196" s="30"/>
      <c r="D196" s="30"/>
      <c r="G196" s="30"/>
    </row>
    <row r="197" spans="2:7" s="28" customFormat="1" ht="12.95" customHeight="1">
      <c r="B197" s="41"/>
      <c r="C197" s="30"/>
      <c r="D197" s="30"/>
      <c r="G197" s="30"/>
    </row>
    <row r="198" spans="2:7" s="28" customFormat="1" ht="12.95" customHeight="1">
      <c r="B198" s="41"/>
      <c r="C198" s="30"/>
      <c r="D198" s="30"/>
      <c r="G198" s="30"/>
    </row>
    <row r="199" spans="2:7" s="28" customFormat="1" ht="12.95" customHeight="1">
      <c r="B199" s="41"/>
      <c r="C199" s="30"/>
      <c r="D199" s="30"/>
      <c r="G199" s="30"/>
    </row>
    <row r="200" spans="2:7" s="28" customFormat="1" ht="12.95" customHeight="1">
      <c r="B200" s="41"/>
      <c r="C200" s="30"/>
      <c r="D200" s="30"/>
      <c r="G200" s="30"/>
    </row>
    <row r="201" spans="2:7" s="28" customFormat="1" ht="12.95" customHeight="1">
      <c r="B201" s="41"/>
      <c r="C201" s="30"/>
      <c r="D201" s="30"/>
      <c r="G201" s="30"/>
    </row>
    <row r="202" spans="2:7" s="28" customFormat="1" ht="12.95" customHeight="1">
      <c r="B202" s="41"/>
      <c r="C202" s="30"/>
      <c r="D202" s="30"/>
      <c r="G202" s="30"/>
    </row>
    <row r="203" spans="2:7" s="28" customFormat="1" ht="12.95" customHeight="1">
      <c r="B203" s="41"/>
      <c r="C203" s="30"/>
      <c r="D203" s="30"/>
      <c r="G203" s="30"/>
    </row>
    <row r="204" spans="2:7" s="28" customFormat="1" ht="12.95" customHeight="1">
      <c r="B204" s="41"/>
      <c r="C204" s="30"/>
      <c r="D204" s="30"/>
      <c r="G204" s="30"/>
    </row>
    <row r="205" spans="2:7" s="28" customFormat="1" ht="12.95" customHeight="1">
      <c r="B205" s="41"/>
      <c r="C205" s="30"/>
      <c r="D205" s="30"/>
      <c r="G205" s="30"/>
    </row>
    <row r="206" spans="2:7" s="28" customFormat="1" ht="12.95" customHeight="1">
      <c r="B206" s="41"/>
      <c r="C206" s="30"/>
      <c r="D206" s="30"/>
      <c r="G206" s="30"/>
    </row>
    <row r="207" spans="2:7" s="28" customFormat="1" ht="12.95" customHeight="1">
      <c r="B207" s="41"/>
      <c r="C207" s="30"/>
      <c r="D207" s="30"/>
      <c r="G207" s="30"/>
    </row>
    <row r="208" spans="2:7" s="28" customFormat="1" ht="12.95" customHeight="1">
      <c r="B208" s="41"/>
      <c r="C208" s="30"/>
      <c r="D208" s="30"/>
      <c r="G208" s="30"/>
    </row>
    <row r="209" spans="2:7" s="28" customFormat="1" ht="12.95" customHeight="1">
      <c r="B209" s="41"/>
      <c r="C209" s="30"/>
      <c r="D209" s="30"/>
      <c r="G209" s="30"/>
    </row>
    <row r="210" spans="2:7" s="28" customFormat="1" ht="12.95" customHeight="1">
      <c r="B210" s="41"/>
      <c r="C210" s="30"/>
      <c r="D210" s="30"/>
      <c r="G210" s="30"/>
    </row>
    <row r="211" spans="2:7" s="28" customFormat="1" ht="12.95" customHeight="1">
      <c r="B211" s="41"/>
      <c r="C211" s="30"/>
      <c r="D211" s="30"/>
      <c r="G211" s="30"/>
    </row>
    <row r="212" spans="2:7" s="28" customFormat="1" ht="12.95" customHeight="1">
      <c r="B212" s="41"/>
      <c r="C212" s="30"/>
      <c r="D212" s="30"/>
      <c r="G212" s="30"/>
    </row>
    <row r="213" spans="2:7" s="28" customFormat="1" ht="12.95" customHeight="1">
      <c r="B213" s="41"/>
      <c r="C213" s="30"/>
      <c r="D213" s="30"/>
      <c r="G213" s="30"/>
    </row>
    <row r="214" spans="2:7" s="28" customFormat="1" ht="12.95" customHeight="1">
      <c r="B214" s="41"/>
      <c r="C214" s="30"/>
      <c r="D214" s="30"/>
      <c r="G214" s="30"/>
    </row>
    <row r="215" spans="2:7" s="28" customFormat="1" ht="12.95" customHeight="1">
      <c r="B215" s="41"/>
      <c r="C215" s="30"/>
      <c r="D215" s="30"/>
      <c r="G215" s="30"/>
    </row>
    <row r="216" spans="2:7" s="28" customFormat="1" ht="12.95" customHeight="1">
      <c r="B216" s="41"/>
      <c r="C216" s="30"/>
      <c r="D216" s="30"/>
      <c r="G216" s="30"/>
    </row>
    <row r="217" spans="2:7" s="28" customFormat="1" ht="12.95" customHeight="1">
      <c r="B217" s="41"/>
      <c r="C217" s="30"/>
      <c r="D217" s="30"/>
      <c r="G217" s="30"/>
    </row>
    <row r="218" spans="2:7" s="28" customFormat="1" ht="12.95" customHeight="1">
      <c r="B218" s="41"/>
      <c r="C218" s="30"/>
      <c r="D218" s="30"/>
      <c r="G218" s="30"/>
    </row>
    <row r="219" spans="2:7" s="28" customFormat="1" ht="12.95" customHeight="1">
      <c r="B219" s="41"/>
      <c r="C219" s="30"/>
      <c r="D219" s="30"/>
      <c r="G219" s="30"/>
    </row>
    <row r="220" spans="2:7" s="28" customFormat="1" ht="12.95" customHeight="1">
      <c r="B220" s="41"/>
      <c r="C220" s="30"/>
      <c r="D220" s="30"/>
      <c r="G220" s="30"/>
    </row>
    <row r="221" spans="2:7" s="28" customFormat="1" ht="12.95" customHeight="1">
      <c r="B221" s="41"/>
      <c r="C221" s="30"/>
      <c r="D221" s="30"/>
      <c r="G221" s="30"/>
    </row>
    <row r="222" spans="2:7" s="28" customFormat="1" ht="12.95" customHeight="1">
      <c r="B222" s="41"/>
      <c r="C222" s="30"/>
      <c r="D222" s="30"/>
      <c r="G222" s="30"/>
    </row>
    <row r="223" spans="2:7" s="28" customFormat="1" ht="12.95" customHeight="1">
      <c r="B223" s="41"/>
      <c r="C223" s="30"/>
      <c r="D223" s="30"/>
      <c r="G223" s="30"/>
    </row>
    <row r="224" spans="2:7" s="28" customFormat="1" ht="12.95" customHeight="1">
      <c r="B224" s="41"/>
      <c r="C224" s="30"/>
      <c r="D224" s="30"/>
      <c r="G224" s="30"/>
    </row>
    <row r="225" spans="2:7" s="28" customFormat="1" ht="12.95" customHeight="1">
      <c r="B225" s="41"/>
      <c r="C225" s="30"/>
      <c r="D225" s="30"/>
      <c r="G225" s="30"/>
    </row>
    <row r="226" spans="2:7" s="28" customFormat="1" ht="12.95" customHeight="1">
      <c r="B226" s="41"/>
      <c r="C226" s="30"/>
      <c r="D226" s="30"/>
      <c r="G226" s="30"/>
    </row>
    <row r="227" spans="2:7" s="28" customFormat="1" ht="12.95" customHeight="1">
      <c r="B227" s="41"/>
      <c r="C227" s="30"/>
      <c r="D227" s="30"/>
      <c r="G227" s="30"/>
    </row>
    <row r="228" spans="2:7" s="28" customFormat="1" ht="12.95" customHeight="1">
      <c r="B228" s="41"/>
      <c r="C228" s="30"/>
      <c r="D228" s="30"/>
      <c r="G228" s="30"/>
    </row>
    <row r="229" spans="2:7" s="28" customFormat="1" ht="12.95" customHeight="1">
      <c r="B229" s="41"/>
      <c r="C229" s="30"/>
      <c r="D229" s="30"/>
      <c r="G229" s="30"/>
    </row>
    <row r="230" spans="2:7" s="28" customFormat="1" ht="12.95" customHeight="1">
      <c r="B230" s="41"/>
      <c r="C230" s="30"/>
      <c r="D230" s="30"/>
      <c r="G230" s="30"/>
    </row>
    <row r="231" spans="2:7" s="28" customFormat="1" ht="12.95" customHeight="1">
      <c r="B231" s="41"/>
      <c r="C231" s="30"/>
      <c r="D231" s="30"/>
      <c r="G231" s="30"/>
    </row>
    <row r="232" spans="2:7" s="28" customFormat="1" ht="12.95" customHeight="1">
      <c r="B232" s="41"/>
      <c r="C232" s="30"/>
      <c r="D232" s="30"/>
      <c r="G232" s="30"/>
    </row>
    <row r="233" spans="2:7" s="28" customFormat="1" ht="12.95" customHeight="1">
      <c r="B233" s="41"/>
      <c r="C233" s="30"/>
      <c r="D233" s="30"/>
      <c r="G233" s="30"/>
    </row>
    <row r="234" spans="2:7" s="28" customFormat="1" ht="12.95" customHeight="1">
      <c r="B234" s="41"/>
      <c r="C234" s="30"/>
      <c r="D234" s="30"/>
      <c r="G234" s="30"/>
    </row>
    <row r="235" spans="2:7" s="28" customFormat="1" ht="12.95" customHeight="1">
      <c r="B235" s="41"/>
      <c r="C235" s="30"/>
      <c r="D235" s="30"/>
      <c r="G235" s="30"/>
    </row>
    <row r="236" spans="2:7" s="28" customFormat="1" ht="12.95" customHeight="1">
      <c r="B236" s="41"/>
      <c r="C236" s="30"/>
      <c r="D236" s="30"/>
      <c r="G236" s="30"/>
    </row>
    <row r="237" spans="2:7" s="28" customFormat="1" ht="12.95" customHeight="1">
      <c r="B237" s="41"/>
      <c r="C237" s="30"/>
      <c r="D237" s="30"/>
      <c r="G237" s="30"/>
    </row>
    <row r="238" spans="2:7" s="28" customFormat="1" ht="12.95" customHeight="1">
      <c r="B238" s="41"/>
      <c r="C238" s="30"/>
      <c r="D238" s="30"/>
      <c r="G238" s="30"/>
    </row>
    <row r="239" spans="2:7" s="28" customFormat="1" ht="12.95" customHeight="1">
      <c r="B239" s="41"/>
      <c r="C239" s="30"/>
      <c r="D239" s="30"/>
      <c r="G239" s="30"/>
    </row>
    <row r="240" spans="2:7" s="28" customFormat="1" ht="12.95" customHeight="1">
      <c r="B240" s="41"/>
      <c r="C240" s="30"/>
      <c r="D240" s="30"/>
      <c r="G240" s="30"/>
    </row>
    <row r="241" spans="2:7" s="28" customFormat="1" ht="12.95" customHeight="1">
      <c r="B241" s="41"/>
      <c r="C241" s="30"/>
      <c r="D241" s="30"/>
      <c r="G241" s="30"/>
    </row>
    <row r="242" spans="2:7" s="28" customFormat="1" ht="12.95" customHeight="1">
      <c r="B242" s="41"/>
      <c r="C242" s="30"/>
      <c r="D242" s="30"/>
      <c r="G242" s="30"/>
    </row>
    <row r="243" spans="2:7" s="28" customFormat="1" ht="12.95" customHeight="1">
      <c r="B243" s="41"/>
      <c r="C243" s="30"/>
      <c r="D243" s="30"/>
      <c r="G243" s="30"/>
    </row>
    <row r="244" spans="2:7" s="28" customFormat="1" ht="12.95" customHeight="1">
      <c r="B244" s="41"/>
      <c r="C244" s="30"/>
      <c r="D244" s="30"/>
      <c r="G244" s="30"/>
    </row>
    <row r="245" spans="2:7" s="28" customFormat="1" ht="12.95" customHeight="1">
      <c r="B245" s="41"/>
      <c r="C245" s="30"/>
      <c r="D245" s="30"/>
      <c r="G245" s="30"/>
    </row>
    <row r="246" spans="2:7" s="28" customFormat="1" ht="12.95" customHeight="1">
      <c r="B246" s="41"/>
      <c r="C246" s="30"/>
      <c r="D246" s="30"/>
      <c r="G246" s="30"/>
    </row>
    <row r="247" spans="2:7" s="28" customFormat="1" ht="12.95" customHeight="1">
      <c r="B247" s="41"/>
      <c r="C247" s="30"/>
      <c r="D247" s="30"/>
      <c r="G247" s="30"/>
    </row>
    <row r="248" spans="2:7" s="28" customFormat="1" ht="12.95" customHeight="1">
      <c r="B248" s="41"/>
      <c r="C248" s="30"/>
      <c r="D248" s="30"/>
      <c r="G248" s="30"/>
    </row>
    <row r="249" spans="2:7" s="28" customFormat="1" ht="12.95" customHeight="1">
      <c r="B249" s="41"/>
      <c r="C249" s="30"/>
      <c r="D249" s="30"/>
      <c r="G249" s="30"/>
    </row>
    <row r="250" spans="2:7" s="28" customFormat="1" ht="12.95" customHeight="1">
      <c r="B250" s="41"/>
      <c r="C250" s="30"/>
      <c r="D250" s="30"/>
      <c r="G250" s="30"/>
    </row>
    <row r="251" spans="2:7" s="28" customFormat="1" ht="12.95" customHeight="1">
      <c r="B251" s="41"/>
      <c r="C251" s="30"/>
      <c r="D251" s="30"/>
      <c r="G251" s="30"/>
    </row>
    <row r="252" spans="2:7" s="28" customFormat="1" ht="12.95" customHeight="1">
      <c r="B252" s="41"/>
      <c r="C252" s="30"/>
      <c r="D252" s="30"/>
      <c r="G252" s="30"/>
    </row>
    <row r="253" spans="2:7" s="28" customFormat="1" ht="12.95" customHeight="1">
      <c r="B253" s="41"/>
      <c r="C253" s="30"/>
      <c r="D253" s="30"/>
      <c r="G253" s="30"/>
    </row>
    <row r="254" spans="2:7" s="28" customFormat="1" ht="12.95" customHeight="1">
      <c r="B254" s="41"/>
      <c r="C254" s="30"/>
      <c r="D254" s="30"/>
      <c r="G254" s="30"/>
    </row>
    <row r="255" spans="2:7" s="28" customFormat="1" ht="12.95" customHeight="1">
      <c r="B255" s="41"/>
      <c r="C255" s="30"/>
      <c r="D255" s="30"/>
      <c r="G255" s="30"/>
    </row>
    <row r="256" spans="2:7" s="28" customFormat="1" ht="12.95" customHeight="1">
      <c r="B256" s="41"/>
      <c r="C256" s="30"/>
      <c r="D256" s="30"/>
      <c r="G256" s="30"/>
    </row>
    <row r="257" spans="2:7" s="28" customFormat="1" ht="12.95" customHeight="1">
      <c r="B257" s="41"/>
      <c r="C257" s="30"/>
      <c r="D257" s="30"/>
      <c r="G257" s="30"/>
    </row>
    <row r="258" spans="2:7" s="28" customFormat="1" ht="12.95" customHeight="1">
      <c r="B258" s="41"/>
      <c r="C258" s="30"/>
      <c r="D258" s="30"/>
      <c r="G258" s="30"/>
    </row>
    <row r="259" spans="2:7" s="28" customFormat="1" ht="12.95" customHeight="1">
      <c r="B259" s="41"/>
      <c r="C259" s="30"/>
      <c r="D259" s="30"/>
      <c r="G259" s="30"/>
    </row>
    <row r="260" spans="2:7" s="28" customFormat="1" ht="12.95" customHeight="1">
      <c r="B260" s="41"/>
      <c r="C260" s="30"/>
      <c r="D260" s="30"/>
      <c r="G260" s="30"/>
    </row>
    <row r="261" spans="2:7" s="28" customFormat="1" ht="12.95" customHeight="1">
      <c r="B261" s="41"/>
      <c r="C261" s="30"/>
      <c r="D261" s="30"/>
      <c r="G261" s="30"/>
    </row>
    <row r="262" spans="2:7" s="28" customFormat="1" ht="12.95" customHeight="1">
      <c r="B262" s="41"/>
      <c r="C262" s="30"/>
      <c r="D262" s="30"/>
      <c r="G262" s="30"/>
    </row>
    <row r="263" spans="2:7" s="28" customFormat="1" ht="12.95" customHeight="1">
      <c r="B263" s="41"/>
      <c r="C263" s="30"/>
      <c r="D263" s="30"/>
      <c r="G263" s="30"/>
    </row>
    <row r="264" spans="2:7" s="28" customFormat="1" ht="12.95" customHeight="1">
      <c r="B264" s="41"/>
      <c r="C264" s="30"/>
      <c r="D264" s="30"/>
      <c r="G264" s="30"/>
    </row>
    <row r="265" spans="2:7" s="28" customFormat="1" ht="12.95" customHeight="1">
      <c r="B265" s="41"/>
      <c r="C265" s="30"/>
      <c r="D265" s="30"/>
      <c r="G265" s="30"/>
    </row>
    <row r="266" spans="2:7" s="28" customFormat="1" ht="12.95" customHeight="1">
      <c r="B266" s="41"/>
      <c r="C266" s="30"/>
      <c r="D266" s="30"/>
      <c r="G266" s="30"/>
    </row>
    <row r="267" spans="2:7" s="28" customFormat="1" ht="12.95" customHeight="1">
      <c r="B267" s="41"/>
      <c r="C267" s="30"/>
      <c r="D267" s="30"/>
      <c r="G267" s="30"/>
    </row>
    <row r="268" spans="2:7" s="28" customFormat="1" ht="12.95" customHeight="1">
      <c r="B268" s="41"/>
      <c r="C268" s="30"/>
      <c r="D268" s="30"/>
      <c r="G268" s="30"/>
    </row>
    <row r="269" spans="2:7" s="28" customFormat="1" ht="12.95" customHeight="1">
      <c r="B269" s="41"/>
      <c r="C269" s="30"/>
      <c r="D269" s="30"/>
      <c r="G269" s="30"/>
    </row>
    <row r="270" spans="2:7" s="28" customFormat="1" ht="12.95" customHeight="1">
      <c r="B270" s="41"/>
      <c r="C270" s="30"/>
      <c r="D270" s="30"/>
      <c r="G270" s="30"/>
    </row>
    <row r="271" spans="2:7" s="28" customFormat="1" ht="12.95" customHeight="1">
      <c r="B271" s="41"/>
      <c r="C271" s="30"/>
      <c r="D271" s="30"/>
      <c r="G271" s="30"/>
    </row>
    <row r="272" spans="2:7" s="28" customFormat="1" ht="12.95" customHeight="1">
      <c r="B272" s="41"/>
      <c r="C272" s="30"/>
      <c r="D272" s="30"/>
      <c r="G272" s="30"/>
    </row>
    <row r="273" spans="2:7" s="28" customFormat="1" ht="12.95" customHeight="1">
      <c r="B273" s="41"/>
      <c r="C273" s="30"/>
      <c r="D273" s="30"/>
      <c r="G273" s="30"/>
    </row>
    <row r="274" spans="2:7" s="28" customFormat="1" ht="12.95" customHeight="1">
      <c r="B274" s="41"/>
      <c r="C274" s="30"/>
      <c r="D274" s="30"/>
      <c r="G274" s="30"/>
    </row>
    <row r="275" spans="2:7" s="28" customFormat="1" ht="12.95" customHeight="1">
      <c r="B275" s="41"/>
      <c r="C275" s="30"/>
      <c r="D275" s="30"/>
      <c r="G275" s="30"/>
    </row>
    <row r="276" spans="2:7" s="28" customFormat="1" ht="12.95" customHeight="1">
      <c r="B276" s="41"/>
      <c r="C276" s="30"/>
      <c r="D276" s="30"/>
      <c r="G276" s="30"/>
    </row>
    <row r="277" spans="2:7" s="28" customFormat="1" ht="12.95" customHeight="1">
      <c r="B277" s="41"/>
      <c r="C277" s="30"/>
      <c r="D277" s="30"/>
      <c r="G277" s="30"/>
    </row>
    <row r="278" spans="2:7" s="28" customFormat="1" ht="12.95" customHeight="1">
      <c r="B278" s="41"/>
      <c r="C278" s="30"/>
      <c r="D278" s="30"/>
      <c r="G278" s="30"/>
    </row>
    <row r="279" spans="2:7" s="28" customFormat="1" ht="12.95" customHeight="1">
      <c r="B279" s="41"/>
      <c r="C279" s="30"/>
      <c r="D279" s="30"/>
      <c r="G279" s="30"/>
    </row>
    <row r="280" spans="2:7" s="28" customFormat="1" ht="12.95" customHeight="1">
      <c r="B280" s="41"/>
      <c r="C280" s="30"/>
      <c r="D280" s="30"/>
      <c r="G280" s="30"/>
    </row>
    <row r="281" spans="2:7" s="28" customFormat="1" ht="12.95" customHeight="1">
      <c r="B281" s="41"/>
      <c r="C281" s="30"/>
      <c r="D281" s="30"/>
      <c r="G281" s="30"/>
    </row>
    <row r="282" spans="2:7" s="28" customFormat="1" ht="12.95" customHeight="1">
      <c r="B282" s="41"/>
      <c r="C282" s="30"/>
      <c r="D282" s="30"/>
      <c r="G282" s="30"/>
    </row>
    <row r="283" spans="2:7" s="28" customFormat="1" ht="12.95" customHeight="1">
      <c r="B283" s="41"/>
      <c r="C283" s="30"/>
      <c r="D283" s="30"/>
      <c r="G283" s="30"/>
    </row>
    <row r="284" spans="2:7" s="28" customFormat="1" ht="12.95" customHeight="1">
      <c r="B284" s="41"/>
      <c r="C284" s="30"/>
      <c r="D284" s="30"/>
      <c r="G284" s="30"/>
    </row>
    <row r="285" spans="2:7" s="28" customFormat="1" ht="12.95" customHeight="1">
      <c r="B285" s="41"/>
      <c r="C285" s="30"/>
      <c r="D285" s="30"/>
      <c r="G285" s="30"/>
    </row>
    <row r="286" spans="2:7" s="28" customFormat="1" ht="12.95" customHeight="1">
      <c r="B286" s="41"/>
      <c r="C286" s="30"/>
      <c r="D286" s="30"/>
      <c r="G286" s="30"/>
    </row>
    <row r="287" spans="2:7" s="28" customFormat="1" ht="12.95" customHeight="1">
      <c r="B287" s="41"/>
      <c r="C287" s="30"/>
      <c r="D287" s="30"/>
      <c r="G287" s="30"/>
    </row>
    <row r="288" spans="2:7" s="28" customFormat="1" ht="12.95" customHeight="1">
      <c r="B288" s="41"/>
      <c r="C288" s="30"/>
      <c r="D288" s="30"/>
      <c r="G288" s="30"/>
    </row>
    <row r="289" spans="2:7" s="28" customFormat="1" ht="12.95" customHeight="1">
      <c r="B289" s="41"/>
      <c r="C289" s="30"/>
      <c r="D289" s="30"/>
      <c r="G289" s="30"/>
    </row>
    <row r="290" spans="2:7" s="28" customFormat="1" ht="12.95" customHeight="1">
      <c r="B290" s="41"/>
      <c r="C290" s="30"/>
      <c r="D290" s="30"/>
      <c r="G290" s="30"/>
    </row>
    <row r="291" spans="2:7" s="28" customFormat="1" ht="12.95" customHeight="1">
      <c r="B291" s="41"/>
      <c r="C291" s="30"/>
      <c r="D291" s="30"/>
      <c r="G291" s="30"/>
    </row>
    <row r="292" spans="2:7" s="28" customFormat="1" ht="12.95" customHeight="1">
      <c r="B292" s="41"/>
      <c r="C292" s="30"/>
      <c r="D292" s="30"/>
      <c r="G292" s="30"/>
    </row>
    <row r="293" spans="2:7" s="28" customFormat="1" ht="12.95" customHeight="1">
      <c r="B293" s="41"/>
      <c r="C293" s="30"/>
      <c r="D293" s="30"/>
      <c r="G293" s="30"/>
    </row>
    <row r="294" spans="2:7" s="28" customFormat="1" ht="12.95" customHeight="1">
      <c r="B294" s="41"/>
      <c r="C294" s="30"/>
      <c r="D294" s="30"/>
      <c r="G294" s="30"/>
    </row>
    <row r="295" spans="2:7" s="28" customFormat="1" ht="12.95" customHeight="1">
      <c r="B295" s="41"/>
      <c r="C295" s="30"/>
      <c r="D295" s="30"/>
      <c r="G295" s="30"/>
    </row>
    <row r="296" spans="2:7" s="28" customFormat="1" ht="12.95" customHeight="1">
      <c r="B296" s="41"/>
      <c r="C296" s="30"/>
      <c r="D296" s="30"/>
      <c r="G296" s="30"/>
    </row>
    <row r="297" spans="2:7" s="28" customFormat="1" ht="12.95" customHeight="1">
      <c r="B297" s="41"/>
      <c r="C297" s="30"/>
      <c r="D297" s="30"/>
      <c r="G297" s="30"/>
    </row>
    <row r="298" spans="2:7" s="28" customFormat="1" ht="12.95" customHeight="1">
      <c r="B298" s="41"/>
      <c r="C298" s="30"/>
      <c r="D298" s="30"/>
      <c r="G298" s="30"/>
    </row>
    <row r="299" spans="2:7" s="28" customFormat="1" ht="12.95" customHeight="1">
      <c r="B299" s="41"/>
      <c r="C299" s="30"/>
      <c r="D299" s="30"/>
      <c r="G299" s="30"/>
    </row>
    <row r="300" spans="2:7" s="28" customFormat="1" ht="12.95" customHeight="1">
      <c r="B300" s="41"/>
      <c r="C300" s="30"/>
      <c r="D300" s="30"/>
      <c r="G300" s="30"/>
    </row>
    <row r="301" spans="2:7">
      <c r="B301" s="7"/>
      <c r="C301" s="5"/>
      <c r="D301" s="5"/>
    </row>
    <row r="302" spans="2:7">
      <c r="B302" s="7"/>
      <c r="C302" s="5"/>
      <c r="D302" s="5"/>
    </row>
    <row r="303" spans="2:7">
      <c r="B303" s="7"/>
      <c r="C303" s="5"/>
      <c r="D303" s="5"/>
    </row>
    <row r="304" spans="2:7">
      <c r="B304" s="7"/>
      <c r="C304" s="5"/>
      <c r="D304" s="5"/>
    </row>
    <row r="305" spans="2:4">
      <c r="B305" s="7"/>
      <c r="C305" s="5"/>
      <c r="D305" s="5"/>
    </row>
    <row r="306" spans="2:4">
      <c r="B306" s="7"/>
      <c r="C306" s="5"/>
      <c r="D306" s="5"/>
    </row>
    <row r="307" spans="2:4">
      <c r="B307" s="7"/>
      <c r="C307" s="5"/>
      <c r="D307" s="5"/>
    </row>
    <row r="308" spans="2:4">
      <c r="B308" s="7"/>
      <c r="C308" s="5"/>
      <c r="D308" s="5"/>
    </row>
    <row r="309" spans="2:4">
      <c r="B309" s="7"/>
      <c r="C309" s="5"/>
      <c r="D309" s="5"/>
    </row>
    <row r="310" spans="2:4">
      <c r="B310" s="7"/>
      <c r="C310" s="5"/>
      <c r="D310" s="5"/>
    </row>
    <row r="311" spans="2:4">
      <c r="B311" s="7"/>
      <c r="C311" s="5"/>
      <c r="D311" s="5"/>
    </row>
    <row r="312" spans="2:4">
      <c r="B312" s="7"/>
      <c r="C312" s="5"/>
      <c r="D312" s="5"/>
    </row>
    <row r="313" spans="2:4">
      <c r="B313" s="7"/>
      <c r="C313" s="5"/>
      <c r="D313" s="5"/>
    </row>
    <row r="314" spans="2:4">
      <c r="B314" s="7"/>
      <c r="C314" s="5"/>
      <c r="D314" s="5"/>
    </row>
    <row r="315" spans="2:4">
      <c r="B315" s="7"/>
      <c r="C315" s="5"/>
      <c r="D315" s="5"/>
    </row>
    <row r="316" spans="2:4">
      <c r="B316" s="7"/>
      <c r="C316" s="5"/>
      <c r="D316" s="5"/>
    </row>
    <row r="317" spans="2:4">
      <c r="B317" s="7"/>
      <c r="C317" s="5"/>
      <c r="D317" s="5"/>
    </row>
    <row r="318" spans="2:4">
      <c r="B318" s="7"/>
      <c r="C318" s="5"/>
      <c r="D318" s="5"/>
    </row>
    <row r="319" spans="2:4">
      <c r="B319" s="7"/>
      <c r="C319" s="5"/>
      <c r="D319" s="5"/>
    </row>
    <row r="320" spans="2:4">
      <c r="B320" s="7"/>
      <c r="C320" s="5"/>
      <c r="D320" s="5"/>
    </row>
    <row r="321" spans="2:4">
      <c r="B321" s="7"/>
      <c r="C321" s="5"/>
      <c r="D321" s="5"/>
    </row>
    <row r="322" spans="2:4">
      <c r="B322" s="7"/>
      <c r="C322" s="5"/>
      <c r="D322" s="5"/>
    </row>
    <row r="323" spans="2:4">
      <c r="B323" s="7"/>
      <c r="C323" s="5"/>
      <c r="D323" s="5"/>
    </row>
    <row r="324" spans="2:4">
      <c r="B324" s="7"/>
      <c r="C324" s="5"/>
      <c r="D324" s="5"/>
    </row>
    <row r="325" spans="2:4">
      <c r="B325" s="7"/>
      <c r="C325" s="5"/>
      <c r="D325" s="5"/>
    </row>
    <row r="326" spans="2:4">
      <c r="B326" s="7"/>
      <c r="C326" s="5"/>
      <c r="D326" s="5"/>
    </row>
    <row r="327" spans="2:4">
      <c r="B327" s="7"/>
      <c r="C327" s="5"/>
      <c r="D327" s="5"/>
    </row>
    <row r="328" spans="2:4">
      <c r="B328" s="7"/>
      <c r="C328" s="5"/>
      <c r="D328" s="5"/>
    </row>
    <row r="329" spans="2:4">
      <c r="B329" s="7"/>
      <c r="C329" s="5"/>
      <c r="D329" s="5"/>
    </row>
    <row r="330" spans="2:4">
      <c r="B330" s="7"/>
      <c r="C330" s="5"/>
      <c r="D330" s="5"/>
    </row>
    <row r="331" spans="2:4">
      <c r="B331" s="7"/>
      <c r="C331" s="5"/>
      <c r="D331" s="5"/>
    </row>
    <row r="332" spans="2:4">
      <c r="B332" s="7"/>
      <c r="C332" s="5"/>
      <c r="D332" s="5"/>
    </row>
    <row r="333" spans="2:4">
      <c r="B333" s="7"/>
      <c r="C333" s="5"/>
      <c r="D333" s="5"/>
    </row>
    <row r="334" spans="2:4">
      <c r="B334" s="7"/>
      <c r="C334" s="5"/>
      <c r="D334" s="5"/>
    </row>
    <row r="335" spans="2:4">
      <c r="B335" s="7"/>
      <c r="C335" s="5"/>
      <c r="D335" s="5"/>
    </row>
    <row r="336" spans="2:4">
      <c r="B336" s="7"/>
      <c r="C336" s="5"/>
      <c r="D336" s="5"/>
    </row>
    <row r="337" spans="2:4">
      <c r="B337" s="7"/>
      <c r="C337" s="5"/>
      <c r="D337" s="5"/>
    </row>
    <row r="338" spans="2:4">
      <c r="B338" s="7"/>
      <c r="C338" s="5"/>
      <c r="D338" s="5"/>
    </row>
    <row r="339" spans="2:4">
      <c r="C339" s="5"/>
      <c r="D339" s="5"/>
    </row>
    <row r="340" spans="2:4">
      <c r="C340" s="5"/>
      <c r="D340" s="5"/>
    </row>
    <row r="341" spans="2:4">
      <c r="C341" s="5"/>
      <c r="D341" s="5"/>
    </row>
    <row r="342" spans="2:4">
      <c r="C342" s="5"/>
      <c r="D342" s="5"/>
    </row>
    <row r="343" spans="2:4">
      <c r="C343" s="5"/>
      <c r="D343" s="5"/>
    </row>
    <row r="344" spans="2:4">
      <c r="C344" s="5"/>
      <c r="D344" s="5"/>
    </row>
    <row r="345" spans="2:4">
      <c r="C345" s="5"/>
      <c r="D345" s="5"/>
    </row>
    <row r="346" spans="2:4">
      <c r="C346" s="5"/>
      <c r="D346" s="5"/>
    </row>
    <row r="347" spans="2:4">
      <c r="C347" s="5"/>
      <c r="D347" s="5"/>
    </row>
    <row r="348" spans="2:4">
      <c r="C348" s="5"/>
      <c r="D348" s="5"/>
    </row>
    <row r="349" spans="2:4">
      <c r="C349" s="5"/>
      <c r="D349" s="5"/>
    </row>
    <row r="350" spans="2:4">
      <c r="C350" s="5"/>
      <c r="D350" s="5"/>
    </row>
    <row r="351" spans="2:4">
      <c r="C351" s="5"/>
      <c r="D351" s="5"/>
    </row>
    <row r="352" spans="2:4">
      <c r="C352" s="5"/>
      <c r="D352" s="5"/>
    </row>
    <row r="353" spans="3:4">
      <c r="C353" s="5"/>
      <c r="D353" s="5"/>
    </row>
    <row r="354" spans="3:4">
      <c r="C354" s="5"/>
      <c r="D354" s="5"/>
    </row>
    <row r="355" spans="3:4">
      <c r="C355" s="5"/>
      <c r="D355" s="5"/>
    </row>
    <row r="356" spans="3:4">
      <c r="C356" s="5"/>
      <c r="D356" s="5"/>
    </row>
    <row r="357" spans="3:4">
      <c r="C357" s="5"/>
      <c r="D357" s="5"/>
    </row>
    <row r="358" spans="3:4">
      <c r="C358" s="5"/>
      <c r="D358" s="5"/>
    </row>
    <row r="359" spans="3:4">
      <c r="C359" s="5"/>
      <c r="D359" s="5"/>
    </row>
    <row r="360" spans="3:4">
      <c r="C360" s="5"/>
      <c r="D360" s="5"/>
    </row>
    <row r="361" spans="3:4">
      <c r="C361" s="5"/>
      <c r="D361" s="5"/>
    </row>
    <row r="362" spans="3:4">
      <c r="C362" s="5"/>
      <c r="D362" s="5"/>
    </row>
    <row r="363" spans="3:4">
      <c r="C363" s="5"/>
      <c r="D363" s="5"/>
    </row>
    <row r="364" spans="3:4">
      <c r="C364" s="5"/>
      <c r="D364" s="5"/>
    </row>
    <row r="365" spans="3:4">
      <c r="C365" s="5"/>
      <c r="D365" s="5"/>
    </row>
    <row r="366" spans="3:4">
      <c r="C366" s="5"/>
      <c r="D366" s="5"/>
    </row>
    <row r="367" spans="3:4">
      <c r="C367" s="5"/>
      <c r="D367" s="5"/>
    </row>
    <row r="368" spans="3:4">
      <c r="C368" s="5"/>
      <c r="D368" s="5"/>
    </row>
    <row r="369" spans="3:4">
      <c r="C369" s="5"/>
      <c r="D369" s="5"/>
    </row>
    <row r="370" spans="3:4">
      <c r="C370" s="5"/>
      <c r="D370" s="5"/>
    </row>
    <row r="371" spans="3:4">
      <c r="C371" s="5"/>
      <c r="D371" s="5"/>
    </row>
    <row r="372" spans="3:4">
      <c r="C372" s="5"/>
      <c r="D372" s="5"/>
    </row>
    <row r="373" spans="3:4">
      <c r="C373" s="5"/>
      <c r="D373" s="5"/>
    </row>
    <row r="374" spans="3:4">
      <c r="C374" s="5"/>
      <c r="D374" s="5"/>
    </row>
    <row r="375" spans="3:4">
      <c r="C375" s="5"/>
      <c r="D375" s="5"/>
    </row>
    <row r="376" spans="3:4">
      <c r="C376" s="5"/>
      <c r="D376" s="5"/>
    </row>
    <row r="377" spans="3:4">
      <c r="C377" s="5"/>
      <c r="D377" s="5"/>
    </row>
    <row r="378" spans="3:4">
      <c r="C378" s="5"/>
      <c r="D378" s="5"/>
    </row>
    <row r="379" spans="3:4">
      <c r="C379" s="5"/>
      <c r="D379" s="5"/>
    </row>
    <row r="380" spans="3:4">
      <c r="C380" s="5"/>
      <c r="D380" s="5"/>
    </row>
    <row r="381" spans="3:4">
      <c r="C381" s="5"/>
      <c r="D381" s="5"/>
    </row>
    <row r="382" spans="3:4">
      <c r="C382" s="5"/>
      <c r="D382" s="5"/>
    </row>
    <row r="383" spans="3:4">
      <c r="C383" s="5"/>
      <c r="D383" s="5"/>
    </row>
    <row r="384" spans="3:4">
      <c r="C384" s="5"/>
      <c r="D384" s="5"/>
    </row>
    <row r="385" spans="3:4">
      <c r="C385" s="5"/>
      <c r="D385" s="5"/>
    </row>
    <row r="386" spans="3:4">
      <c r="C386" s="5"/>
      <c r="D386" s="5"/>
    </row>
    <row r="387" spans="3:4">
      <c r="C387" s="5"/>
      <c r="D387" s="5"/>
    </row>
    <row r="388" spans="3:4">
      <c r="C388" s="5"/>
      <c r="D388" s="5"/>
    </row>
    <row r="389" spans="3:4">
      <c r="C389" s="5"/>
      <c r="D389" s="5"/>
    </row>
    <row r="390" spans="3:4">
      <c r="C390" s="5"/>
      <c r="D390" s="5"/>
    </row>
    <row r="391" spans="3:4">
      <c r="C391" s="5"/>
      <c r="D391" s="5"/>
    </row>
    <row r="392" spans="3:4">
      <c r="C392" s="5"/>
      <c r="D392" s="5"/>
    </row>
    <row r="393" spans="3:4">
      <c r="C393" s="5"/>
      <c r="D393" s="5"/>
    </row>
    <row r="394" spans="3:4">
      <c r="C394" s="5"/>
      <c r="D394" s="5"/>
    </row>
    <row r="395" spans="3:4">
      <c r="C395" s="5"/>
      <c r="D395" s="5"/>
    </row>
    <row r="396" spans="3:4">
      <c r="C396" s="5"/>
      <c r="D396" s="5"/>
    </row>
    <row r="397" spans="3:4">
      <c r="C397" s="5"/>
      <c r="D397" s="5"/>
    </row>
    <row r="398" spans="3:4">
      <c r="C398" s="5"/>
      <c r="D398" s="5"/>
    </row>
    <row r="399" spans="3:4">
      <c r="C399" s="5"/>
      <c r="D399" s="5"/>
    </row>
    <row r="400" spans="3:4">
      <c r="C400" s="5"/>
      <c r="D400" s="5"/>
    </row>
    <row r="401" spans="3:4">
      <c r="C401" s="5"/>
      <c r="D401" s="5"/>
    </row>
    <row r="402" spans="3:4">
      <c r="C402" s="5"/>
      <c r="D402" s="5"/>
    </row>
    <row r="403" spans="3:4">
      <c r="C403" s="5"/>
      <c r="D403" s="5"/>
    </row>
    <row r="404" spans="3:4">
      <c r="C404" s="5"/>
      <c r="D404" s="5"/>
    </row>
    <row r="405" spans="3:4">
      <c r="C405" s="5"/>
      <c r="D405" s="5"/>
    </row>
    <row r="406" spans="3:4">
      <c r="C406" s="5"/>
      <c r="D406" s="5"/>
    </row>
    <row r="407" spans="3:4">
      <c r="C407" s="5"/>
      <c r="D407" s="5"/>
    </row>
    <row r="408" spans="3:4">
      <c r="C408" s="5"/>
      <c r="D408" s="5"/>
    </row>
    <row r="409" spans="3:4">
      <c r="C409" s="5"/>
      <c r="D409" s="5"/>
    </row>
    <row r="410" spans="3:4">
      <c r="C410" s="5"/>
      <c r="D410" s="5"/>
    </row>
    <row r="411" spans="3:4">
      <c r="C411" s="5"/>
      <c r="D411" s="5"/>
    </row>
    <row r="412" spans="3:4">
      <c r="C412" s="5"/>
      <c r="D412" s="5"/>
    </row>
    <row r="413" spans="3:4">
      <c r="C413" s="5"/>
      <c r="D413" s="5"/>
    </row>
    <row r="414" spans="3:4">
      <c r="C414" s="5"/>
      <c r="D414" s="5"/>
    </row>
    <row r="415" spans="3:4">
      <c r="C415" s="5"/>
      <c r="D415" s="5"/>
    </row>
    <row r="416" spans="3:4">
      <c r="C416" s="5"/>
      <c r="D416" s="5"/>
    </row>
    <row r="417" spans="3:4">
      <c r="C417" s="5"/>
      <c r="D417" s="5"/>
    </row>
    <row r="418" spans="3:4">
      <c r="C418" s="5"/>
      <c r="D418" s="5"/>
    </row>
    <row r="419" spans="3:4">
      <c r="C419" s="5"/>
      <c r="D419" s="5"/>
    </row>
    <row r="420" spans="3:4">
      <c r="C420" s="5"/>
      <c r="D420" s="5"/>
    </row>
    <row r="421" spans="3:4">
      <c r="C421" s="5"/>
      <c r="D421" s="5"/>
    </row>
    <row r="422" spans="3:4">
      <c r="C422" s="5"/>
      <c r="D422" s="5"/>
    </row>
    <row r="423" spans="3:4">
      <c r="C423" s="5"/>
      <c r="D423" s="5"/>
    </row>
    <row r="424" spans="3:4">
      <c r="C424" s="5"/>
      <c r="D424" s="5"/>
    </row>
    <row r="425" spans="3:4">
      <c r="C425" s="5"/>
      <c r="D425" s="5"/>
    </row>
    <row r="426" spans="3:4">
      <c r="C426" s="5"/>
      <c r="D426" s="5"/>
    </row>
    <row r="427" spans="3:4">
      <c r="C427" s="5"/>
      <c r="D427" s="5"/>
    </row>
    <row r="428" spans="3:4">
      <c r="C428" s="5"/>
      <c r="D428" s="5"/>
    </row>
    <row r="429" spans="3:4">
      <c r="C429" s="5"/>
      <c r="D429" s="5"/>
    </row>
    <row r="430" spans="3:4">
      <c r="C430" s="5"/>
      <c r="D430" s="5"/>
    </row>
    <row r="431" spans="3:4">
      <c r="C431" s="5"/>
      <c r="D431" s="5"/>
    </row>
    <row r="432" spans="3:4">
      <c r="C432" s="5"/>
      <c r="D432" s="5"/>
    </row>
    <row r="433" spans="3:4">
      <c r="C433" s="5"/>
      <c r="D433" s="5"/>
    </row>
    <row r="434" spans="3:4">
      <c r="C434" s="5"/>
      <c r="D434" s="5"/>
    </row>
    <row r="435" spans="3:4">
      <c r="C435" s="5"/>
      <c r="D435" s="5"/>
    </row>
    <row r="436" spans="3:4">
      <c r="C436" s="5"/>
      <c r="D436" s="5"/>
    </row>
    <row r="437" spans="3:4">
      <c r="C437" s="5"/>
      <c r="D437" s="5"/>
    </row>
    <row r="438" spans="3:4">
      <c r="C438" s="5"/>
      <c r="D438" s="5"/>
    </row>
    <row r="439" spans="3:4">
      <c r="C439" s="5"/>
      <c r="D439" s="5"/>
    </row>
    <row r="440" spans="3:4">
      <c r="C440" s="5"/>
      <c r="D440" s="5"/>
    </row>
    <row r="441" spans="3:4">
      <c r="C441" s="5"/>
      <c r="D441" s="5"/>
    </row>
    <row r="442" spans="3:4">
      <c r="C442" s="5"/>
      <c r="D442" s="5"/>
    </row>
    <row r="443" spans="3:4">
      <c r="C443" s="5"/>
      <c r="D443" s="5"/>
    </row>
    <row r="444" spans="3:4">
      <c r="C444" s="5"/>
      <c r="D444" s="5"/>
    </row>
    <row r="445" spans="3:4">
      <c r="C445" s="5"/>
      <c r="D445" s="5"/>
    </row>
    <row r="446" spans="3:4">
      <c r="C446" s="5"/>
      <c r="D446" s="5"/>
    </row>
    <row r="447" spans="3:4">
      <c r="C447" s="5"/>
      <c r="D447" s="5"/>
    </row>
    <row r="448" spans="3:4">
      <c r="C448" s="5"/>
      <c r="D448" s="5"/>
    </row>
    <row r="449" spans="3:4">
      <c r="C449" s="5"/>
      <c r="D449" s="5"/>
    </row>
    <row r="450" spans="3:4">
      <c r="C450" s="5"/>
      <c r="D450" s="5"/>
    </row>
    <row r="451" spans="3:4">
      <c r="C451" s="5"/>
      <c r="D451" s="5"/>
    </row>
    <row r="452" spans="3:4">
      <c r="C452" s="5"/>
      <c r="D452" s="5"/>
    </row>
    <row r="453" spans="3:4">
      <c r="C453" s="5"/>
      <c r="D453" s="5"/>
    </row>
    <row r="454" spans="3:4">
      <c r="C454" s="5"/>
      <c r="D454" s="5"/>
    </row>
    <row r="455" spans="3:4">
      <c r="C455" s="5"/>
      <c r="D455" s="5"/>
    </row>
    <row r="456" spans="3:4">
      <c r="C456" s="5"/>
      <c r="D456" s="5"/>
    </row>
    <row r="457" spans="3:4">
      <c r="C457" s="5"/>
      <c r="D457" s="5"/>
    </row>
    <row r="458" spans="3:4">
      <c r="C458" s="5"/>
      <c r="D458" s="5"/>
    </row>
    <row r="459" spans="3:4">
      <c r="C459" s="5"/>
      <c r="D459" s="5"/>
    </row>
    <row r="460" spans="3:4">
      <c r="C460" s="5"/>
      <c r="D460" s="5"/>
    </row>
    <row r="461" spans="3:4">
      <c r="C461" s="5"/>
      <c r="D461" s="5"/>
    </row>
    <row r="462" spans="3:4">
      <c r="C462" s="5"/>
      <c r="D462" s="5"/>
    </row>
    <row r="463" spans="3:4">
      <c r="C463" s="5"/>
      <c r="D463" s="5"/>
    </row>
    <row r="464" spans="3:4">
      <c r="C464" s="5"/>
      <c r="D464" s="5"/>
    </row>
    <row r="465" spans="3:4">
      <c r="C465" s="5"/>
      <c r="D465" s="5"/>
    </row>
    <row r="466" spans="3:4">
      <c r="C466" s="5"/>
      <c r="D466" s="5"/>
    </row>
    <row r="467" spans="3:4">
      <c r="C467" s="5"/>
      <c r="D467" s="5"/>
    </row>
    <row r="468" spans="3:4">
      <c r="C468" s="5"/>
      <c r="D468" s="5"/>
    </row>
    <row r="469" spans="3:4">
      <c r="C469" s="5"/>
      <c r="D469" s="5"/>
    </row>
    <row r="470" spans="3:4">
      <c r="C470" s="5"/>
      <c r="D470" s="5"/>
    </row>
    <row r="471" spans="3:4">
      <c r="C471" s="5"/>
      <c r="D471" s="5"/>
    </row>
    <row r="472" spans="3:4">
      <c r="C472" s="5"/>
      <c r="D472" s="5"/>
    </row>
    <row r="473" spans="3:4">
      <c r="C473" s="5"/>
      <c r="D473" s="5"/>
    </row>
    <row r="474" spans="3:4">
      <c r="C474" s="5"/>
      <c r="D474" s="5"/>
    </row>
    <row r="475" spans="3:4">
      <c r="C475" s="5"/>
      <c r="D475" s="5"/>
    </row>
    <row r="476" spans="3:4">
      <c r="C476" s="5"/>
      <c r="D476" s="5"/>
    </row>
    <row r="477" spans="3:4">
      <c r="C477" s="5"/>
      <c r="D477" s="5"/>
    </row>
    <row r="478" spans="3:4">
      <c r="C478" s="5"/>
      <c r="D478" s="5"/>
    </row>
    <row r="479" spans="3:4">
      <c r="C479" s="5"/>
      <c r="D479" s="5"/>
    </row>
    <row r="480" spans="3:4">
      <c r="C480" s="5"/>
      <c r="D480" s="5"/>
    </row>
    <row r="481" spans="3:4">
      <c r="C481" s="5"/>
      <c r="D481" s="5"/>
    </row>
    <row r="482" spans="3:4">
      <c r="C482" s="5"/>
      <c r="D482" s="5"/>
    </row>
    <row r="483" spans="3:4">
      <c r="C483" s="5"/>
      <c r="D483" s="5"/>
    </row>
    <row r="484" spans="3:4">
      <c r="C484" s="5"/>
      <c r="D484" s="5"/>
    </row>
    <row r="485" spans="3:4">
      <c r="C485" s="5"/>
      <c r="D485" s="5"/>
    </row>
    <row r="486" spans="3:4">
      <c r="C486" s="5"/>
      <c r="D486" s="5"/>
    </row>
    <row r="487" spans="3:4">
      <c r="C487" s="5"/>
      <c r="D487" s="5"/>
    </row>
    <row r="488" spans="3:4">
      <c r="C488" s="5"/>
      <c r="D488" s="5"/>
    </row>
    <row r="489" spans="3:4">
      <c r="C489" s="5"/>
      <c r="D489" s="5"/>
    </row>
    <row r="490" spans="3:4">
      <c r="C490" s="5"/>
      <c r="D490" s="5"/>
    </row>
    <row r="491" spans="3:4">
      <c r="C491" s="5"/>
      <c r="D491" s="5"/>
    </row>
    <row r="492" spans="3:4">
      <c r="C492" s="5"/>
      <c r="D492" s="5"/>
    </row>
    <row r="493" spans="3:4">
      <c r="C493" s="5"/>
      <c r="D493" s="5"/>
    </row>
    <row r="494" spans="3:4">
      <c r="C494" s="5"/>
      <c r="D494" s="5"/>
    </row>
    <row r="495" spans="3:4">
      <c r="C495" s="5"/>
      <c r="D495" s="5"/>
    </row>
    <row r="496" spans="3:4">
      <c r="C496" s="5"/>
      <c r="D496" s="5"/>
    </row>
    <row r="497" spans="3:4">
      <c r="C497" s="5"/>
      <c r="D497" s="5"/>
    </row>
    <row r="498" spans="3:4">
      <c r="C498" s="5"/>
      <c r="D498" s="5"/>
    </row>
    <row r="499" spans="3:4">
      <c r="C499" s="5"/>
      <c r="D499" s="5"/>
    </row>
    <row r="500" spans="3:4">
      <c r="C500" s="5"/>
      <c r="D500" s="5"/>
    </row>
    <row r="501" spans="3:4">
      <c r="C501" s="5"/>
      <c r="D501" s="5"/>
    </row>
    <row r="502" spans="3:4">
      <c r="C502" s="5"/>
      <c r="D502" s="5"/>
    </row>
    <row r="503" spans="3:4">
      <c r="C503" s="5"/>
      <c r="D503" s="5"/>
    </row>
    <row r="504" spans="3:4">
      <c r="C504" s="5"/>
      <c r="D504" s="5"/>
    </row>
    <row r="505" spans="3:4">
      <c r="C505" s="5"/>
      <c r="D505" s="5"/>
    </row>
    <row r="506" spans="3:4">
      <c r="C506" s="5"/>
      <c r="D506" s="5"/>
    </row>
    <row r="507" spans="3:4">
      <c r="C507" s="5"/>
      <c r="D507" s="5"/>
    </row>
    <row r="508" spans="3:4">
      <c r="C508" s="5"/>
      <c r="D508" s="5"/>
    </row>
    <row r="509" spans="3:4">
      <c r="C509" s="5"/>
      <c r="D509" s="5"/>
    </row>
    <row r="510" spans="3:4">
      <c r="C510" s="5"/>
      <c r="D510" s="5"/>
    </row>
    <row r="511" spans="3:4">
      <c r="C511" s="5"/>
      <c r="D511" s="5"/>
    </row>
    <row r="512" spans="3:4">
      <c r="C512" s="5"/>
      <c r="D512" s="5"/>
    </row>
    <row r="513" spans="3:4">
      <c r="C513" s="5"/>
      <c r="D513" s="5"/>
    </row>
    <row r="514" spans="3:4">
      <c r="C514" s="5"/>
      <c r="D514" s="5"/>
    </row>
    <row r="515" spans="3:4">
      <c r="C515" s="5"/>
      <c r="D515" s="5"/>
    </row>
    <row r="516" spans="3:4">
      <c r="C516" s="5"/>
      <c r="D516" s="5"/>
    </row>
    <row r="517" spans="3:4">
      <c r="C517" s="5"/>
      <c r="D517" s="5"/>
    </row>
    <row r="518" spans="3:4">
      <c r="C518" s="5"/>
      <c r="D518" s="5"/>
    </row>
    <row r="519" spans="3:4">
      <c r="C519" s="5"/>
      <c r="D519" s="5"/>
    </row>
    <row r="520" spans="3:4">
      <c r="C520" s="5"/>
      <c r="D520" s="5"/>
    </row>
    <row r="521" spans="3:4">
      <c r="C521" s="5"/>
      <c r="D521" s="5"/>
    </row>
    <row r="522" spans="3:4">
      <c r="C522" s="5"/>
      <c r="D522" s="5"/>
    </row>
    <row r="523" spans="3:4">
      <c r="C523" s="5"/>
      <c r="D523" s="5"/>
    </row>
    <row r="524" spans="3:4">
      <c r="C524" s="5"/>
      <c r="D524" s="5"/>
    </row>
    <row r="525" spans="3:4">
      <c r="C525" s="5"/>
      <c r="D525" s="5"/>
    </row>
    <row r="526" spans="3:4">
      <c r="C526" s="5"/>
      <c r="D526" s="5"/>
    </row>
    <row r="527" spans="3:4">
      <c r="C527" s="5"/>
      <c r="D527" s="5"/>
    </row>
    <row r="528" spans="3:4">
      <c r="C528" s="5"/>
      <c r="D528" s="5"/>
    </row>
    <row r="529" spans="3:4">
      <c r="C529" s="5"/>
      <c r="D529" s="5"/>
    </row>
    <row r="530" spans="3:4">
      <c r="C530" s="5"/>
      <c r="D530" s="5"/>
    </row>
    <row r="531" spans="3:4">
      <c r="C531" s="5"/>
      <c r="D531" s="5"/>
    </row>
    <row r="532" spans="3:4">
      <c r="C532" s="5"/>
      <c r="D532" s="5"/>
    </row>
    <row r="533" spans="3:4">
      <c r="C533" s="5"/>
      <c r="D533" s="5"/>
    </row>
    <row r="534" spans="3:4">
      <c r="C534" s="5"/>
      <c r="D534" s="5"/>
    </row>
    <row r="535" spans="3:4">
      <c r="C535" s="5"/>
      <c r="D535" s="5"/>
    </row>
    <row r="536" spans="3:4">
      <c r="C536" s="5"/>
      <c r="D536" s="5"/>
    </row>
    <row r="537" spans="3:4">
      <c r="C537" s="5"/>
      <c r="D537" s="5"/>
    </row>
    <row r="538" spans="3:4">
      <c r="C538" s="5"/>
      <c r="D538" s="5"/>
    </row>
    <row r="539" spans="3:4">
      <c r="C539" s="5"/>
      <c r="D539" s="5"/>
    </row>
    <row r="540" spans="3:4">
      <c r="C540" s="5"/>
      <c r="D540" s="5"/>
    </row>
    <row r="541" spans="3:4">
      <c r="C541" s="5"/>
      <c r="D541" s="5"/>
    </row>
    <row r="542" spans="3:4">
      <c r="C542" s="5"/>
      <c r="D542" s="5"/>
    </row>
    <row r="543" spans="3:4">
      <c r="C543" s="5"/>
      <c r="D543" s="5"/>
    </row>
    <row r="544" spans="3:4">
      <c r="C544" s="5"/>
      <c r="D544" s="5"/>
    </row>
    <row r="545" spans="3:4">
      <c r="C545" s="5"/>
      <c r="D545" s="5"/>
    </row>
    <row r="546" spans="3:4">
      <c r="C546" s="5"/>
      <c r="D546" s="5"/>
    </row>
    <row r="547" spans="3:4">
      <c r="C547" s="5"/>
      <c r="D547" s="5"/>
    </row>
    <row r="548" spans="3:4">
      <c r="C548" s="5"/>
      <c r="D548" s="5"/>
    </row>
    <row r="549" spans="3:4">
      <c r="C549" s="5"/>
      <c r="D549" s="5"/>
    </row>
    <row r="550" spans="3:4">
      <c r="C550" s="5"/>
      <c r="D550" s="5"/>
    </row>
    <row r="551" spans="3:4">
      <c r="C551" s="5"/>
      <c r="D551" s="5"/>
    </row>
    <row r="552" spans="3:4">
      <c r="C552" s="5"/>
      <c r="D552" s="5"/>
    </row>
    <row r="553" spans="3:4">
      <c r="C553" s="5"/>
      <c r="D553" s="5"/>
    </row>
    <row r="554" spans="3:4">
      <c r="C554" s="5"/>
      <c r="D554" s="5"/>
    </row>
    <row r="555" spans="3:4">
      <c r="C555" s="5"/>
      <c r="D555" s="5"/>
    </row>
    <row r="556" spans="3:4">
      <c r="C556" s="5"/>
      <c r="D556" s="5"/>
    </row>
    <row r="557" spans="3:4">
      <c r="C557" s="5"/>
      <c r="D557" s="5"/>
    </row>
    <row r="558" spans="3:4">
      <c r="C558" s="5"/>
      <c r="D558" s="5"/>
    </row>
    <row r="559" spans="3:4">
      <c r="C559" s="5"/>
      <c r="D559" s="5"/>
    </row>
    <row r="560" spans="3:4">
      <c r="C560" s="5"/>
      <c r="D560" s="5"/>
    </row>
    <row r="561" spans="3:4">
      <c r="C561" s="5"/>
      <c r="D561" s="5"/>
    </row>
    <row r="562" spans="3:4">
      <c r="C562" s="5"/>
      <c r="D562" s="5"/>
    </row>
    <row r="563" spans="3:4">
      <c r="C563" s="5"/>
      <c r="D563" s="5"/>
    </row>
    <row r="564" spans="3:4">
      <c r="C564" s="5"/>
      <c r="D564" s="5"/>
    </row>
    <row r="565" spans="3:4">
      <c r="C565" s="5"/>
      <c r="D565" s="5"/>
    </row>
    <row r="566" spans="3:4">
      <c r="C566" s="5"/>
      <c r="D566" s="5"/>
    </row>
    <row r="567" spans="3:4">
      <c r="C567" s="5"/>
      <c r="D567" s="5"/>
    </row>
    <row r="568" spans="3:4">
      <c r="C568" s="5"/>
      <c r="D568" s="5"/>
    </row>
    <row r="569" spans="3:4">
      <c r="C569" s="5"/>
      <c r="D569" s="5"/>
    </row>
    <row r="570" spans="3:4">
      <c r="C570" s="5"/>
      <c r="D570" s="5"/>
    </row>
    <row r="571" spans="3:4">
      <c r="C571" s="5"/>
      <c r="D571" s="5"/>
    </row>
    <row r="572" spans="3:4">
      <c r="C572" s="5"/>
      <c r="D572" s="5"/>
    </row>
    <row r="573" spans="3:4">
      <c r="C573" s="5"/>
      <c r="D573" s="5"/>
    </row>
    <row r="574" spans="3:4">
      <c r="C574" s="5"/>
      <c r="D574" s="5"/>
    </row>
    <row r="575" spans="3:4">
      <c r="C575" s="5"/>
      <c r="D575" s="5"/>
    </row>
    <row r="576" spans="3:4">
      <c r="C576" s="5"/>
      <c r="D576" s="5"/>
    </row>
    <row r="577" spans="3:4">
      <c r="C577" s="5"/>
      <c r="D577" s="5"/>
    </row>
    <row r="578" spans="3:4">
      <c r="C578" s="5"/>
      <c r="D578" s="5"/>
    </row>
    <row r="579" spans="3:4">
      <c r="C579" s="5"/>
      <c r="D579" s="5"/>
    </row>
    <row r="580" spans="3:4">
      <c r="C580" s="5"/>
      <c r="D580" s="5"/>
    </row>
    <row r="581" spans="3:4">
      <c r="C581" s="5"/>
      <c r="D581" s="5"/>
    </row>
    <row r="582" spans="3:4">
      <c r="C582" s="5"/>
      <c r="D582" s="5"/>
    </row>
    <row r="583" spans="3:4">
      <c r="C583" s="5"/>
      <c r="D583" s="5"/>
    </row>
    <row r="584" spans="3:4">
      <c r="C584" s="5"/>
      <c r="D584" s="5"/>
    </row>
    <row r="585" spans="3:4">
      <c r="C585" s="5"/>
      <c r="D585" s="5"/>
    </row>
    <row r="586" spans="3:4">
      <c r="C586" s="5"/>
      <c r="D586" s="5"/>
    </row>
    <row r="587" spans="3:4">
      <c r="C587" s="5"/>
      <c r="D587" s="5"/>
    </row>
    <row r="588" spans="3:4">
      <c r="C588" s="5"/>
      <c r="D588" s="5"/>
    </row>
    <row r="589" spans="3:4">
      <c r="C589" s="5"/>
      <c r="D589" s="5"/>
    </row>
    <row r="590" spans="3:4">
      <c r="C590" s="5"/>
      <c r="D590" s="5"/>
    </row>
    <row r="591" spans="3:4">
      <c r="C591" s="5"/>
      <c r="D591" s="5"/>
    </row>
    <row r="592" spans="3:4">
      <c r="C592" s="5"/>
      <c r="D592" s="5"/>
    </row>
    <row r="593" spans="3:4">
      <c r="C593" s="5"/>
      <c r="D593" s="5"/>
    </row>
    <row r="594" spans="3:4">
      <c r="C594" s="5"/>
      <c r="D594" s="5"/>
    </row>
    <row r="595" spans="3:4">
      <c r="C595" s="5"/>
      <c r="D595" s="5"/>
    </row>
    <row r="596" spans="3:4">
      <c r="C596" s="5"/>
      <c r="D596" s="5"/>
    </row>
    <row r="597" spans="3:4">
      <c r="C597" s="5"/>
      <c r="D597" s="5"/>
    </row>
    <row r="598" spans="3:4">
      <c r="C598" s="5"/>
      <c r="D598" s="5"/>
    </row>
    <row r="599" spans="3:4">
      <c r="C599" s="5"/>
      <c r="D599" s="5"/>
    </row>
    <row r="600" spans="3:4">
      <c r="C600" s="5"/>
      <c r="D600" s="5"/>
    </row>
    <row r="601" spans="3:4">
      <c r="C601" s="5"/>
      <c r="D601" s="5"/>
    </row>
    <row r="602" spans="3:4">
      <c r="C602" s="5"/>
      <c r="D602" s="5"/>
    </row>
    <row r="603" spans="3:4">
      <c r="C603" s="5"/>
      <c r="D603" s="5"/>
    </row>
    <row r="604" spans="3:4">
      <c r="C604" s="5"/>
      <c r="D604" s="5"/>
    </row>
    <row r="605" spans="3:4">
      <c r="C605" s="5"/>
      <c r="D605" s="5"/>
    </row>
    <row r="606" spans="3:4">
      <c r="C606" s="5"/>
      <c r="D606" s="5"/>
    </row>
    <row r="607" spans="3:4">
      <c r="C607" s="5"/>
      <c r="D607" s="5"/>
    </row>
    <row r="608" spans="3:4">
      <c r="C608" s="5"/>
      <c r="D608" s="5"/>
    </row>
    <row r="609" spans="3:4">
      <c r="C609" s="5"/>
      <c r="D609" s="5"/>
    </row>
    <row r="610" spans="3:4">
      <c r="C610" s="5"/>
      <c r="D610" s="5"/>
    </row>
    <row r="611" spans="3:4">
      <c r="C611" s="5"/>
      <c r="D611" s="5"/>
    </row>
    <row r="612" spans="3:4">
      <c r="C612" s="5"/>
      <c r="D612" s="5"/>
    </row>
    <row r="613" spans="3:4">
      <c r="C613" s="5"/>
      <c r="D613" s="5"/>
    </row>
    <row r="614" spans="3:4">
      <c r="C614" s="5"/>
      <c r="D614" s="5"/>
    </row>
    <row r="615" spans="3:4">
      <c r="C615" s="5"/>
      <c r="D615" s="5"/>
    </row>
    <row r="616" spans="3:4">
      <c r="C616" s="5"/>
      <c r="D616" s="5"/>
    </row>
    <row r="617" spans="3:4">
      <c r="C617" s="5"/>
      <c r="D617" s="5"/>
    </row>
    <row r="618" spans="3:4">
      <c r="C618" s="5"/>
      <c r="D618" s="5"/>
    </row>
    <row r="619" spans="3:4">
      <c r="C619" s="5"/>
      <c r="D619" s="5"/>
    </row>
    <row r="620" spans="3:4">
      <c r="C620" s="5"/>
      <c r="D620" s="5"/>
    </row>
    <row r="621" spans="3:4">
      <c r="C621" s="5"/>
      <c r="D621" s="5"/>
    </row>
    <row r="622" spans="3:4">
      <c r="C622" s="5"/>
      <c r="D622" s="5"/>
    </row>
    <row r="623" spans="3:4">
      <c r="C623" s="5"/>
      <c r="D623" s="5"/>
    </row>
    <row r="624" spans="3:4">
      <c r="C624" s="5"/>
      <c r="D624" s="5"/>
    </row>
    <row r="625" spans="3:4">
      <c r="C625" s="5"/>
      <c r="D625" s="5"/>
    </row>
    <row r="626" spans="3:4">
      <c r="C626" s="5"/>
      <c r="D626" s="5"/>
    </row>
    <row r="627" spans="3:4">
      <c r="C627" s="5"/>
      <c r="D627" s="5"/>
    </row>
    <row r="628" spans="3:4">
      <c r="C628" s="5"/>
      <c r="D628" s="5"/>
    </row>
    <row r="629" spans="3:4">
      <c r="C629" s="5"/>
      <c r="D629" s="5"/>
    </row>
    <row r="630" spans="3:4">
      <c r="C630" s="5"/>
      <c r="D630" s="5"/>
    </row>
    <row r="631" spans="3:4">
      <c r="C631" s="5"/>
      <c r="D631" s="5"/>
    </row>
    <row r="632" spans="3:4">
      <c r="C632" s="5"/>
      <c r="D632" s="5"/>
    </row>
    <row r="633" spans="3:4">
      <c r="C633" s="5"/>
      <c r="D633" s="5"/>
    </row>
    <row r="634" spans="3:4">
      <c r="C634" s="5"/>
      <c r="D634" s="5"/>
    </row>
    <row r="635" spans="3:4">
      <c r="C635" s="5"/>
      <c r="D635" s="5"/>
    </row>
    <row r="636" spans="3:4">
      <c r="C636" s="5"/>
      <c r="D636" s="5"/>
    </row>
    <row r="637" spans="3:4">
      <c r="C637" s="5"/>
      <c r="D637" s="5"/>
    </row>
    <row r="638" spans="3:4">
      <c r="C638" s="5"/>
      <c r="D638" s="5"/>
    </row>
    <row r="639" spans="3:4">
      <c r="C639" s="5"/>
      <c r="D639" s="5"/>
    </row>
    <row r="640" spans="3:4">
      <c r="C640" s="5"/>
      <c r="D640" s="5"/>
    </row>
    <row r="641" spans="3:4">
      <c r="C641" s="5"/>
      <c r="D641" s="5"/>
    </row>
    <row r="642" spans="3:4">
      <c r="C642" s="5"/>
      <c r="D642" s="5"/>
    </row>
    <row r="643" spans="3:4">
      <c r="C643" s="5"/>
      <c r="D643" s="5"/>
    </row>
    <row r="644" spans="3:4">
      <c r="C644" s="5"/>
      <c r="D644" s="5"/>
    </row>
    <row r="645" spans="3:4">
      <c r="C645" s="5"/>
      <c r="D645" s="5"/>
    </row>
    <row r="646" spans="3:4">
      <c r="C646" s="5"/>
      <c r="D646" s="5"/>
    </row>
    <row r="647" spans="3:4">
      <c r="C647" s="5"/>
      <c r="D647" s="5"/>
    </row>
    <row r="648" spans="3:4">
      <c r="C648" s="5"/>
      <c r="D648" s="5"/>
    </row>
    <row r="649" spans="3:4">
      <c r="C649" s="5"/>
      <c r="D649" s="5"/>
    </row>
    <row r="650" spans="3:4">
      <c r="C650" s="5"/>
      <c r="D650" s="5"/>
    </row>
    <row r="651" spans="3:4">
      <c r="C651" s="5"/>
      <c r="D651" s="5"/>
    </row>
    <row r="652" spans="3:4">
      <c r="C652" s="5"/>
      <c r="D652" s="5"/>
    </row>
    <row r="653" spans="3:4">
      <c r="C653" s="5"/>
      <c r="D653" s="5"/>
    </row>
    <row r="654" spans="3:4">
      <c r="C654" s="5"/>
      <c r="D654" s="5"/>
    </row>
    <row r="655" spans="3:4">
      <c r="C655" s="5"/>
      <c r="D655" s="5"/>
    </row>
    <row r="656" spans="3:4">
      <c r="C656" s="5"/>
      <c r="D656" s="5"/>
    </row>
    <row r="657" spans="3:4">
      <c r="C657" s="5"/>
      <c r="D657" s="5"/>
    </row>
    <row r="658" spans="3:4">
      <c r="C658" s="5"/>
      <c r="D658" s="5"/>
    </row>
    <row r="659" spans="3:4">
      <c r="C659" s="5"/>
      <c r="D659" s="5"/>
    </row>
    <row r="660" spans="3:4">
      <c r="C660" s="5"/>
      <c r="D660" s="5"/>
    </row>
    <row r="661" spans="3:4">
      <c r="C661" s="5"/>
      <c r="D661" s="5"/>
    </row>
    <row r="662" spans="3:4">
      <c r="C662" s="5"/>
      <c r="D662" s="5"/>
    </row>
    <row r="663" spans="3:4">
      <c r="C663" s="5"/>
      <c r="D663" s="5"/>
    </row>
    <row r="664" spans="3:4">
      <c r="C664" s="5"/>
      <c r="D664" s="5"/>
    </row>
    <row r="665" spans="3:4">
      <c r="C665" s="5"/>
      <c r="D665" s="5"/>
    </row>
    <row r="666" spans="3:4">
      <c r="C666" s="5"/>
      <c r="D666" s="5"/>
    </row>
    <row r="667" spans="3:4">
      <c r="C667" s="5"/>
      <c r="D667" s="5"/>
    </row>
    <row r="668" spans="3:4">
      <c r="C668" s="5"/>
      <c r="D668" s="5"/>
    </row>
    <row r="669" spans="3:4">
      <c r="C669" s="5"/>
      <c r="D669" s="5"/>
    </row>
    <row r="670" spans="3:4">
      <c r="C670" s="5"/>
      <c r="D670" s="5"/>
    </row>
    <row r="671" spans="3:4">
      <c r="C671" s="5"/>
      <c r="D671" s="5"/>
    </row>
    <row r="672" spans="3:4">
      <c r="C672" s="5"/>
      <c r="D672" s="5"/>
    </row>
    <row r="673" spans="3:4">
      <c r="C673" s="5"/>
      <c r="D673" s="5"/>
    </row>
    <row r="674" spans="3:4">
      <c r="C674" s="5"/>
      <c r="D674" s="5"/>
    </row>
    <row r="675" spans="3:4">
      <c r="C675" s="5"/>
      <c r="D675" s="5"/>
    </row>
    <row r="676" spans="3:4">
      <c r="C676" s="5"/>
      <c r="D676" s="5"/>
    </row>
    <row r="677" spans="3:4">
      <c r="C677" s="5"/>
      <c r="D677" s="5"/>
    </row>
    <row r="678" spans="3:4">
      <c r="C678" s="5"/>
      <c r="D678" s="5"/>
    </row>
    <row r="679" spans="3:4">
      <c r="C679" s="5"/>
      <c r="D679" s="5"/>
    </row>
    <row r="680" spans="3:4">
      <c r="C680" s="5"/>
      <c r="D680" s="5"/>
    </row>
    <row r="681" spans="3:4">
      <c r="C681" s="5"/>
      <c r="D681" s="5"/>
    </row>
    <row r="682" spans="3:4">
      <c r="C682" s="5"/>
      <c r="D682" s="5"/>
    </row>
    <row r="683" spans="3:4">
      <c r="C683" s="5"/>
      <c r="D683" s="5"/>
    </row>
    <row r="684" spans="3:4">
      <c r="C684" s="5"/>
      <c r="D684" s="5"/>
    </row>
    <row r="685" spans="3:4">
      <c r="C685" s="5"/>
      <c r="D685" s="5"/>
    </row>
    <row r="686" spans="3:4">
      <c r="C686" s="5"/>
      <c r="D686" s="5"/>
    </row>
    <row r="687" spans="3:4">
      <c r="C687" s="5"/>
      <c r="D687" s="5"/>
    </row>
    <row r="688" spans="3:4">
      <c r="C688" s="5"/>
      <c r="D688" s="5"/>
    </row>
    <row r="689" spans="3:4">
      <c r="C689" s="5"/>
      <c r="D689" s="5"/>
    </row>
    <row r="690" spans="3:4">
      <c r="C690" s="5"/>
      <c r="D690" s="5"/>
    </row>
    <row r="691" spans="3:4">
      <c r="C691" s="5"/>
      <c r="D691" s="5"/>
    </row>
    <row r="692" spans="3:4">
      <c r="C692" s="5"/>
      <c r="D692" s="5"/>
    </row>
    <row r="693" spans="3:4">
      <c r="C693" s="5"/>
      <c r="D693" s="5"/>
    </row>
    <row r="694" spans="3:4">
      <c r="C694" s="5"/>
      <c r="D694" s="5"/>
    </row>
    <row r="695" spans="3:4">
      <c r="C695" s="5"/>
      <c r="D695" s="5"/>
    </row>
    <row r="696" spans="3:4">
      <c r="C696" s="5"/>
      <c r="D696" s="5"/>
    </row>
    <row r="697" spans="3:4">
      <c r="C697" s="5"/>
      <c r="D697" s="5"/>
    </row>
    <row r="698" spans="3:4">
      <c r="C698" s="5"/>
      <c r="D698" s="5"/>
    </row>
    <row r="699" spans="3:4">
      <c r="C699" s="5"/>
      <c r="D699" s="5"/>
    </row>
    <row r="700" spans="3:4">
      <c r="C700" s="5"/>
      <c r="D700" s="5"/>
    </row>
    <row r="701" spans="3:4">
      <c r="C701" s="5"/>
      <c r="D701" s="5"/>
    </row>
    <row r="702" spans="3:4">
      <c r="C702" s="5"/>
      <c r="D702" s="5"/>
    </row>
    <row r="703" spans="3:4">
      <c r="C703" s="5"/>
      <c r="D703" s="5"/>
    </row>
    <row r="704" spans="3:4">
      <c r="C704" s="5"/>
      <c r="D704" s="5"/>
    </row>
    <row r="705" spans="3:4">
      <c r="C705" s="5"/>
      <c r="D705" s="5"/>
    </row>
    <row r="706" spans="3:4">
      <c r="C706" s="5"/>
      <c r="D706" s="5"/>
    </row>
    <row r="707" spans="3:4">
      <c r="C707" s="5"/>
      <c r="D707" s="5"/>
    </row>
    <row r="708" spans="3:4">
      <c r="C708" s="5"/>
      <c r="D708" s="5"/>
    </row>
    <row r="709" spans="3:4">
      <c r="C709" s="5"/>
      <c r="D709" s="5"/>
    </row>
    <row r="710" spans="3:4">
      <c r="C710" s="5"/>
      <c r="D710" s="5"/>
    </row>
    <row r="711" spans="3:4">
      <c r="C711" s="5"/>
      <c r="D711" s="5"/>
    </row>
    <row r="712" spans="3:4">
      <c r="C712" s="5"/>
      <c r="D712" s="5"/>
    </row>
    <row r="713" spans="3:4">
      <c r="C713" s="5"/>
      <c r="D713" s="5"/>
    </row>
    <row r="714" spans="3:4">
      <c r="C714" s="5"/>
      <c r="D714" s="5"/>
    </row>
    <row r="715" spans="3:4">
      <c r="C715" s="5"/>
      <c r="D715" s="5"/>
    </row>
    <row r="716" spans="3:4">
      <c r="C716" s="5"/>
      <c r="D716" s="5"/>
    </row>
    <row r="717" spans="3:4">
      <c r="C717" s="5"/>
      <c r="D717" s="5"/>
    </row>
    <row r="718" spans="3:4">
      <c r="C718" s="5"/>
      <c r="D718" s="5"/>
    </row>
    <row r="719" spans="3:4">
      <c r="C719" s="5"/>
      <c r="D719" s="5"/>
    </row>
    <row r="720" spans="3:4">
      <c r="C720" s="5"/>
      <c r="D720" s="5"/>
    </row>
    <row r="721" spans="3:4">
      <c r="C721" s="5"/>
      <c r="D721" s="5"/>
    </row>
    <row r="722" spans="3:4">
      <c r="C722" s="5"/>
      <c r="D722" s="5"/>
    </row>
    <row r="723" spans="3:4">
      <c r="C723" s="5"/>
      <c r="D723" s="5"/>
    </row>
    <row r="724" spans="3:4">
      <c r="C724" s="5"/>
      <c r="D724" s="5"/>
    </row>
    <row r="725" spans="3:4">
      <c r="C725" s="5"/>
      <c r="D725" s="5"/>
    </row>
    <row r="726" spans="3:4">
      <c r="C726" s="5"/>
      <c r="D726" s="5"/>
    </row>
    <row r="727" spans="3:4">
      <c r="C727" s="5"/>
      <c r="D727" s="5"/>
    </row>
    <row r="728" spans="3:4">
      <c r="C728" s="5"/>
      <c r="D728" s="5"/>
    </row>
    <row r="729" spans="3:4">
      <c r="C729" s="5"/>
      <c r="D729" s="5"/>
    </row>
    <row r="730" spans="3:4">
      <c r="C730" s="5"/>
      <c r="D730" s="5"/>
    </row>
    <row r="731" spans="3:4">
      <c r="C731" s="5"/>
      <c r="D731" s="5"/>
    </row>
    <row r="732" spans="3:4">
      <c r="C732" s="5"/>
      <c r="D732" s="5"/>
    </row>
    <row r="733" spans="3:4">
      <c r="C733" s="5"/>
      <c r="D733" s="5"/>
    </row>
    <row r="734" spans="3:4">
      <c r="C734" s="5"/>
      <c r="D734" s="5"/>
    </row>
    <row r="735" spans="3:4">
      <c r="C735" s="5"/>
      <c r="D735" s="5"/>
    </row>
    <row r="736" spans="3:4">
      <c r="C736" s="5"/>
      <c r="D736" s="5"/>
    </row>
    <row r="737" spans="3:4">
      <c r="C737" s="5"/>
      <c r="D737" s="5"/>
    </row>
    <row r="738" spans="3:4">
      <c r="C738" s="5"/>
      <c r="D738" s="5"/>
    </row>
    <row r="739" spans="3:4">
      <c r="C739" s="5"/>
      <c r="D739" s="5"/>
    </row>
    <row r="740" spans="3:4">
      <c r="C740" s="5"/>
      <c r="D740" s="5"/>
    </row>
    <row r="741" spans="3:4">
      <c r="C741" s="5"/>
      <c r="D741" s="5"/>
    </row>
    <row r="742" spans="3:4">
      <c r="C742" s="5"/>
      <c r="D742" s="5"/>
    </row>
    <row r="743" spans="3:4">
      <c r="C743" s="5"/>
      <c r="D743" s="5"/>
    </row>
    <row r="744" spans="3:4">
      <c r="C744" s="5"/>
      <c r="D744" s="5"/>
    </row>
    <row r="745" spans="3:4">
      <c r="C745" s="5"/>
      <c r="D745" s="5"/>
    </row>
    <row r="746" spans="3:4">
      <c r="C746" s="5"/>
      <c r="D746" s="5"/>
    </row>
    <row r="747" spans="3:4">
      <c r="C747" s="5"/>
      <c r="D747" s="5"/>
    </row>
    <row r="748" spans="3:4">
      <c r="C748" s="5"/>
      <c r="D748" s="5"/>
    </row>
    <row r="749" spans="3:4">
      <c r="C749" s="5"/>
      <c r="D749" s="5"/>
    </row>
    <row r="750" spans="3:4">
      <c r="C750" s="5"/>
      <c r="D750" s="5"/>
    </row>
    <row r="751" spans="3:4">
      <c r="C751" s="5"/>
      <c r="D751" s="5"/>
    </row>
    <row r="752" spans="3:4">
      <c r="C752" s="5"/>
      <c r="D752" s="5"/>
    </row>
    <row r="753" spans="3:4">
      <c r="C753" s="5"/>
      <c r="D753" s="5"/>
    </row>
    <row r="754" spans="3:4">
      <c r="C754" s="5"/>
      <c r="D754" s="5"/>
    </row>
    <row r="755" spans="3:4">
      <c r="C755" s="5"/>
      <c r="D755" s="5"/>
    </row>
    <row r="756" spans="3:4">
      <c r="C756" s="5"/>
      <c r="D756" s="5"/>
    </row>
    <row r="757" spans="3:4">
      <c r="C757" s="5"/>
      <c r="D757" s="5"/>
    </row>
    <row r="758" spans="3:4">
      <c r="C758" s="5"/>
      <c r="D758" s="5"/>
    </row>
    <row r="759" spans="3:4">
      <c r="C759" s="5"/>
      <c r="D759" s="5"/>
    </row>
    <row r="760" spans="3:4">
      <c r="C760" s="5"/>
      <c r="D760" s="5"/>
    </row>
    <row r="761" spans="3:4">
      <c r="C761" s="5"/>
      <c r="D761" s="5"/>
    </row>
    <row r="762" spans="3:4">
      <c r="C762" s="5"/>
      <c r="D762" s="5"/>
    </row>
    <row r="763" spans="3:4">
      <c r="C763" s="5"/>
      <c r="D763" s="5"/>
    </row>
    <row r="764" spans="3:4">
      <c r="C764" s="5"/>
      <c r="D764" s="5"/>
    </row>
    <row r="765" spans="3:4">
      <c r="C765" s="5"/>
      <c r="D765" s="5"/>
    </row>
    <row r="766" spans="3:4">
      <c r="C766" s="5"/>
      <c r="D766" s="5"/>
    </row>
    <row r="767" spans="3:4">
      <c r="C767" s="5"/>
      <c r="D767" s="5"/>
    </row>
    <row r="768" spans="3:4">
      <c r="C768" s="5"/>
      <c r="D768" s="5"/>
    </row>
    <row r="769" spans="3:4">
      <c r="C769" s="5"/>
      <c r="D769" s="5"/>
    </row>
    <row r="770" spans="3:4">
      <c r="C770" s="5"/>
      <c r="D770" s="5"/>
    </row>
    <row r="771" spans="3:4">
      <c r="C771" s="5"/>
      <c r="D771" s="5"/>
    </row>
    <row r="772" spans="3:4">
      <c r="C772" s="5"/>
      <c r="D772" s="5"/>
    </row>
    <row r="773" spans="3:4">
      <c r="C773" s="5"/>
      <c r="D773" s="5"/>
    </row>
    <row r="774" spans="3:4">
      <c r="C774" s="5"/>
      <c r="D774" s="5"/>
    </row>
    <row r="775" spans="3:4">
      <c r="C775" s="5"/>
      <c r="D775" s="5"/>
    </row>
    <row r="776" spans="3:4">
      <c r="C776" s="5"/>
      <c r="D776" s="5"/>
    </row>
    <row r="777" spans="3:4">
      <c r="C777" s="5"/>
      <c r="D777" s="5"/>
    </row>
    <row r="778" spans="3:4">
      <c r="C778" s="5"/>
      <c r="D778" s="5"/>
    </row>
    <row r="779" spans="3:4">
      <c r="C779" s="5"/>
      <c r="D779" s="5"/>
    </row>
    <row r="780" spans="3:4">
      <c r="C780" s="5"/>
      <c r="D780" s="5"/>
    </row>
    <row r="781" spans="3:4">
      <c r="C781" s="5"/>
      <c r="D781" s="5"/>
    </row>
    <row r="782" spans="3:4">
      <c r="C782" s="5"/>
      <c r="D782" s="5"/>
    </row>
    <row r="783" spans="3:4">
      <c r="C783" s="5"/>
      <c r="D783" s="5"/>
    </row>
    <row r="784" spans="3:4">
      <c r="C784" s="5"/>
      <c r="D784" s="5"/>
    </row>
    <row r="785" spans="3:4">
      <c r="C785" s="5"/>
      <c r="D785" s="5"/>
    </row>
    <row r="786" spans="3:4">
      <c r="C786" s="5"/>
      <c r="D786" s="5"/>
    </row>
    <row r="787" spans="3:4">
      <c r="C787" s="5"/>
      <c r="D787" s="5"/>
    </row>
    <row r="788" spans="3:4">
      <c r="C788" s="5"/>
      <c r="D788" s="5"/>
    </row>
    <row r="789" spans="3:4">
      <c r="C789" s="5"/>
      <c r="D789" s="5"/>
    </row>
    <row r="790" spans="3:4">
      <c r="C790" s="5"/>
      <c r="D790" s="5"/>
    </row>
    <row r="791" spans="3:4">
      <c r="C791" s="5"/>
      <c r="D791" s="5"/>
    </row>
    <row r="792" spans="3:4">
      <c r="C792" s="5"/>
      <c r="D792" s="5"/>
    </row>
    <row r="793" spans="3:4">
      <c r="C793" s="5"/>
      <c r="D793" s="5"/>
    </row>
    <row r="794" spans="3:4">
      <c r="C794" s="5"/>
      <c r="D794" s="5"/>
    </row>
    <row r="795" spans="3:4">
      <c r="C795" s="5"/>
      <c r="D795" s="5"/>
    </row>
    <row r="796" spans="3:4">
      <c r="C796" s="5"/>
      <c r="D796" s="5"/>
    </row>
    <row r="797" spans="3:4">
      <c r="C797" s="5"/>
      <c r="D797" s="5"/>
    </row>
    <row r="798" spans="3:4">
      <c r="C798" s="5"/>
      <c r="D798" s="5"/>
    </row>
    <row r="799" spans="3:4">
      <c r="C799" s="5"/>
      <c r="D799" s="5"/>
    </row>
    <row r="800" spans="3:4">
      <c r="C800" s="5"/>
      <c r="D800" s="5"/>
    </row>
    <row r="801" spans="3:4">
      <c r="C801" s="5"/>
      <c r="D801" s="5"/>
    </row>
    <row r="802" spans="3:4">
      <c r="C802" s="5"/>
      <c r="D802" s="5"/>
    </row>
    <row r="803" spans="3:4">
      <c r="C803" s="5"/>
      <c r="D803" s="5"/>
    </row>
    <row r="804" spans="3:4">
      <c r="C804" s="5"/>
      <c r="D804" s="5"/>
    </row>
    <row r="805" spans="3:4">
      <c r="C805" s="5"/>
      <c r="D805" s="5"/>
    </row>
    <row r="806" spans="3:4">
      <c r="C806" s="5"/>
      <c r="D806" s="5"/>
    </row>
    <row r="807" spans="3:4">
      <c r="C807" s="5"/>
      <c r="D807" s="5"/>
    </row>
    <row r="808" spans="3:4">
      <c r="C808" s="5"/>
      <c r="D808" s="5"/>
    </row>
    <row r="809" spans="3:4">
      <c r="C809" s="5"/>
      <c r="D809" s="5"/>
    </row>
    <row r="810" spans="3:4">
      <c r="C810" s="5"/>
      <c r="D810" s="5"/>
    </row>
    <row r="811" spans="3:4">
      <c r="C811" s="5"/>
      <c r="D811" s="5"/>
    </row>
    <row r="812" spans="3:4">
      <c r="C812" s="5"/>
      <c r="D812" s="5"/>
    </row>
    <row r="813" spans="3:4">
      <c r="C813" s="5"/>
      <c r="D813" s="5"/>
    </row>
    <row r="814" spans="3:4">
      <c r="C814" s="5"/>
      <c r="D814" s="5"/>
    </row>
    <row r="815" spans="3:4">
      <c r="C815" s="5"/>
      <c r="D815" s="5"/>
    </row>
    <row r="816" spans="3:4">
      <c r="C816" s="5"/>
      <c r="D816" s="5"/>
    </row>
    <row r="817" spans="3:4">
      <c r="C817" s="5"/>
      <c r="D817" s="5"/>
    </row>
    <row r="818" spans="3:4">
      <c r="C818" s="5"/>
      <c r="D818" s="5"/>
    </row>
    <row r="819" spans="3:4">
      <c r="C819" s="5"/>
      <c r="D819" s="5"/>
    </row>
    <row r="820" spans="3:4">
      <c r="C820" s="5"/>
      <c r="D820" s="5"/>
    </row>
    <row r="821" spans="3:4">
      <c r="C821" s="5"/>
      <c r="D821" s="5"/>
    </row>
    <row r="822" spans="3:4">
      <c r="C822" s="5"/>
      <c r="D822" s="5"/>
    </row>
    <row r="823" spans="3:4">
      <c r="C823" s="5"/>
      <c r="D823" s="5"/>
    </row>
    <row r="824" spans="3:4">
      <c r="C824" s="5"/>
      <c r="D824" s="5"/>
    </row>
    <row r="825" spans="3:4">
      <c r="C825" s="5"/>
      <c r="D825" s="5"/>
    </row>
    <row r="826" spans="3:4">
      <c r="C826" s="5"/>
      <c r="D826" s="5"/>
    </row>
    <row r="827" spans="3:4">
      <c r="C827" s="5"/>
      <c r="D827" s="5"/>
    </row>
    <row r="828" spans="3:4">
      <c r="C828" s="5"/>
      <c r="D828" s="5"/>
    </row>
    <row r="829" spans="3:4">
      <c r="C829" s="5"/>
      <c r="D829" s="5"/>
    </row>
    <row r="830" spans="3:4">
      <c r="C830" s="5"/>
      <c r="D830" s="5"/>
    </row>
    <row r="831" spans="3:4">
      <c r="C831" s="5"/>
      <c r="D831" s="5"/>
    </row>
    <row r="832" spans="3:4">
      <c r="C832" s="5"/>
      <c r="D832" s="5"/>
    </row>
    <row r="833" spans="3:4">
      <c r="C833" s="5"/>
      <c r="D833" s="5"/>
    </row>
    <row r="834" spans="3:4">
      <c r="C834" s="5"/>
      <c r="D834" s="5"/>
    </row>
    <row r="835" spans="3:4">
      <c r="C835" s="5"/>
      <c r="D835" s="5"/>
    </row>
    <row r="836" spans="3:4">
      <c r="C836" s="5"/>
      <c r="D836" s="5"/>
    </row>
    <row r="837" spans="3:4">
      <c r="C837" s="5"/>
      <c r="D837" s="5"/>
    </row>
    <row r="838" spans="3:4">
      <c r="C838" s="5"/>
      <c r="D838" s="5"/>
    </row>
    <row r="839" spans="3:4">
      <c r="C839" s="5"/>
      <c r="D839" s="5"/>
    </row>
    <row r="840" spans="3:4">
      <c r="C840" s="5"/>
      <c r="D840" s="5"/>
    </row>
    <row r="841" spans="3:4">
      <c r="C841" s="5"/>
      <c r="D841" s="5"/>
    </row>
    <row r="842" spans="3:4">
      <c r="C842" s="5"/>
      <c r="D842" s="5"/>
    </row>
    <row r="843" spans="3:4">
      <c r="C843" s="5"/>
      <c r="D843" s="5"/>
    </row>
    <row r="844" spans="3:4">
      <c r="C844" s="5"/>
      <c r="D844" s="5"/>
    </row>
    <row r="845" spans="3:4">
      <c r="C845" s="5"/>
      <c r="D845" s="5"/>
    </row>
    <row r="846" spans="3:4">
      <c r="C846" s="5"/>
      <c r="D846" s="5"/>
    </row>
    <row r="847" spans="3:4">
      <c r="C847" s="5"/>
      <c r="D847" s="5"/>
    </row>
    <row r="848" spans="3:4">
      <c r="C848" s="5"/>
      <c r="D848" s="5"/>
    </row>
    <row r="849" spans="3:4">
      <c r="C849" s="5"/>
      <c r="D849" s="5"/>
    </row>
    <row r="850" spans="3:4">
      <c r="C850" s="5"/>
      <c r="D850" s="5"/>
    </row>
    <row r="851" spans="3:4">
      <c r="C851" s="5"/>
      <c r="D851" s="5"/>
    </row>
    <row r="852" spans="3:4">
      <c r="C852" s="5"/>
      <c r="D852" s="5"/>
    </row>
    <row r="853" spans="3:4">
      <c r="C853" s="5"/>
      <c r="D853" s="5"/>
    </row>
    <row r="854" spans="3:4">
      <c r="C854" s="5"/>
      <c r="D854" s="5"/>
    </row>
    <row r="855" spans="3:4">
      <c r="C855" s="5"/>
      <c r="D855" s="5"/>
    </row>
    <row r="856" spans="3:4">
      <c r="C856" s="5"/>
      <c r="D856" s="5"/>
    </row>
    <row r="857" spans="3:4">
      <c r="C857" s="5"/>
      <c r="D857" s="5"/>
    </row>
    <row r="858" spans="3:4">
      <c r="C858" s="5"/>
      <c r="D858" s="5"/>
    </row>
    <row r="859" spans="3:4">
      <c r="C859" s="5"/>
      <c r="D859" s="5"/>
    </row>
    <row r="860" spans="3:4">
      <c r="C860" s="5"/>
      <c r="D860" s="5"/>
    </row>
    <row r="861" spans="3:4">
      <c r="C861" s="5"/>
      <c r="D861" s="5"/>
    </row>
    <row r="862" spans="3:4">
      <c r="C862" s="5"/>
      <c r="D862" s="5"/>
    </row>
    <row r="863" spans="3:4">
      <c r="C863" s="5"/>
      <c r="D863" s="5"/>
    </row>
    <row r="864" spans="3:4">
      <c r="C864" s="5"/>
      <c r="D864" s="5"/>
    </row>
    <row r="865" spans="3:4">
      <c r="C865" s="5"/>
      <c r="D865" s="5"/>
    </row>
    <row r="866" spans="3:4">
      <c r="C866" s="5"/>
      <c r="D866" s="5"/>
    </row>
    <row r="867" spans="3:4">
      <c r="C867" s="5"/>
      <c r="D867" s="5"/>
    </row>
    <row r="868" spans="3:4">
      <c r="C868" s="5"/>
      <c r="D868" s="5"/>
    </row>
    <row r="869" spans="3:4">
      <c r="C869" s="5"/>
      <c r="D869" s="5"/>
    </row>
    <row r="870" spans="3:4">
      <c r="C870" s="5"/>
      <c r="D870" s="5"/>
    </row>
    <row r="871" spans="3:4">
      <c r="C871" s="5"/>
      <c r="D871" s="5"/>
    </row>
    <row r="872" spans="3:4">
      <c r="C872" s="5"/>
      <c r="D872" s="5"/>
    </row>
    <row r="873" spans="3:4">
      <c r="C873" s="5"/>
      <c r="D873" s="5"/>
    </row>
    <row r="874" spans="3:4">
      <c r="C874" s="5"/>
      <c r="D874" s="5"/>
    </row>
    <row r="875" spans="3:4">
      <c r="C875" s="5"/>
      <c r="D875" s="5"/>
    </row>
    <row r="876" spans="3:4">
      <c r="C876" s="5"/>
      <c r="D876" s="5"/>
    </row>
    <row r="877" spans="3:4">
      <c r="C877" s="5"/>
      <c r="D877" s="5"/>
    </row>
    <row r="878" spans="3:4">
      <c r="C878" s="5"/>
      <c r="D878" s="5"/>
    </row>
    <row r="879" spans="3:4">
      <c r="C879" s="5"/>
      <c r="D879" s="5"/>
    </row>
    <row r="880" spans="3:4">
      <c r="C880" s="5"/>
      <c r="D880" s="5"/>
    </row>
    <row r="881" spans="3:4">
      <c r="C881" s="5"/>
      <c r="D881" s="5"/>
    </row>
    <row r="882" spans="3:4">
      <c r="C882" s="5"/>
      <c r="D882" s="5"/>
    </row>
    <row r="883" spans="3:4">
      <c r="C883" s="5"/>
      <c r="D883" s="5"/>
    </row>
    <row r="884" spans="3:4">
      <c r="C884" s="5"/>
      <c r="D884" s="5"/>
    </row>
    <row r="885" spans="3:4">
      <c r="C885" s="5"/>
      <c r="D885" s="5"/>
    </row>
    <row r="886" spans="3:4">
      <c r="C886" s="5"/>
      <c r="D886" s="5"/>
    </row>
    <row r="887" spans="3:4">
      <c r="C887" s="5"/>
      <c r="D887" s="5"/>
    </row>
    <row r="888" spans="3:4">
      <c r="C888" s="5"/>
      <c r="D888" s="5"/>
    </row>
    <row r="889" spans="3:4">
      <c r="C889" s="5"/>
      <c r="D889" s="5"/>
    </row>
    <row r="890" spans="3:4">
      <c r="C890" s="5"/>
      <c r="D890" s="5"/>
    </row>
    <row r="891" spans="3:4">
      <c r="C891" s="5"/>
      <c r="D891" s="5"/>
    </row>
    <row r="892" spans="3:4">
      <c r="C892" s="5"/>
      <c r="D892" s="5"/>
    </row>
    <row r="893" spans="3:4">
      <c r="C893" s="5"/>
      <c r="D893" s="5"/>
    </row>
    <row r="894" spans="3:4">
      <c r="C894" s="5"/>
      <c r="D894" s="5"/>
    </row>
    <row r="895" spans="3:4">
      <c r="C895" s="5"/>
      <c r="D895" s="5"/>
    </row>
    <row r="896" spans="3:4">
      <c r="C896" s="5"/>
      <c r="D896" s="5"/>
    </row>
    <row r="897" spans="3:4">
      <c r="C897" s="5"/>
      <c r="D897" s="5"/>
    </row>
    <row r="898" spans="3:4">
      <c r="C898" s="5"/>
      <c r="D898" s="5"/>
    </row>
    <row r="899" spans="3:4">
      <c r="C899" s="5"/>
      <c r="D899" s="5"/>
    </row>
    <row r="900" spans="3:4">
      <c r="C900" s="5"/>
      <c r="D900" s="5"/>
    </row>
    <row r="901" spans="3:4">
      <c r="C901" s="5"/>
      <c r="D901" s="5"/>
    </row>
    <row r="902" spans="3:4">
      <c r="C902" s="5"/>
      <c r="D902" s="5"/>
    </row>
    <row r="903" spans="3:4">
      <c r="C903" s="5"/>
      <c r="D903" s="5"/>
    </row>
    <row r="904" spans="3:4">
      <c r="C904" s="5"/>
      <c r="D904" s="5"/>
    </row>
    <row r="905" spans="3:4">
      <c r="C905" s="5"/>
      <c r="D905" s="5"/>
    </row>
    <row r="906" spans="3:4">
      <c r="C906" s="5"/>
      <c r="D906" s="5"/>
    </row>
    <row r="907" spans="3:4">
      <c r="C907" s="5"/>
      <c r="D907" s="5"/>
    </row>
    <row r="908" spans="3:4">
      <c r="C908" s="5"/>
      <c r="D908" s="5"/>
    </row>
    <row r="909" spans="3:4">
      <c r="C909" s="5"/>
      <c r="D909" s="5"/>
    </row>
    <row r="910" spans="3:4">
      <c r="C910" s="5"/>
      <c r="D910" s="5"/>
    </row>
    <row r="911" spans="3:4">
      <c r="C911" s="5"/>
      <c r="D911" s="5"/>
    </row>
    <row r="912" spans="3:4">
      <c r="C912" s="5"/>
      <c r="D912" s="5"/>
    </row>
    <row r="913" spans="3:4">
      <c r="C913" s="5"/>
      <c r="D913" s="5"/>
    </row>
    <row r="914" spans="3:4">
      <c r="C914" s="5"/>
      <c r="D914" s="5"/>
    </row>
    <row r="915" spans="3:4">
      <c r="C915" s="5"/>
      <c r="D915" s="5"/>
    </row>
    <row r="916" spans="3:4">
      <c r="C916" s="5"/>
      <c r="D916" s="5"/>
    </row>
    <row r="917" spans="3:4">
      <c r="C917" s="5"/>
      <c r="D917" s="5"/>
    </row>
    <row r="918" spans="3:4">
      <c r="C918" s="5"/>
      <c r="D918" s="5"/>
    </row>
    <row r="919" spans="3:4">
      <c r="C919" s="5"/>
      <c r="D919" s="5"/>
    </row>
    <row r="920" spans="3:4">
      <c r="C920" s="5"/>
      <c r="D920" s="5"/>
    </row>
    <row r="921" spans="3:4">
      <c r="C921" s="5"/>
      <c r="D921" s="5"/>
    </row>
    <row r="922" spans="3:4">
      <c r="C922" s="5"/>
      <c r="D922" s="5"/>
    </row>
    <row r="923" spans="3:4">
      <c r="C923" s="5"/>
      <c r="D923" s="5"/>
    </row>
    <row r="924" spans="3:4">
      <c r="C924" s="5"/>
      <c r="D924" s="5"/>
    </row>
    <row r="925" spans="3:4">
      <c r="C925" s="5"/>
      <c r="D925" s="5"/>
    </row>
    <row r="926" spans="3:4">
      <c r="C926" s="5"/>
      <c r="D926" s="5"/>
    </row>
    <row r="927" spans="3:4">
      <c r="C927" s="5"/>
      <c r="D927" s="5"/>
    </row>
    <row r="928" spans="3:4">
      <c r="C928" s="5"/>
      <c r="D928" s="5"/>
    </row>
    <row r="929" spans="3:4">
      <c r="C929" s="5"/>
      <c r="D929" s="5"/>
    </row>
    <row r="930" spans="3:4">
      <c r="C930" s="5"/>
      <c r="D930" s="5"/>
    </row>
    <row r="931" spans="3:4">
      <c r="C931" s="5"/>
      <c r="D931" s="5"/>
    </row>
    <row r="932" spans="3:4">
      <c r="C932" s="5"/>
      <c r="D932" s="5"/>
    </row>
    <row r="933" spans="3:4">
      <c r="C933" s="5"/>
      <c r="D933" s="5"/>
    </row>
    <row r="934" spans="3:4">
      <c r="C934" s="5"/>
      <c r="D934" s="5"/>
    </row>
    <row r="935" spans="3:4">
      <c r="C935" s="5"/>
      <c r="D935" s="5"/>
    </row>
    <row r="936" spans="3:4">
      <c r="C936" s="5"/>
      <c r="D936" s="5"/>
    </row>
    <row r="937" spans="3:4">
      <c r="C937" s="5"/>
      <c r="D937" s="5"/>
    </row>
    <row r="938" spans="3:4">
      <c r="C938" s="5"/>
      <c r="D938" s="5"/>
    </row>
    <row r="939" spans="3:4">
      <c r="C939" s="5"/>
      <c r="D939" s="5"/>
    </row>
    <row r="940" spans="3:4">
      <c r="C940" s="5"/>
      <c r="D940" s="5"/>
    </row>
    <row r="941" spans="3:4">
      <c r="C941" s="5"/>
      <c r="D941" s="5"/>
    </row>
    <row r="942" spans="3:4">
      <c r="C942" s="5"/>
      <c r="D942" s="5"/>
    </row>
    <row r="943" spans="3:4">
      <c r="C943" s="5"/>
      <c r="D943" s="5"/>
    </row>
    <row r="944" spans="3:4">
      <c r="C944" s="5"/>
      <c r="D944" s="5"/>
    </row>
    <row r="945" spans="3:4">
      <c r="C945" s="5"/>
      <c r="D945" s="5"/>
    </row>
    <row r="946" spans="3:4">
      <c r="C946" s="5"/>
      <c r="D946" s="5"/>
    </row>
    <row r="947" spans="3:4">
      <c r="C947" s="5"/>
      <c r="D947" s="5"/>
    </row>
    <row r="948" spans="3:4">
      <c r="C948" s="5"/>
      <c r="D948" s="5"/>
    </row>
    <row r="949" spans="3:4">
      <c r="C949" s="5"/>
      <c r="D949" s="5"/>
    </row>
    <row r="950" spans="3:4">
      <c r="C950" s="5"/>
      <c r="D950" s="5"/>
    </row>
    <row r="951" spans="3:4">
      <c r="C951" s="5"/>
      <c r="D951" s="5"/>
    </row>
    <row r="952" spans="3:4">
      <c r="C952" s="5"/>
      <c r="D952" s="5"/>
    </row>
    <row r="953" spans="3:4">
      <c r="C953" s="5"/>
      <c r="D953" s="5"/>
    </row>
    <row r="954" spans="3:4">
      <c r="C954" s="5"/>
      <c r="D954" s="5"/>
    </row>
    <row r="955" spans="3:4">
      <c r="C955" s="5"/>
      <c r="D955" s="5"/>
    </row>
    <row r="956" spans="3:4">
      <c r="C956" s="5"/>
      <c r="D956" s="5"/>
    </row>
    <row r="957" spans="3:4">
      <c r="C957" s="5"/>
      <c r="D957" s="5"/>
    </row>
    <row r="958" spans="3:4">
      <c r="C958" s="5"/>
      <c r="D958" s="5"/>
    </row>
    <row r="959" spans="3:4">
      <c r="C959" s="5"/>
      <c r="D959" s="5"/>
    </row>
    <row r="960" spans="3:4">
      <c r="C960" s="5"/>
      <c r="D960" s="5"/>
    </row>
    <row r="961" spans="3:4">
      <c r="C961" s="5"/>
      <c r="D961" s="5"/>
    </row>
    <row r="962" spans="3:4">
      <c r="C962" s="5"/>
      <c r="D962" s="5"/>
    </row>
    <row r="963" spans="3:4">
      <c r="C963" s="5"/>
      <c r="D963" s="5"/>
    </row>
    <row r="964" spans="3:4">
      <c r="C964" s="5"/>
      <c r="D964" s="5"/>
    </row>
    <row r="965" spans="3:4">
      <c r="C965" s="5"/>
      <c r="D965" s="5"/>
    </row>
    <row r="966" spans="3:4">
      <c r="C966" s="5"/>
      <c r="D966" s="5"/>
    </row>
    <row r="967" spans="3:4">
      <c r="C967" s="5"/>
      <c r="D967" s="5"/>
    </row>
    <row r="968" spans="3:4">
      <c r="C968" s="5"/>
      <c r="D968" s="5"/>
    </row>
    <row r="969" spans="3:4">
      <c r="C969" s="5"/>
      <c r="D969" s="5"/>
    </row>
    <row r="970" spans="3:4">
      <c r="C970" s="5"/>
      <c r="D970" s="5"/>
    </row>
    <row r="971" spans="3:4">
      <c r="C971" s="5"/>
      <c r="D971" s="5"/>
    </row>
    <row r="972" spans="3:4">
      <c r="C972" s="5"/>
      <c r="D972" s="5"/>
    </row>
    <row r="973" spans="3:4">
      <c r="C973" s="5"/>
      <c r="D973" s="5"/>
    </row>
    <row r="974" spans="3:4">
      <c r="C974" s="5"/>
      <c r="D974" s="5"/>
    </row>
    <row r="975" spans="3:4">
      <c r="C975" s="5"/>
      <c r="D975" s="5"/>
    </row>
    <row r="976" spans="3:4">
      <c r="C976" s="5"/>
      <c r="D976" s="5"/>
    </row>
    <row r="977" spans="3:4">
      <c r="C977" s="5"/>
      <c r="D977" s="5"/>
    </row>
    <row r="978" spans="3:4">
      <c r="C978" s="5"/>
      <c r="D978" s="5"/>
    </row>
    <row r="979" spans="3:4">
      <c r="C979" s="5"/>
      <c r="D979" s="5"/>
    </row>
    <row r="980" spans="3:4">
      <c r="C980" s="5"/>
      <c r="D980" s="5"/>
    </row>
    <row r="981" spans="3:4">
      <c r="C981" s="5"/>
      <c r="D981" s="5"/>
    </row>
    <row r="982" spans="3:4">
      <c r="C982" s="5"/>
      <c r="D982" s="5"/>
    </row>
    <row r="983" spans="3:4">
      <c r="C983" s="5"/>
      <c r="D983" s="5"/>
    </row>
    <row r="984" spans="3:4">
      <c r="C984" s="5"/>
      <c r="D984" s="5"/>
    </row>
    <row r="985" spans="3:4">
      <c r="C985" s="5"/>
      <c r="D985" s="5"/>
    </row>
    <row r="986" spans="3:4">
      <c r="C986" s="5"/>
      <c r="D986" s="5"/>
    </row>
    <row r="987" spans="3:4">
      <c r="C987" s="5"/>
      <c r="D987" s="5"/>
    </row>
    <row r="988" spans="3:4">
      <c r="C988" s="5"/>
      <c r="D988" s="5"/>
    </row>
    <row r="989" spans="3:4">
      <c r="C989" s="5"/>
      <c r="D989" s="5"/>
    </row>
    <row r="990" spans="3:4">
      <c r="C990" s="5"/>
      <c r="D990" s="5"/>
    </row>
    <row r="991" spans="3:4">
      <c r="C991" s="5"/>
      <c r="D991" s="5"/>
    </row>
    <row r="992" spans="3:4">
      <c r="C992" s="5"/>
      <c r="D992" s="5"/>
    </row>
    <row r="993" spans="3:4">
      <c r="C993" s="5"/>
      <c r="D993" s="5"/>
    </row>
    <row r="994" spans="3:4">
      <c r="C994" s="5"/>
      <c r="D994" s="5"/>
    </row>
    <row r="995" spans="3:4">
      <c r="C995" s="5"/>
      <c r="D995" s="5"/>
    </row>
    <row r="996" spans="3:4">
      <c r="C996" s="5"/>
      <c r="D996" s="5"/>
    </row>
    <row r="997" spans="3:4">
      <c r="C997" s="5"/>
      <c r="D997" s="5"/>
    </row>
    <row r="998" spans="3:4">
      <c r="C998" s="5"/>
      <c r="D998" s="5"/>
    </row>
    <row r="999" spans="3:4">
      <c r="C999" s="5"/>
      <c r="D999" s="5"/>
    </row>
    <row r="1000" spans="3:4">
      <c r="C1000" s="5"/>
      <c r="D1000" s="5"/>
    </row>
    <row r="1001" spans="3:4">
      <c r="C1001" s="5"/>
      <c r="D1001" s="5"/>
    </row>
    <row r="1002" spans="3:4">
      <c r="C1002" s="5"/>
      <c r="D1002" s="5"/>
    </row>
    <row r="1003" spans="3:4">
      <c r="C1003" s="5"/>
      <c r="D1003" s="5"/>
    </row>
    <row r="1004" spans="3:4">
      <c r="C1004" s="5"/>
      <c r="D1004" s="5"/>
    </row>
    <row r="1005" spans="3:4">
      <c r="C1005" s="5"/>
      <c r="D1005" s="5"/>
    </row>
    <row r="1006" spans="3:4">
      <c r="C1006" s="5"/>
      <c r="D1006" s="5"/>
    </row>
    <row r="1007" spans="3:4">
      <c r="C1007" s="5"/>
      <c r="D1007" s="5"/>
    </row>
    <row r="1008" spans="3:4">
      <c r="C1008" s="5"/>
      <c r="D1008" s="5"/>
    </row>
    <row r="1009" spans="3:4">
      <c r="C1009" s="5"/>
      <c r="D1009" s="5"/>
    </row>
    <row r="1010" spans="3:4">
      <c r="C1010" s="5"/>
      <c r="D1010" s="5"/>
    </row>
    <row r="1011" spans="3:4">
      <c r="C1011" s="5"/>
      <c r="D1011" s="5"/>
    </row>
    <row r="1012" spans="3:4">
      <c r="C1012" s="5"/>
      <c r="D1012" s="5"/>
    </row>
    <row r="1013" spans="3:4">
      <c r="C1013" s="5"/>
      <c r="D1013" s="5"/>
    </row>
    <row r="1014" spans="3:4">
      <c r="C1014" s="5"/>
      <c r="D1014" s="5"/>
    </row>
    <row r="1015" spans="3:4">
      <c r="C1015" s="5"/>
      <c r="D1015" s="5"/>
    </row>
    <row r="1016" spans="3:4">
      <c r="C1016" s="5"/>
      <c r="D1016" s="5"/>
    </row>
    <row r="1017" spans="3:4">
      <c r="C1017" s="5"/>
      <c r="D1017" s="5"/>
    </row>
    <row r="1018" spans="3:4">
      <c r="C1018" s="5"/>
      <c r="D1018" s="5"/>
    </row>
    <row r="1019" spans="3:4">
      <c r="C1019" s="5"/>
      <c r="D1019" s="5"/>
    </row>
    <row r="1020" spans="3:4">
      <c r="C1020" s="5"/>
      <c r="D1020" s="5"/>
    </row>
    <row r="1021" spans="3:4">
      <c r="C1021" s="5"/>
      <c r="D1021" s="5"/>
    </row>
    <row r="1022" spans="3:4">
      <c r="C1022" s="5"/>
      <c r="D1022" s="5"/>
    </row>
    <row r="1023" spans="3:4">
      <c r="C1023" s="5"/>
      <c r="D1023" s="5"/>
    </row>
    <row r="1024" spans="3:4">
      <c r="C1024" s="5"/>
      <c r="D1024" s="5"/>
    </row>
    <row r="1025" spans="3:4">
      <c r="C1025" s="5"/>
      <c r="D1025" s="5"/>
    </row>
    <row r="1026" spans="3:4">
      <c r="C1026" s="5"/>
      <c r="D1026" s="5"/>
    </row>
    <row r="1027" spans="3:4">
      <c r="C1027" s="5"/>
      <c r="D1027" s="5"/>
    </row>
    <row r="1028" spans="3:4">
      <c r="C1028" s="5"/>
      <c r="D1028" s="5"/>
    </row>
    <row r="1029" spans="3:4">
      <c r="C1029" s="5"/>
      <c r="D1029" s="5"/>
    </row>
    <row r="1030" spans="3:4">
      <c r="C1030" s="5"/>
      <c r="D1030" s="5"/>
    </row>
    <row r="1031" spans="3:4">
      <c r="C1031" s="5"/>
      <c r="D1031" s="5"/>
    </row>
    <row r="1032" spans="3:4">
      <c r="C1032" s="5"/>
      <c r="D1032" s="5"/>
    </row>
    <row r="1033" spans="3:4">
      <c r="C1033" s="5"/>
      <c r="D1033" s="5"/>
    </row>
    <row r="1034" spans="3:4">
      <c r="C1034" s="5"/>
      <c r="D1034" s="5"/>
    </row>
    <row r="1035" spans="3:4">
      <c r="C1035" s="5"/>
      <c r="D1035" s="5"/>
    </row>
    <row r="1036" spans="3:4">
      <c r="C1036" s="5"/>
      <c r="D1036" s="5"/>
    </row>
    <row r="1037" spans="3:4">
      <c r="C1037" s="5"/>
      <c r="D1037" s="5"/>
    </row>
    <row r="1038" spans="3:4">
      <c r="C1038" s="5"/>
      <c r="D1038" s="5"/>
    </row>
    <row r="1039" spans="3:4">
      <c r="C1039" s="5"/>
      <c r="D1039" s="5"/>
    </row>
    <row r="1040" spans="3:4">
      <c r="C1040" s="5"/>
      <c r="D1040" s="5"/>
    </row>
    <row r="1041" spans="3:4">
      <c r="C1041" s="5"/>
      <c r="D1041" s="5"/>
    </row>
    <row r="1042" spans="3:4">
      <c r="C1042" s="5"/>
      <c r="D1042" s="5"/>
    </row>
    <row r="1043" spans="3:4">
      <c r="C1043" s="5"/>
      <c r="D1043" s="5"/>
    </row>
    <row r="1044" spans="3:4">
      <c r="C1044" s="5"/>
      <c r="D1044" s="5"/>
    </row>
    <row r="1045" spans="3:4">
      <c r="C1045" s="5"/>
      <c r="D1045" s="5"/>
    </row>
    <row r="1046" spans="3:4">
      <c r="C1046" s="5"/>
      <c r="D1046" s="5"/>
    </row>
    <row r="1047" spans="3:4">
      <c r="C1047" s="5"/>
      <c r="D1047" s="5"/>
    </row>
    <row r="1048" spans="3:4">
      <c r="C1048" s="5"/>
      <c r="D1048" s="5"/>
    </row>
    <row r="1049" spans="3:4">
      <c r="C1049" s="5"/>
      <c r="D1049" s="5"/>
    </row>
    <row r="1050" spans="3:4">
      <c r="C1050" s="5"/>
      <c r="D1050" s="5"/>
    </row>
    <row r="1051" spans="3:4">
      <c r="C1051" s="5"/>
      <c r="D1051" s="5"/>
    </row>
    <row r="1052" spans="3:4">
      <c r="C1052" s="5"/>
      <c r="D1052" s="5"/>
    </row>
    <row r="1053" spans="3:4">
      <c r="C1053" s="5"/>
      <c r="D1053" s="5"/>
    </row>
    <row r="1054" spans="3:4">
      <c r="C1054" s="5"/>
      <c r="D1054" s="5"/>
    </row>
    <row r="1055" spans="3:4">
      <c r="C1055" s="5"/>
      <c r="D1055" s="5"/>
    </row>
    <row r="1056" spans="3:4">
      <c r="C1056" s="5"/>
      <c r="D1056" s="5"/>
    </row>
    <row r="1057" spans="3:4">
      <c r="C1057" s="5"/>
      <c r="D1057" s="5"/>
    </row>
    <row r="1058" spans="3:4">
      <c r="C1058" s="5"/>
      <c r="D1058" s="5"/>
    </row>
    <row r="1059" spans="3:4">
      <c r="C1059" s="5"/>
      <c r="D1059" s="5"/>
    </row>
    <row r="1060" spans="3:4">
      <c r="C1060" s="5"/>
      <c r="D1060" s="5"/>
    </row>
    <row r="1061" spans="3:4">
      <c r="C1061" s="5"/>
      <c r="D1061" s="5"/>
    </row>
    <row r="1062" spans="3:4">
      <c r="C1062" s="5"/>
      <c r="D1062" s="5"/>
    </row>
    <row r="1063" spans="3:4">
      <c r="C1063" s="5"/>
      <c r="D1063" s="5"/>
    </row>
    <row r="1064" spans="3:4">
      <c r="C1064" s="5"/>
      <c r="D1064" s="5"/>
    </row>
    <row r="1065" spans="3:4">
      <c r="C1065" s="5"/>
      <c r="D1065" s="5"/>
    </row>
    <row r="1066" spans="3:4">
      <c r="C1066" s="5"/>
      <c r="D1066" s="5"/>
    </row>
    <row r="1067" spans="3:4">
      <c r="C1067" s="5"/>
      <c r="D1067" s="5"/>
    </row>
    <row r="1068" spans="3:4">
      <c r="C1068" s="5"/>
      <c r="D1068" s="5"/>
    </row>
    <row r="1069" spans="3:4">
      <c r="C1069" s="5"/>
      <c r="D1069" s="5"/>
    </row>
    <row r="1070" spans="3:4">
      <c r="C1070" s="5"/>
      <c r="D1070" s="5"/>
    </row>
    <row r="1071" spans="3:4">
      <c r="C1071" s="5"/>
      <c r="D1071" s="5"/>
    </row>
    <row r="1072" spans="3:4">
      <c r="C1072" s="5"/>
      <c r="D1072" s="5"/>
    </row>
    <row r="1073" spans="3:4">
      <c r="C1073" s="5"/>
      <c r="D1073" s="5"/>
    </row>
    <row r="1074" spans="3:4">
      <c r="C1074" s="5"/>
      <c r="D1074" s="5"/>
    </row>
    <row r="1075" spans="3:4">
      <c r="C1075" s="5"/>
      <c r="D1075" s="5"/>
    </row>
    <row r="1076" spans="3:4">
      <c r="C1076" s="5"/>
      <c r="D1076" s="5"/>
    </row>
    <row r="1077" spans="3:4">
      <c r="C1077" s="5"/>
      <c r="D1077" s="5"/>
    </row>
    <row r="1078" spans="3:4">
      <c r="C1078" s="5"/>
      <c r="D1078" s="5"/>
    </row>
    <row r="1079" spans="3:4">
      <c r="C1079" s="5"/>
      <c r="D1079" s="5"/>
    </row>
    <row r="1080" spans="3:4">
      <c r="C1080" s="5"/>
      <c r="D1080" s="5"/>
    </row>
    <row r="1081" spans="3:4">
      <c r="C1081" s="5"/>
      <c r="D1081" s="5"/>
    </row>
    <row r="1082" spans="3:4">
      <c r="C1082" s="5"/>
      <c r="D1082" s="5"/>
    </row>
    <row r="1083" spans="3:4">
      <c r="C1083" s="5"/>
      <c r="D1083" s="5"/>
    </row>
    <row r="1084" spans="3:4">
      <c r="C1084" s="5"/>
      <c r="D1084" s="5"/>
    </row>
    <row r="1085" spans="3:4">
      <c r="C1085" s="5"/>
      <c r="D1085" s="5"/>
    </row>
    <row r="1086" spans="3:4">
      <c r="C1086" s="5"/>
      <c r="D1086" s="5"/>
    </row>
    <row r="1087" spans="3:4">
      <c r="C1087" s="5"/>
      <c r="D1087" s="5"/>
    </row>
    <row r="1088" spans="3:4">
      <c r="C1088" s="5"/>
      <c r="D1088" s="5"/>
    </row>
    <row r="1089" spans="3:4">
      <c r="C1089" s="5"/>
      <c r="D1089" s="5"/>
    </row>
    <row r="1090" spans="3:4">
      <c r="C1090" s="5"/>
      <c r="D1090" s="5"/>
    </row>
    <row r="1091" spans="3:4">
      <c r="C1091" s="5"/>
      <c r="D1091" s="5"/>
    </row>
    <row r="1092" spans="3:4">
      <c r="C1092" s="5"/>
      <c r="D1092" s="5"/>
    </row>
    <row r="1093" spans="3:4">
      <c r="C1093" s="5"/>
      <c r="D1093" s="5"/>
    </row>
    <row r="1094" spans="3:4">
      <c r="C1094" s="5"/>
      <c r="D1094" s="5"/>
    </row>
    <row r="1095" spans="3:4">
      <c r="C1095" s="5"/>
      <c r="D1095" s="5"/>
    </row>
    <row r="1096" spans="3:4">
      <c r="C1096" s="5"/>
      <c r="D1096" s="5"/>
    </row>
    <row r="1097" spans="3:4">
      <c r="C1097" s="5"/>
      <c r="D1097" s="5"/>
    </row>
    <row r="1098" spans="3:4">
      <c r="C1098" s="5"/>
      <c r="D1098" s="5"/>
    </row>
    <row r="1099" spans="3:4">
      <c r="C1099" s="5"/>
      <c r="D1099" s="5"/>
    </row>
    <row r="1100" spans="3:4">
      <c r="C1100" s="5"/>
      <c r="D1100" s="5"/>
    </row>
    <row r="1101" spans="3:4">
      <c r="C1101" s="5"/>
      <c r="D1101" s="5"/>
    </row>
    <row r="1102" spans="3:4">
      <c r="C1102" s="5"/>
      <c r="D1102" s="5"/>
    </row>
    <row r="1103" spans="3:4">
      <c r="C1103" s="5"/>
      <c r="D1103" s="5"/>
    </row>
    <row r="1104" spans="3:4">
      <c r="C1104" s="5"/>
      <c r="D1104" s="5"/>
    </row>
    <row r="1105" spans="3:4">
      <c r="C1105" s="5"/>
      <c r="D1105" s="5"/>
    </row>
    <row r="1106" spans="3:4">
      <c r="C1106" s="5"/>
      <c r="D1106" s="5"/>
    </row>
    <row r="1107" spans="3:4">
      <c r="C1107" s="5"/>
      <c r="D1107" s="5"/>
    </row>
    <row r="1108" spans="3:4">
      <c r="C1108" s="5"/>
      <c r="D1108" s="5"/>
    </row>
    <row r="1109" spans="3:4">
      <c r="C1109" s="5"/>
      <c r="D1109" s="5"/>
    </row>
    <row r="1110" spans="3:4">
      <c r="C1110" s="5"/>
      <c r="D1110" s="5"/>
    </row>
    <row r="1111" spans="3:4">
      <c r="C1111" s="5"/>
      <c r="D1111" s="5"/>
    </row>
    <row r="1112" spans="3:4">
      <c r="C1112" s="5"/>
      <c r="D1112" s="5"/>
    </row>
    <row r="1113" spans="3:4">
      <c r="C1113" s="5"/>
      <c r="D1113" s="5"/>
    </row>
    <row r="1114" spans="3:4">
      <c r="C1114" s="5"/>
      <c r="D1114" s="5"/>
    </row>
    <row r="1115" spans="3:4">
      <c r="C1115" s="5"/>
      <c r="D1115" s="5"/>
    </row>
    <row r="1116" spans="3:4">
      <c r="C1116" s="5"/>
      <c r="D1116" s="5"/>
    </row>
    <row r="1117" spans="3:4">
      <c r="C1117" s="5"/>
      <c r="D1117" s="5"/>
    </row>
    <row r="1118" spans="3:4">
      <c r="C1118" s="5"/>
      <c r="D1118" s="5"/>
    </row>
    <row r="1119" spans="3:4">
      <c r="C1119" s="5"/>
      <c r="D1119" s="5"/>
    </row>
    <row r="1120" spans="3:4">
      <c r="C1120" s="5"/>
      <c r="D1120" s="5"/>
    </row>
    <row r="1121" spans="3:4">
      <c r="C1121" s="5"/>
      <c r="D1121" s="5"/>
    </row>
    <row r="1122" spans="3:4">
      <c r="C1122" s="5"/>
      <c r="D1122" s="5"/>
    </row>
    <row r="1123" spans="3:4">
      <c r="C1123" s="5"/>
      <c r="D1123" s="5"/>
    </row>
    <row r="1124" spans="3:4">
      <c r="C1124" s="5"/>
      <c r="D1124" s="5"/>
    </row>
    <row r="1125" spans="3:4">
      <c r="C1125" s="5"/>
      <c r="D1125" s="5"/>
    </row>
    <row r="1126" spans="3:4">
      <c r="C1126" s="5"/>
      <c r="D1126" s="5"/>
    </row>
    <row r="1127" spans="3:4">
      <c r="C1127" s="5"/>
      <c r="D1127" s="5"/>
    </row>
    <row r="1128" spans="3:4">
      <c r="C1128" s="5"/>
      <c r="D1128" s="5"/>
    </row>
    <row r="1129" spans="3:4">
      <c r="C1129" s="5"/>
      <c r="D1129" s="5"/>
    </row>
    <row r="1130" spans="3:4">
      <c r="C1130" s="5"/>
      <c r="D1130" s="5"/>
    </row>
    <row r="1131" spans="3:4">
      <c r="C1131" s="5"/>
      <c r="D1131" s="5"/>
    </row>
    <row r="1132" spans="3:4">
      <c r="C1132" s="5"/>
      <c r="D1132" s="5"/>
    </row>
    <row r="1133" spans="3:4">
      <c r="C1133" s="5"/>
      <c r="D1133" s="5"/>
    </row>
    <row r="1134" spans="3:4">
      <c r="C1134" s="5"/>
      <c r="D1134" s="5"/>
    </row>
    <row r="1135" spans="3:4">
      <c r="C1135" s="5"/>
      <c r="D1135" s="5"/>
    </row>
    <row r="1136" spans="3:4">
      <c r="C1136" s="5"/>
      <c r="D1136" s="5"/>
    </row>
    <row r="1137" spans="3:4">
      <c r="C1137" s="5"/>
      <c r="D1137" s="5"/>
    </row>
    <row r="1138" spans="3:4">
      <c r="C1138" s="5"/>
      <c r="D1138" s="5"/>
    </row>
    <row r="1139" spans="3:4">
      <c r="C1139" s="5"/>
      <c r="D1139" s="5"/>
    </row>
    <row r="1140" spans="3:4">
      <c r="C1140" s="5"/>
      <c r="D1140" s="5"/>
    </row>
    <row r="1141" spans="3:4">
      <c r="C1141" s="5"/>
      <c r="D1141" s="5"/>
    </row>
    <row r="1142" spans="3:4">
      <c r="C1142" s="5"/>
      <c r="D1142" s="5"/>
    </row>
    <row r="1143" spans="3:4">
      <c r="C1143" s="5"/>
      <c r="D1143" s="5"/>
    </row>
    <row r="1144" spans="3:4">
      <c r="C1144" s="5"/>
      <c r="D1144" s="5"/>
    </row>
    <row r="1145" spans="3:4">
      <c r="C1145" s="5"/>
      <c r="D1145" s="5"/>
    </row>
    <row r="1146" spans="3:4">
      <c r="C1146" s="5"/>
      <c r="D1146" s="5"/>
    </row>
    <row r="1147" spans="3:4">
      <c r="C1147" s="5"/>
      <c r="D1147" s="5"/>
    </row>
    <row r="1148" spans="3:4">
      <c r="C1148" s="5"/>
      <c r="D1148" s="5"/>
    </row>
    <row r="1149" spans="3:4">
      <c r="C1149" s="5"/>
      <c r="D1149" s="5"/>
    </row>
    <row r="1150" spans="3:4">
      <c r="C1150" s="5"/>
      <c r="D1150" s="5"/>
    </row>
    <row r="1151" spans="3:4">
      <c r="C1151" s="5"/>
      <c r="D1151" s="5"/>
    </row>
    <row r="1152" spans="3:4">
      <c r="C1152" s="5"/>
      <c r="D1152" s="5"/>
    </row>
    <row r="1153" spans="3:4">
      <c r="C1153" s="5"/>
      <c r="D1153" s="5"/>
    </row>
    <row r="1154" spans="3:4">
      <c r="C1154" s="5"/>
      <c r="D1154" s="5"/>
    </row>
    <row r="1155" spans="3:4">
      <c r="C1155" s="5"/>
      <c r="D1155" s="5"/>
    </row>
    <row r="1156" spans="3:4">
      <c r="C1156" s="5"/>
      <c r="D1156" s="5"/>
    </row>
    <row r="1157" spans="3:4">
      <c r="C1157" s="5"/>
      <c r="D1157" s="5"/>
    </row>
    <row r="1158" spans="3:4">
      <c r="C1158" s="5"/>
      <c r="D1158" s="5"/>
    </row>
    <row r="1159" spans="3:4">
      <c r="C1159" s="5"/>
      <c r="D1159" s="5"/>
    </row>
    <row r="1160" spans="3:4">
      <c r="C1160" s="5"/>
      <c r="D1160" s="5"/>
    </row>
    <row r="1161" spans="3:4">
      <c r="C1161" s="5"/>
      <c r="D1161" s="5"/>
    </row>
    <row r="1162" spans="3:4">
      <c r="C1162" s="5"/>
      <c r="D1162" s="5"/>
    </row>
    <row r="1163" spans="3:4">
      <c r="C1163" s="5"/>
      <c r="D1163" s="5"/>
    </row>
    <row r="1164" spans="3:4">
      <c r="C1164" s="5"/>
      <c r="D1164" s="5"/>
    </row>
    <row r="1165" spans="3:4">
      <c r="C1165" s="5"/>
      <c r="D1165" s="5"/>
    </row>
    <row r="1166" spans="3:4">
      <c r="C1166" s="5"/>
      <c r="D1166" s="5"/>
    </row>
    <row r="1167" spans="3:4">
      <c r="C1167" s="5"/>
      <c r="D1167" s="5"/>
    </row>
    <row r="1168" spans="3:4">
      <c r="C1168" s="5"/>
      <c r="D1168" s="5"/>
    </row>
    <row r="1169" spans="3:4">
      <c r="C1169" s="5"/>
      <c r="D1169" s="5"/>
    </row>
    <row r="1170" spans="3:4">
      <c r="C1170" s="5"/>
      <c r="D1170" s="5"/>
    </row>
    <row r="1171" spans="3:4">
      <c r="C1171" s="5"/>
      <c r="D1171" s="5"/>
    </row>
    <row r="1172" spans="3:4">
      <c r="C1172" s="5"/>
      <c r="D1172" s="5"/>
    </row>
    <row r="1173" spans="3:4">
      <c r="C1173" s="5"/>
      <c r="D1173" s="5"/>
    </row>
    <row r="1174" spans="3:4">
      <c r="C1174" s="5"/>
      <c r="D1174" s="5"/>
    </row>
    <row r="1175" spans="3:4">
      <c r="C1175" s="5"/>
      <c r="D1175" s="5"/>
    </row>
    <row r="1176" spans="3:4">
      <c r="C1176" s="5"/>
      <c r="D1176" s="5"/>
    </row>
    <row r="1177" spans="3:4">
      <c r="C1177" s="5"/>
      <c r="D1177" s="5"/>
    </row>
    <row r="1178" spans="3:4">
      <c r="C1178" s="5"/>
      <c r="D1178" s="5"/>
    </row>
    <row r="1179" spans="3:4">
      <c r="C1179" s="5"/>
      <c r="D1179" s="5"/>
    </row>
    <row r="1180" spans="3:4">
      <c r="C1180" s="5"/>
      <c r="D1180" s="5"/>
    </row>
    <row r="1181" spans="3:4">
      <c r="C1181" s="5"/>
      <c r="D1181" s="5"/>
    </row>
    <row r="1182" spans="3:4">
      <c r="C1182" s="5"/>
      <c r="D1182" s="5"/>
    </row>
    <row r="1183" spans="3:4">
      <c r="C1183" s="5"/>
      <c r="D1183" s="5"/>
    </row>
    <row r="1184" spans="3:4">
      <c r="C1184" s="5"/>
      <c r="D1184" s="5"/>
    </row>
    <row r="1185" spans="3:4">
      <c r="C1185" s="5"/>
      <c r="D1185" s="5"/>
    </row>
    <row r="1186" spans="3:4">
      <c r="C1186" s="5"/>
      <c r="D1186" s="5"/>
    </row>
    <row r="1187" spans="3:4">
      <c r="C1187" s="5"/>
      <c r="D1187" s="5"/>
    </row>
    <row r="1188" spans="3:4">
      <c r="C1188" s="5"/>
      <c r="D1188" s="5"/>
    </row>
    <row r="1189" spans="3:4">
      <c r="C1189" s="5"/>
      <c r="D1189" s="5"/>
    </row>
    <row r="1190" spans="3:4">
      <c r="C1190" s="5"/>
      <c r="D1190" s="5"/>
    </row>
    <row r="1191" spans="3:4">
      <c r="C1191" s="5"/>
      <c r="D1191" s="5"/>
    </row>
    <row r="1192" spans="3:4">
      <c r="C1192" s="5"/>
      <c r="D1192" s="5"/>
    </row>
    <row r="1193" spans="3:4">
      <c r="C1193" s="5"/>
      <c r="D1193" s="5"/>
    </row>
    <row r="1194" spans="3:4">
      <c r="C1194" s="5"/>
      <c r="D1194" s="5"/>
    </row>
    <row r="1195" spans="3:4">
      <c r="C1195" s="5"/>
      <c r="D1195" s="5"/>
    </row>
    <row r="1196" spans="3:4">
      <c r="C1196" s="5"/>
      <c r="D1196" s="5"/>
    </row>
    <row r="1197" spans="3:4">
      <c r="C1197" s="5"/>
      <c r="D1197" s="5"/>
    </row>
    <row r="1198" spans="3:4">
      <c r="C1198" s="5"/>
      <c r="D1198" s="5"/>
    </row>
    <row r="1199" spans="3:4">
      <c r="C1199" s="5"/>
      <c r="D1199" s="5"/>
    </row>
    <row r="1200" spans="3:4">
      <c r="C1200" s="5"/>
      <c r="D1200" s="5"/>
    </row>
    <row r="1201" spans="3:4">
      <c r="C1201" s="5"/>
      <c r="D1201" s="5"/>
    </row>
    <row r="1202" spans="3:4">
      <c r="C1202" s="5"/>
      <c r="D1202" s="5"/>
    </row>
    <row r="1203" spans="3:4">
      <c r="C1203" s="5"/>
      <c r="D1203" s="5"/>
    </row>
    <row r="1204" spans="3:4">
      <c r="C1204" s="5"/>
      <c r="D1204" s="5"/>
    </row>
    <row r="1205" spans="3:4">
      <c r="C1205" s="5"/>
      <c r="D1205" s="5"/>
    </row>
    <row r="1206" spans="3:4">
      <c r="C1206" s="5"/>
      <c r="D1206" s="5"/>
    </row>
    <row r="1207" spans="3:4">
      <c r="C1207" s="5"/>
      <c r="D1207" s="5"/>
    </row>
    <row r="1208" spans="3:4">
      <c r="C1208" s="5"/>
      <c r="D1208" s="5"/>
    </row>
    <row r="1209" spans="3:4">
      <c r="C1209" s="5"/>
      <c r="D1209" s="5"/>
    </row>
    <row r="1210" spans="3:4">
      <c r="C1210" s="5"/>
      <c r="D1210" s="5"/>
    </row>
    <row r="1211" spans="3:4">
      <c r="C1211" s="5"/>
      <c r="D1211" s="5"/>
    </row>
    <row r="1212" spans="3:4">
      <c r="C1212" s="5"/>
      <c r="D1212" s="5"/>
    </row>
    <row r="1213" spans="3:4">
      <c r="C1213" s="5"/>
      <c r="D1213" s="5"/>
    </row>
    <row r="1214" spans="3:4">
      <c r="C1214" s="5"/>
      <c r="D1214" s="5"/>
    </row>
    <row r="1215" spans="3:4">
      <c r="C1215" s="5"/>
      <c r="D1215" s="5"/>
    </row>
    <row r="1216" spans="3:4">
      <c r="C1216" s="5"/>
      <c r="D1216" s="5"/>
    </row>
    <row r="1217" spans="3:4">
      <c r="C1217" s="5"/>
      <c r="D1217" s="5"/>
    </row>
    <row r="1218" spans="3:4">
      <c r="C1218" s="5"/>
      <c r="D1218" s="5"/>
    </row>
    <row r="1219" spans="3:4">
      <c r="C1219" s="5"/>
      <c r="D1219" s="5"/>
    </row>
    <row r="1220" spans="3:4">
      <c r="C1220" s="5"/>
      <c r="D1220" s="5"/>
    </row>
    <row r="1221" spans="3:4">
      <c r="C1221" s="5"/>
      <c r="D1221" s="5"/>
    </row>
    <row r="1222" spans="3:4">
      <c r="C1222" s="5"/>
      <c r="D1222" s="5"/>
    </row>
    <row r="1223" spans="3:4">
      <c r="C1223" s="5"/>
      <c r="D1223" s="5"/>
    </row>
    <row r="1224" spans="3:4">
      <c r="C1224" s="5"/>
      <c r="D1224" s="5"/>
    </row>
    <row r="1225" spans="3:4">
      <c r="C1225" s="5"/>
      <c r="D1225" s="5"/>
    </row>
    <row r="1226" spans="3:4">
      <c r="C1226" s="5"/>
      <c r="D1226" s="5"/>
    </row>
    <row r="1227" spans="3:4">
      <c r="C1227" s="5"/>
      <c r="D1227" s="5"/>
    </row>
    <row r="1228" spans="3:4">
      <c r="C1228" s="5"/>
      <c r="D1228" s="5"/>
    </row>
    <row r="1229" spans="3:4">
      <c r="C1229" s="5"/>
      <c r="D1229" s="5"/>
    </row>
    <row r="1230" spans="3:4">
      <c r="C1230" s="5"/>
      <c r="D1230" s="5"/>
    </row>
    <row r="1231" spans="3:4">
      <c r="C1231" s="5"/>
      <c r="D1231" s="5"/>
    </row>
    <row r="1232" spans="3:4">
      <c r="C1232" s="5"/>
      <c r="D1232" s="5"/>
    </row>
    <row r="1233" spans="3:4">
      <c r="C1233" s="5"/>
      <c r="D1233" s="5"/>
    </row>
    <row r="1234" spans="3:4">
      <c r="C1234" s="5"/>
      <c r="D1234" s="5"/>
    </row>
    <row r="1235" spans="3:4">
      <c r="C1235" s="5"/>
      <c r="D1235" s="5"/>
    </row>
    <row r="1236" spans="3:4">
      <c r="C1236" s="5"/>
      <c r="D1236" s="5"/>
    </row>
    <row r="1237" spans="3:4">
      <c r="C1237" s="5"/>
      <c r="D1237" s="5"/>
    </row>
    <row r="1238" spans="3:4">
      <c r="C1238" s="5"/>
      <c r="D1238" s="5"/>
    </row>
    <row r="1239" spans="3:4">
      <c r="C1239" s="5"/>
      <c r="D1239" s="5"/>
    </row>
    <row r="1240" spans="3:4">
      <c r="C1240" s="5"/>
      <c r="D1240" s="5"/>
    </row>
    <row r="1241" spans="3:4">
      <c r="C1241" s="5"/>
      <c r="D1241" s="5"/>
    </row>
    <row r="1242" spans="3:4">
      <c r="C1242" s="5"/>
      <c r="D1242" s="5"/>
    </row>
    <row r="1243" spans="3:4">
      <c r="C1243" s="5"/>
      <c r="D1243" s="5"/>
    </row>
    <row r="1244" spans="3:4">
      <c r="C1244" s="5"/>
      <c r="D1244" s="5"/>
    </row>
    <row r="1245" spans="3:4">
      <c r="C1245" s="5"/>
      <c r="D1245" s="5"/>
    </row>
    <row r="1246" spans="3:4">
      <c r="C1246" s="5"/>
      <c r="D1246" s="5"/>
    </row>
    <row r="1247" spans="3:4">
      <c r="C1247" s="5"/>
      <c r="D1247" s="5"/>
    </row>
    <row r="1248" spans="3:4">
      <c r="C1248" s="5"/>
      <c r="D1248" s="5"/>
    </row>
    <row r="1249" spans="3:4">
      <c r="C1249" s="5"/>
      <c r="D1249" s="5"/>
    </row>
    <row r="1250" spans="3:4">
      <c r="C1250" s="5"/>
      <c r="D1250" s="5"/>
    </row>
    <row r="1251" spans="3:4">
      <c r="C1251" s="5"/>
      <c r="D1251" s="5"/>
    </row>
    <row r="1252" spans="3:4">
      <c r="C1252" s="5"/>
      <c r="D1252" s="5"/>
    </row>
    <row r="1253" spans="3:4">
      <c r="C1253" s="5"/>
      <c r="D1253" s="5"/>
    </row>
    <row r="1254" spans="3:4">
      <c r="C1254" s="5"/>
      <c r="D1254" s="5"/>
    </row>
    <row r="1255" spans="3:4">
      <c r="C1255" s="5"/>
      <c r="D1255" s="5"/>
    </row>
    <row r="1256" spans="3:4">
      <c r="C1256" s="5"/>
      <c r="D1256" s="5"/>
    </row>
    <row r="1257" spans="3:4">
      <c r="C1257" s="5"/>
      <c r="D1257" s="5"/>
    </row>
    <row r="1258" spans="3:4">
      <c r="C1258" s="5"/>
      <c r="D1258" s="5"/>
    </row>
    <row r="1259" spans="3:4">
      <c r="C1259" s="5"/>
      <c r="D1259" s="5"/>
    </row>
    <row r="1260" spans="3:4">
      <c r="C1260" s="5"/>
      <c r="D1260" s="5"/>
    </row>
    <row r="1261" spans="3:4">
      <c r="C1261" s="5"/>
      <c r="D1261" s="5"/>
    </row>
    <row r="1262" spans="3:4">
      <c r="C1262" s="5"/>
      <c r="D1262" s="5"/>
    </row>
    <row r="1263" spans="3:4">
      <c r="C1263" s="5"/>
      <c r="D1263" s="5"/>
    </row>
    <row r="1264" spans="3:4">
      <c r="C1264" s="5"/>
      <c r="D1264" s="5"/>
    </row>
    <row r="1265" spans="3:4">
      <c r="C1265" s="5"/>
      <c r="D1265" s="5"/>
    </row>
    <row r="1266" spans="3:4">
      <c r="C1266" s="5"/>
      <c r="D1266" s="5"/>
    </row>
    <row r="1267" spans="3:4">
      <c r="C1267" s="5"/>
      <c r="D1267" s="5"/>
    </row>
    <row r="1268" spans="3:4">
      <c r="C1268" s="5"/>
      <c r="D1268" s="5"/>
    </row>
    <row r="1269" spans="3:4">
      <c r="C1269" s="5"/>
      <c r="D1269" s="5"/>
    </row>
    <row r="1270" spans="3:4">
      <c r="C1270" s="5"/>
      <c r="D1270" s="5"/>
    </row>
    <row r="1271" spans="3:4">
      <c r="C1271" s="5"/>
      <c r="D1271" s="5"/>
    </row>
    <row r="1272" spans="3:4">
      <c r="C1272" s="5"/>
      <c r="D1272" s="5"/>
    </row>
    <row r="1273" spans="3:4">
      <c r="C1273" s="5"/>
      <c r="D1273" s="5"/>
    </row>
    <row r="1274" spans="3:4">
      <c r="C1274" s="5"/>
      <c r="D1274" s="5"/>
    </row>
    <row r="1275" spans="3:4">
      <c r="C1275" s="5"/>
      <c r="D1275" s="5"/>
    </row>
    <row r="1276" spans="3:4">
      <c r="C1276" s="5"/>
      <c r="D1276" s="5"/>
    </row>
    <row r="1277" spans="3:4">
      <c r="C1277" s="5"/>
      <c r="D1277" s="5"/>
    </row>
    <row r="1278" spans="3:4">
      <c r="C1278" s="5"/>
      <c r="D1278" s="5"/>
    </row>
    <row r="1279" spans="3:4">
      <c r="C1279" s="5"/>
      <c r="D1279" s="5"/>
    </row>
    <row r="1280" spans="3:4">
      <c r="C1280" s="5"/>
      <c r="D1280" s="5"/>
    </row>
    <row r="1281" spans="3:4">
      <c r="C1281" s="5"/>
      <c r="D1281" s="5"/>
    </row>
    <row r="1282" spans="3:4">
      <c r="C1282" s="5"/>
      <c r="D1282" s="5"/>
    </row>
    <row r="1283" spans="3:4">
      <c r="C1283" s="5"/>
      <c r="D1283" s="5"/>
    </row>
    <row r="1284" spans="3:4">
      <c r="C1284" s="5"/>
      <c r="D1284" s="5"/>
    </row>
    <row r="1285" spans="3:4">
      <c r="C1285" s="5"/>
      <c r="D1285" s="5"/>
    </row>
    <row r="1286" spans="3:4">
      <c r="C1286" s="5"/>
      <c r="D1286" s="5"/>
    </row>
    <row r="1287" spans="3:4">
      <c r="C1287" s="5"/>
      <c r="D1287" s="5"/>
    </row>
    <row r="1288" spans="3:4">
      <c r="C1288" s="5"/>
      <c r="D1288" s="5"/>
    </row>
    <row r="1289" spans="3:4">
      <c r="C1289" s="5"/>
      <c r="D1289" s="5"/>
    </row>
    <row r="1290" spans="3:4">
      <c r="C1290" s="5"/>
      <c r="D1290" s="5"/>
    </row>
    <row r="1291" spans="3:4">
      <c r="C1291" s="5"/>
      <c r="D1291" s="5"/>
    </row>
    <row r="1292" spans="3:4">
      <c r="C1292" s="5"/>
      <c r="D1292" s="5"/>
    </row>
    <row r="1293" spans="3:4">
      <c r="C1293" s="5"/>
      <c r="D1293" s="5"/>
    </row>
    <row r="1294" spans="3:4">
      <c r="C1294" s="5"/>
      <c r="D1294" s="5"/>
    </row>
    <row r="1295" spans="3:4">
      <c r="C1295" s="5"/>
      <c r="D1295" s="5"/>
    </row>
    <row r="1296" spans="3:4">
      <c r="C1296" s="5"/>
      <c r="D1296" s="5"/>
    </row>
    <row r="1297" spans="3:4">
      <c r="C1297" s="5"/>
      <c r="D1297" s="5"/>
    </row>
    <row r="1298" spans="3:4">
      <c r="C1298" s="5"/>
      <c r="D1298" s="5"/>
    </row>
    <row r="1299" spans="3:4">
      <c r="C1299" s="5"/>
      <c r="D1299" s="5"/>
    </row>
    <row r="1300" spans="3:4">
      <c r="C1300" s="5"/>
      <c r="D1300" s="5"/>
    </row>
    <row r="1301" spans="3:4">
      <c r="C1301" s="5"/>
      <c r="D1301" s="5"/>
    </row>
    <row r="1302" spans="3:4">
      <c r="C1302" s="5"/>
      <c r="D1302" s="5"/>
    </row>
    <row r="1303" spans="3:4">
      <c r="C1303" s="5"/>
      <c r="D1303" s="5"/>
    </row>
    <row r="1304" spans="3:4">
      <c r="C1304" s="5"/>
      <c r="D1304" s="5"/>
    </row>
    <row r="1305" spans="3:4">
      <c r="C1305" s="5"/>
      <c r="D1305" s="5"/>
    </row>
    <row r="1306" spans="3:4">
      <c r="C1306" s="5"/>
      <c r="D1306" s="5"/>
    </row>
    <row r="1307" spans="3:4">
      <c r="C1307" s="5"/>
      <c r="D1307" s="5"/>
    </row>
    <row r="1308" spans="3:4">
      <c r="C1308" s="5"/>
      <c r="D1308" s="5"/>
    </row>
    <row r="1309" spans="3:4">
      <c r="C1309" s="5"/>
      <c r="D1309" s="5"/>
    </row>
    <row r="1310" spans="3:4">
      <c r="C1310" s="5"/>
      <c r="D1310" s="5"/>
    </row>
    <row r="1311" spans="3:4">
      <c r="C1311" s="5"/>
      <c r="D1311" s="5"/>
    </row>
    <row r="1312" spans="3:4">
      <c r="C1312" s="5"/>
      <c r="D1312" s="5"/>
    </row>
    <row r="1313" spans="3:4">
      <c r="C1313" s="5"/>
      <c r="D1313" s="5"/>
    </row>
    <row r="1314" spans="3:4">
      <c r="C1314" s="5"/>
      <c r="D1314" s="5"/>
    </row>
    <row r="1315" spans="3:4">
      <c r="C1315" s="5"/>
      <c r="D1315" s="5"/>
    </row>
    <row r="1316" spans="3:4">
      <c r="C1316" s="5"/>
      <c r="D1316" s="5"/>
    </row>
    <row r="1317" spans="3:4">
      <c r="C1317" s="5"/>
      <c r="D1317" s="5"/>
    </row>
    <row r="1318" spans="3:4">
      <c r="C1318" s="5"/>
      <c r="D1318" s="5"/>
    </row>
    <row r="1319" spans="3:4">
      <c r="C1319" s="5"/>
      <c r="D1319" s="5"/>
    </row>
    <row r="1320" spans="3:4">
      <c r="C1320" s="5"/>
      <c r="D1320" s="5"/>
    </row>
    <row r="1321" spans="3:4">
      <c r="C1321" s="5"/>
      <c r="D1321" s="5"/>
    </row>
    <row r="1322" spans="3:4">
      <c r="C1322" s="5"/>
      <c r="D1322" s="5"/>
    </row>
    <row r="1323" spans="3:4">
      <c r="C1323" s="5"/>
      <c r="D1323" s="5"/>
    </row>
    <row r="1324" spans="3:4">
      <c r="C1324" s="5"/>
      <c r="D1324" s="5"/>
    </row>
    <row r="1325" spans="3:4">
      <c r="C1325" s="5"/>
      <c r="D1325" s="5"/>
    </row>
    <row r="1326" spans="3:4">
      <c r="C1326" s="5"/>
      <c r="D1326" s="5"/>
    </row>
    <row r="1327" spans="3:4">
      <c r="C1327" s="5"/>
      <c r="D1327" s="5"/>
    </row>
    <row r="1328" spans="3:4">
      <c r="C1328" s="5"/>
      <c r="D1328" s="5"/>
    </row>
    <row r="1329" spans="3:4">
      <c r="C1329" s="5"/>
      <c r="D1329" s="5"/>
    </row>
    <row r="1330" spans="3:4">
      <c r="C1330" s="5"/>
      <c r="D1330" s="5"/>
    </row>
    <row r="1331" spans="3:4">
      <c r="C1331" s="5"/>
      <c r="D1331" s="5"/>
    </row>
    <row r="1332" spans="3:4">
      <c r="C1332" s="5"/>
      <c r="D1332" s="5"/>
    </row>
    <row r="1333" spans="3:4">
      <c r="C1333" s="5"/>
      <c r="D1333" s="5"/>
    </row>
    <row r="1334" spans="3:4">
      <c r="C1334" s="5"/>
      <c r="D1334" s="5"/>
    </row>
    <row r="1335" spans="3:4">
      <c r="C1335" s="5"/>
      <c r="D1335" s="5"/>
    </row>
    <row r="1336" spans="3:4">
      <c r="C1336" s="5"/>
      <c r="D1336" s="5"/>
    </row>
    <row r="1337" spans="3:4">
      <c r="C1337" s="5"/>
      <c r="D1337" s="5"/>
    </row>
    <row r="1338" spans="3:4">
      <c r="C1338" s="5"/>
      <c r="D1338" s="5"/>
    </row>
    <row r="1339" spans="3:4">
      <c r="C1339" s="5"/>
      <c r="D1339" s="5"/>
    </row>
    <row r="1340" spans="3:4">
      <c r="C1340" s="5"/>
      <c r="D1340" s="5"/>
    </row>
    <row r="1341" spans="3:4">
      <c r="C1341" s="5"/>
      <c r="D1341" s="5"/>
    </row>
    <row r="1342" spans="3:4">
      <c r="C1342" s="5"/>
      <c r="D1342" s="5"/>
    </row>
    <row r="1343" spans="3:4">
      <c r="C1343" s="5"/>
      <c r="D1343" s="5"/>
    </row>
    <row r="1344" spans="3:4">
      <c r="C1344" s="5"/>
      <c r="D1344" s="5"/>
    </row>
    <row r="1345" spans="3:4">
      <c r="C1345" s="5"/>
      <c r="D1345" s="5"/>
    </row>
    <row r="1346" spans="3:4">
      <c r="C1346" s="5"/>
      <c r="D1346" s="5"/>
    </row>
    <row r="1347" spans="3:4">
      <c r="C1347" s="5"/>
      <c r="D1347" s="5"/>
    </row>
    <row r="1348" spans="3:4">
      <c r="C1348" s="5"/>
      <c r="D1348" s="5"/>
    </row>
    <row r="1349" spans="3:4">
      <c r="C1349" s="5"/>
      <c r="D1349" s="5"/>
    </row>
    <row r="1350" spans="3:4">
      <c r="C1350" s="5"/>
      <c r="D1350" s="5"/>
    </row>
    <row r="1351" spans="3:4">
      <c r="C1351" s="5"/>
      <c r="D1351" s="5"/>
    </row>
    <row r="1352" spans="3:4">
      <c r="C1352" s="5"/>
      <c r="D1352" s="5"/>
    </row>
    <row r="1353" spans="3:4">
      <c r="C1353" s="5"/>
      <c r="D1353" s="5"/>
    </row>
    <row r="1354" spans="3:4">
      <c r="C1354" s="5"/>
      <c r="D1354" s="5"/>
    </row>
    <row r="1355" spans="3:4">
      <c r="C1355" s="5"/>
      <c r="D1355" s="5"/>
    </row>
    <row r="1356" spans="3:4">
      <c r="C1356" s="5"/>
      <c r="D1356" s="5"/>
    </row>
    <row r="1357" spans="3:4">
      <c r="C1357" s="5"/>
      <c r="D1357" s="5"/>
    </row>
    <row r="1358" spans="3:4">
      <c r="C1358" s="5"/>
      <c r="D1358" s="5"/>
    </row>
    <row r="1359" spans="3:4">
      <c r="C1359" s="5"/>
      <c r="D1359" s="5"/>
    </row>
    <row r="1360" spans="3:4">
      <c r="C1360" s="5"/>
      <c r="D1360" s="5"/>
    </row>
    <row r="1361" spans="3:4">
      <c r="C1361" s="5"/>
      <c r="D1361" s="5"/>
    </row>
    <row r="1362" spans="3:4">
      <c r="C1362" s="5"/>
      <c r="D1362" s="5"/>
    </row>
    <row r="1363" spans="3:4">
      <c r="C1363" s="5"/>
      <c r="D1363" s="5"/>
    </row>
    <row r="1364" spans="3:4">
      <c r="C1364" s="5"/>
      <c r="D1364" s="5"/>
    </row>
    <row r="1365" spans="3:4">
      <c r="C1365" s="5"/>
      <c r="D1365" s="5"/>
    </row>
    <row r="1366" spans="3:4">
      <c r="C1366" s="5"/>
      <c r="D1366" s="5"/>
    </row>
    <row r="1367" spans="3:4">
      <c r="C1367" s="5"/>
      <c r="D1367" s="5"/>
    </row>
    <row r="1368" spans="3:4">
      <c r="C1368" s="5"/>
      <c r="D1368" s="5"/>
    </row>
    <row r="1369" spans="3:4">
      <c r="C1369" s="5"/>
      <c r="D1369" s="5"/>
    </row>
    <row r="1370" spans="3:4">
      <c r="C1370" s="5"/>
      <c r="D1370" s="5"/>
    </row>
    <row r="1371" spans="3:4">
      <c r="C1371" s="5"/>
      <c r="D1371" s="5"/>
    </row>
    <row r="1372" spans="3:4">
      <c r="C1372" s="5"/>
      <c r="D1372" s="5"/>
    </row>
    <row r="1373" spans="3:4">
      <c r="C1373" s="5"/>
      <c r="D1373" s="5"/>
    </row>
    <row r="1374" spans="3:4">
      <c r="C1374" s="5"/>
      <c r="D1374" s="5"/>
    </row>
    <row r="1375" spans="3:4">
      <c r="C1375" s="5"/>
      <c r="D1375" s="5"/>
    </row>
    <row r="1376" spans="3:4">
      <c r="C1376" s="5"/>
      <c r="D1376" s="5"/>
    </row>
    <row r="1377" spans="3:4">
      <c r="C1377" s="5"/>
      <c r="D1377" s="5"/>
    </row>
    <row r="1378" spans="3:4">
      <c r="C1378" s="5"/>
      <c r="D1378" s="5"/>
    </row>
    <row r="1379" spans="3:4">
      <c r="C1379" s="5"/>
      <c r="D1379" s="5"/>
    </row>
    <row r="1380" spans="3:4">
      <c r="C1380" s="5"/>
      <c r="D1380" s="5"/>
    </row>
    <row r="1381" spans="3:4">
      <c r="C1381" s="5"/>
      <c r="D1381" s="5"/>
    </row>
    <row r="1382" spans="3:4">
      <c r="C1382" s="5"/>
      <c r="D1382" s="5"/>
    </row>
    <row r="1383" spans="3:4">
      <c r="C1383" s="5"/>
      <c r="D1383" s="5"/>
    </row>
    <row r="1384" spans="3:4">
      <c r="C1384" s="5"/>
      <c r="D1384" s="5"/>
    </row>
    <row r="1385" spans="3:4">
      <c r="C1385" s="5"/>
      <c r="D1385" s="5"/>
    </row>
    <row r="1386" spans="3:4">
      <c r="C1386" s="5"/>
      <c r="D1386" s="5"/>
    </row>
    <row r="1387" spans="3:4">
      <c r="C1387" s="5"/>
      <c r="D1387" s="5"/>
    </row>
    <row r="1388" spans="3:4">
      <c r="C1388" s="5"/>
      <c r="D1388" s="5"/>
    </row>
    <row r="1389" spans="3:4">
      <c r="C1389" s="5"/>
      <c r="D1389" s="5"/>
    </row>
    <row r="1390" spans="3:4">
      <c r="C1390" s="5"/>
      <c r="D1390" s="5"/>
    </row>
    <row r="1391" spans="3:4">
      <c r="C1391" s="5"/>
      <c r="D1391" s="5"/>
    </row>
    <row r="1392" spans="3:4">
      <c r="C1392" s="5"/>
      <c r="D1392" s="5"/>
    </row>
    <row r="1393" spans="3:4">
      <c r="C1393" s="5"/>
      <c r="D1393" s="5"/>
    </row>
    <row r="1394" spans="3:4">
      <c r="C1394" s="5"/>
      <c r="D1394" s="5"/>
    </row>
    <row r="1395" spans="3:4">
      <c r="C1395" s="5"/>
      <c r="D1395" s="5"/>
    </row>
    <row r="1396" spans="3:4">
      <c r="C1396" s="5"/>
      <c r="D1396" s="5"/>
    </row>
    <row r="1397" spans="3:4">
      <c r="C1397" s="5"/>
      <c r="D1397" s="5"/>
    </row>
    <row r="1398" spans="3:4">
      <c r="C1398" s="5"/>
      <c r="D1398" s="5"/>
    </row>
    <row r="1399" spans="3:4">
      <c r="C1399" s="5"/>
      <c r="D1399" s="5"/>
    </row>
    <row r="1400" spans="3:4">
      <c r="C1400" s="5"/>
      <c r="D1400" s="5"/>
    </row>
    <row r="1401" spans="3:4">
      <c r="C1401" s="5"/>
      <c r="D1401" s="5"/>
    </row>
    <row r="1402" spans="3:4">
      <c r="C1402" s="5"/>
      <c r="D1402" s="5"/>
    </row>
    <row r="1403" spans="3:4">
      <c r="C1403" s="5"/>
      <c r="D1403" s="5"/>
    </row>
    <row r="1404" spans="3:4">
      <c r="C1404" s="5"/>
      <c r="D1404" s="5"/>
    </row>
    <row r="1405" spans="3:4">
      <c r="C1405" s="5"/>
      <c r="D1405" s="5"/>
    </row>
    <row r="1406" spans="3:4">
      <c r="C1406" s="5"/>
      <c r="D1406" s="5"/>
    </row>
    <row r="1407" spans="3:4">
      <c r="C1407" s="5"/>
      <c r="D1407" s="5"/>
    </row>
    <row r="1408" spans="3:4">
      <c r="C1408" s="5"/>
      <c r="D1408" s="5"/>
    </row>
    <row r="1409" spans="3:4">
      <c r="C1409" s="5"/>
      <c r="D1409" s="5"/>
    </row>
    <row r="1410" spans="3:4">
      <c r="C1410" s="5"/>
      <c r="D1410" s="5"/>
    </row>
    <row r="1411" spans="3:4">
      <c r="C1411" s="5"/>
      <c r="D1411" s="5"/>
    </row>
    <row r="1412" spans="3:4">
      <c r="C1412" s="5"/>
      <c r="D1412" s="5"/>
    </row>
    <row r="1413" spans="3:4">
      <c r="C1413" s="5"/>
      <c r="D1413" s="5"/>
    </row>
    <row r="1414" spans="3:4">
      <c r="C1414" s="5"/>
      <c r="D1414" s="5"/>
    </row>
    <row r="1415" spans="3:4">
      <c r="C1415" s="5"/>
      <c r="D1415" s="5"/>
    </row>
    <row r="1416" spans="3:4">
      <c r="C1416" s="5"/>
      <c r="D1416" s="5"/>
    </row>
    <row r="1417" spans="3:4">
      <c r="C1417" s="5"/>
      <c r="D1417" s="5"/>
    </row>
    <row r="1418" spans="3:4">
      <c r="C1418" s="5"/>
      <c r="D1418" s="5"/>
    </row>
    <row r="1419" spans="3:4">
      <c r="C1419" s="5"/>
      <c r="D1419" s="5"/>
    </row>
    <row r="1420" spans="3:4">
      <c r="C1420" s="5"/>
      <c r="D1420" s="5"/>
    </row>
    <row r="1421" spans="3:4">
      <c r="C1421" s="5"/>
      <c r="D1421" s="5"/>
    </row>
    <row r="1422" spans="3:4">
      <c r="C1422" s="5"/>
      <c r="D1422" s="5"/>
    </row>
    <row r="1423" spans="3:4">
      <c r="C1423" s="5"/>
      <c r="D1423" s="5"/>
    </row>
    <row r="1424" spans="3:4">
      <c r="C1424" s="5"/>
      <c r="D1424" s="5"/>
    </row>
    <row r="1425" spans="3:4">
      <c r="C1425" s="5"/>
      <c r="D1425" s="5"/>
    </row>
    <row r="1426" spans="3:4">
      <c r="C1426" s="5"/>
      <c r="D1426" s="5"/>
    </row>
    <row r="1427" spans="3:4">
      <c r="C1427" s="5"/>
      <c r="D1427" s="5"/>
    </row>
    <row r="1428" spans="3:4">
      <c r="C1428" s="5"/>
      <c r="D1428" s="5"/>
    </row>
    <row r="1429" spans="3:4">
      <c r="C1429" s="5"/>
      <c r="D1429" s="5"/>
    </row>
    <row r="1430" spans="3:4">
      <c r="C1430" s="5"/>
      <c r="D1430" s="5"/>
    </row>
    <row r="1431" spans="3:4">
      <c r="C1431" s="5"/>
      <c r="D1431" s="5"/>
    </row>
    <row r="1432" spans="3:4">
      <c r="C1432" s="5"/>
      <c r="D1432" s="5"/>
    </row>
    <row r="1433" spans="3:4">
      <c r="C1433" s="5"/>
      <c r="D1433" s="5"/>
    </row>
    <row r="1434" spans="3:4">
      <c r="C1434" s="5"/>
      <c r="D1434" s="5"/>
    </row>
    <row r="1435" spans="3:4">
      <c r="C1435" s="5"/>
      <c r="D1435" s="5"/>
    </row>
    <row r="1436" spans="3:4">
      <c r="C1436" s="5"/>
      <c r="D1436" s="5"/>
    </row>
    <row r="1437" spans="3:4">
      <c r="C1437" s="5"/>
      <c r="D1437" s="5"/>
    </row>
    <row r="1438" spans="3:4">
      <c r="C1438" s="5"/>
      <c r="D1438" s="5"/>
    </row>
    <row r="1439" spans="3:4">
      <c r="C1439" s="5"/>
      <c r="D1439" s="5"/>
    </row>
    <row r="1440" spans="3:4">
      <c r="C1440" s="5"/>
      <c r="D1440" s="5"/>
    </row>
    <row r="1441" spans="3:4">
      <c r="C1441" s="5"/>
      <c r="D1441" s="5"/>
    </row>
    <row r="1442" spans="3:4">
      <c r="C1442" s="5"/>
      <c r="D1442" s="5"/>
    </row>
    <row r="1443" spans="3:4">
      <c r="C1443" s="5"/>
      <c r="D1443" s="5"/>
    </row>
    <row r="1444" spans="3:4">
      <c r="C1444" s="5"/>
      <c r="D1444" s="5"/>
    </row>
    <row r="1445" spans="3:4">
      <c r="C1445" s="5"/>
      <c r="D1445" s="5"/>
    </row>
    <row r="1446" spans="3:4">
      <c r="C1446" s="5"/>
      <c r="D1446" s="5"/>
    </row>
    <row r="1447" spans="3:4">
      <c r="C1447" s="5"/>
      <c r="D1447" s="5"/>
    </row>
    <row r="1448" spans="3:4">
      <c r="C1448" s="5"/>
      <c r="D1448" s="5"/>
    </row>
    <row r="1449" spans="3:4">
      <c r="C1449" s="5"/>
      <c r="D1449" s="5"/>
    </row>
    <row r="1450" spans="3:4">
      <c r="C1450" s="5"/>
      <c r="D1450" s="5"/>
    </row>
    <row r="1451" spans="3:4">
      <c r="C1451" s="5"/>
      <c r="D1451" s="5"/>
    </row>
    <row r="1452" spans="3:4">
      <c r="C1452" s="5"/>
      <c r="D1452" s="5"/>
    </row>
    <row r="1453" spans="3:4">
      <c r="C1453" s="5"/>
      <c r="D1453" s="5"/>
    </row>
    <row r="1454" spans="3:4">
      <c r="C1454" s="5"/>
      <c r="D1454" s="5"/>
    </row>
    <row r="1455" spans="3:4">
      <c r="C1455" s="5"/>
      <c r="D1455" s="5"/>
    </row>
    <row r="1456" spans="3:4">
      <c r="C1456" s="5"/>
      <c r="D1456" s="5"/>
    </row>
    <row r="1457" spans="3:4">
      <c r="C1457" s="5"/>
      <c r="D1457" s="5"/>
    </row>
    <row r="1458" spans="3:4">
      <c r="C1458" s="5"/>
      <c r="D1458" s="5"/>
    </row>
    <row r="1459" spans="3:4">
      <c r="C1459" s="5"/>
      <c r="D1459" s="5"/>
    </row>
    <row r="1460" spans="3:4">
      <c r="C1460" s="5"/>
      <c r="D1460" s="5"/>
    </row>
    <row r="1461" spans="3:4">
      <c r="C1461" s="5"/>
      <c r="D1461" s="5"/>
    </row>
    <row r="1462" spans="3:4">
      <c r="C1462" s="5"/>
      <c r="D1462" s="5"/>
    </row>
    <row r="1463" spans="3:4">
      <c r="C1463" s="5"/>
      <c r="D1463" s="5"/>
    </row>
    <row r="1464" spans="3:4">
      <c r="C1464" s="5"/>
      <c r="D1464" s="5"/>
    </row>
    <row r="1465" spans="3:4">
      <c r="C1465" s="5"/>
      <c r="D1465" s="5"/>
    </row>
    <row r="1466" spans="3:4">
      <c r="C1466" s="5"/>
      <c r="D1466" s="5"/>
    </row>
    <row r="1467" spans="3:4">
      <c r="C1467" s="5"/>
      <c r="D1467" s="5"/>
    </row>
    <row r="1468" spans="3:4">
      <c r="C1468" s="5"/>
      <c r="D1468" s="5"/>
    </row>
    <row r="1469" spans="3:4">
      <c r="C1469" s="5"/>
      <c r="D1469" s="5"/>
    </row>
    <row r="1470" spans="3:4">
      <c r="C1470" s="5"/>
      <c r="D1470" s="5"/>
    </row>
    <row r="1471" spans="3:4">
      <c r="C1471" s="5"/>
      <c r="D1471" s="5"/>
    </row>
    <row r="1472" spans="3:4">
      <c r="C1472" s="5"/>
      <c r="D1472" s="5"/>
    </row>
    <row r="1473" spans="3:4">
      <c r="C1473" s="5"/>
      <c r="D1473" s="5"/>
    </row>
    <row r="1474" spans="3:4">
      <c r="C1474" s="5"/>
      <c r="D1474" s="5"/>
    </row>
    <row r="1475" spans="3:4">
      <c r="C1475" s="5"/>
      <c r="D1475" s="5"/>
    </row>
    <row r="1476" spans="3:4">
      <c r="C1476" s="5"/>
      <c r="D1476" s="5"/>
    </row>
    <row r="1477" spans="3:4">
      <c r="C1477" s="5"/>
      <c r="D1477" s="5"/>
    </row>
    <row r="1478" spans="3:4">
      <c r="C1478" s="5"/>
      <c r="D1478" s="5"/>
    </row>
    <row r="1479" spans="3:4">
      <c r="C1479" s="5"/>
      <c r="D1479" s="5"/>
    </row>
    <row r="1480" spans="3:4">
      <c r="C1480" s="5"/>
      <c r="D1480" s="5"/>
    </row>
    <row r="1481" spans="3:4">
      <c r="C1481" s="5"/>
      <c r="D1481" s="5"/>
    </row>
    <row r="1482" spans="3:4">
      <c r="C1482" s="5"/>
      <c r="D1482" s="5"/>
    </row>
    <row r="1483" spans="3:4">
      <c r="C1483" s="5"/>
      <c r="D1483" s="5"/>
    </row>
    <row r="1484" spans="3:4">
      <c r="C1484" s="5"/>
      <c r="D1484" s="5"/>
    </row>
    <row r="1485" spans="3:4">
      <c r="C1485" s="5"/>
      <c r="D1485" s="5"/>
    </row>
    <row r="1486" spans="3:4">
      <c r="C1486" s="5"/>
      <c r="D1486" s="5"/>
    </row>
    <row r="1487" spans="3:4">
      <c r="C1487" s="5"/>
      <c r="D1487" s="5"/>
    </row>
    <row r="1488" spans="3:4">
      <c r="C1488" s="5"/>
      <c r="D1488" s="5"/>
    </row>
    <row r="1489" spans="3:4">
      <c r="C1489" s="5"/>
      <c r="D1489" s="5"/>
    </row>
    <row r="1490" spans="3:4">
      <c r="C1490" s="5"/>
      <c r="D1490" s="5"/>
    </row>
    <row r="1491" spans="3:4">
      <c r="C1491" s="5"/>
      <c r="D1491" s="5"/>
    </row>
    <row r="1492" spans="3:4">
      <c r="C1492" s="5"/>
      <c r="D1492" s="5"/>
    </row>
    <row r="1493" spans="3:4">
      <c r="C1493" s="5"/>
      <c r="D1493" s="5"/>
    </row>
    <row r="1494" spans="3:4">
      <c r="C1494" s="5"/>
      <c r="D1494" s="5"/>
    </row>
    <row r="1495" spans="3:4">
      <c r="C1495" s="5"/>
      <c r="D1495" s="5"/>
    </row>
    <row r="1496" spans="3:4">
      <c r="C1496" s="5"/>
      <c r="D1496" s="5"/>
    </row>
    <row r="1497" spans="3:4">
      <c r="C1497" s="5"/>
      <c r="D1497" s="5"/>
    </row>
    <row r="1498" spans="3:4">
      <c r="C1498" s="5"/>
      <c r="D1498" s="5"/>
    </row>
    <row r="1499" spans="3:4">
      <c r="C1499" s="5"/>
      <c r="D1499" s="5"/>
    </row>
    <row r="1500" spans="3:4">
      <c r="C1500" s="5"/>
      <c r="D1500" s="5"/>
    </row>
    <row r="1501" spans="3:4">
      <c r="C1501" s="5"/>
      <c r="D1501" s="5"/>
    </row>
    <row r="1502" spans="3:4">
      <c r="C1502" s="5"/>
      <c r="D1502" s="5"/>
    </row>
    <row r="1503" spans="3:4">
      <c r="C1503" s="5"/>
      <c r="D1503" s="5"/>
    </row>
    <row r="1504" spans="3:4">
      <c r="C1504" s="5"/>
      <c r="D1504" s="5"/>
    </row>
    <row r="1505" spans="3:4">
      <c r="C1505" s="5"/>
      <c r="D1505" s="5"/>
    </row>
    <row r="1506" spans="3:4">
      <c r="C1506" s="5"/>
      <c r="D1506" s="5"/>
    </row>
    <row r="1507" spans="3:4">
      <c r="C1507" s="5"/>
      <c r="D1507" s="5"/>
    </row>
    <row r="1508" spans="3:4">
      <c r="C1508" s="5"/>
      <c r="D1508" s="5"/>
    </row>
    <row r="1509" spans="3:4">
      <c r="C1509" s="5"/>
      <c r="D1509" s="5"/>
    </row>
    <row r="1510" spans="3:4">
      <c r="C1510" s="5"/>
      <c r="D1510" s="5"/>
    </row>
    <row r="1511" spans="3:4">
      <c r="C1511" s="5"/>
      <c r="D1511" s="5"/>
    </row>
    <row r="1512" spans="3:4">
      <c r="C1512" s="5"/>
      <c r="D1512" s="5"/>
    </row>
    <row r="1513" spans="3:4">
      <c r="C1513" s="5"/>
      <c r="D1513" s="5"/>
    </row>
    <row r="1514" spans="3:4">
      <c r="C1514" s="5"/>
      <c r="D1514" s="5"/>
    </row>
    <row r="1515" spans="3:4">
      <c r="C1515" s="5"/>
      <c r="D1515" s="5"/>
    </row>
    <row r="1516" spans="3:4">
      <c r="C1516" s="5"/>
      <c r="D1516" s="5"/>
    </row>
    <row r="1517" spans="3:4">
      <c r="C1517" s="5"/>
      <c r="D1517" s="5"/>
    </row>
    <row r="1518" spans="3:4">
      <c r="C1518" s="5"/>
      <c r="D1518" s="5"/>
    </row>
    <row r="1519" spans="3:4">
      <c r="C1519" s="5"/>
      <c r="D1519" s="5"/>
    </row>
    <row r="1520" spans="3:4">
      <c r="C1520" s="5"/>
      <c r="D1520" s="5"/>
    </row>
    <row r="1521" spans="3:4">
      <c r="C1521" s="5"/>
      <c r="D1521" s="5"/>
    </row>
    <row r="1522" spans="3:4">
      <c r="C1522" s="5"/>
      <c r="D1522" s="5"/>
    </row>
    <row r="1523" spans="3:4">
      <c r="C1523" s="5"/>
      <c r="D1523" s="5"/>
    </row>
    <row r="1524" spans="3:4">
      <c r="C1524" s="5"/>
      <c r="D1524" s="5"/>
    </row>
    <row r="1525" spans="3:4">
      <c r="C1525" s="5"/>
      <c r="D1525" s="5"/>
    </row>
    <row r="1526" spans="3:4">
      <c r="C1526" s="5"/>
      <c r="D1526" s="5"/>
    </row>
    <row r="1527" spans="3:4">
      <c r="C1527" s="5"/>
      <c r="D1527" s="5"/>
    </row>
    <row r="1528" spans="3:4">
      <c r="C1528" s="5"/>
      <c r="D1528" s="5"/>
    </row>
    <row r="1529" spans="3:4">
      <c r="C1529" s="5"/>
      <c r="D1529" s="5"/>
    </row>
    <row r="1530" spans="3:4">
      <c r="C1530" s="5"/>
      <c r="D1530" s="5"/>
    </row>
    <row r="1531" spans="3:4">
      <c r="C1531" s="5"/>
      <c r="D1531" s="5"/>
    </row>
    <row r="1532" spans="3:4">
      <c r="C1532" s="5"/>
      <c r="D1532" s="5"/>
    </row>
    <row r="1533" spans="3:4">
      <c r="C1533" s="5"/>
      <c r="D1533" s="5"/>
    </row>
    <row r="1534" spans="3:4">
      <c r="C1534" s="5"/>
      <c r="D1534" s="5"/>
    </row>
    <row r="1535" spans="3:4">
      <c r="C1535" s="5"/>
      <c r="D1535" s="5"/>
    </row>
    <row r="1536" spans="3:4">
      <c r="C1536" s="5"/>
      <c r="D1536" s="5"/>
    </row>
    <row r="1537" spans="3:4">
      <c r="C1537" s="5"/>
      <c r="D1537" s="5"/>
    </row>
    <row r="1538" spans="3:4">
      <c r="C1538" s="5"/>
      <c r="D1538" s="5"/>
    </row>
    <row r="1539" spans="3:4">
      <c r="C1539" s="5"/>
      <c r="D1539" s="5"/>
    </row>
    <row r="1540" spans="3:4">
      <c r="C1540" s="5"/>
      <c r="D1540" s="5"/>
    </row>
    <row r="1541" spans="3:4">
      <c r="C1541" s="5"/>
      <c r="D1541" s="5"/>
    </row>
    <row r="1542" spans="3:4">
      <c r="C1542" s="5"/>
      <c r="D1542" s="5"/>
    </row>
    <row r="1543" spans="3:4">
      <c r="C1543" s="5"/>
      <c r="D1543" s="5"/>
    </row>
    <row r="1544" spans="3:4">
      <c r="C1544" s="5"/>
      <c r="D1544" s="5"/>
    </row>
    <row r="1545" spans="3:4">
      <c r="C1545" s="5"/>
      <c r="D1545" s="5"/>
    </row>
    <row r="1546" spans="3:4">
      <c r="C1546" s="5"/>
      <c r="D1546" s="5"/>
    </row>
    <row r="1547" spans="3:4">
      <c r="C1547" s="5"/>
      <c r="D1547" s="5"/>
    </row>
    <row r="1548" spans="3:4">
      <c r="C1548" s="5"/>
      <c r="D1548" s="5"/>
    </row>
    <row r="1549" spans="3:4">
      <c r="C1549" s="5"/>
      <c r="D1549" s="5"/>
    </row>
    <row r="1550" spans="3:4">
      <c r="C1550" s="5"/>
      <c r="D1550" s="5"/>
    </row>
    <row r="1551" spans="3:4">
      <c r="C1551" s="5"/>
      <c r="D1551" s="5"/>
    </row>
    <row r="1552" spans="3:4">
      <c r="C1552" s="5"/>
      <c r="D1552" s="5"/>
    </row>
    <row r="1553" spans="3:4">
      <c r="C1553" s="5"/>
      <c r="D1553" s="5"/>
    </row>
    <row r="1554" spans="3:4">
      <c r="C1554" s="5"/>
      <c r="D1554" s="5"/>
    </row>
    <row r="1555" spans="3:4">
      <c r="C1555" s="5"/>
      <c r="D1555" s="5"/>
    </row>
    <row r="1556" spans="3:4">
      <c r="C1556" s="5"/>
      <c r="D1556" s="5"/>
    </row>
    <row r="1557" spans="3:4">
      <c r="C1557" s="5"/>
      <c r="D1557" s="5"/>
    </row>
    <row r="1558" spans="3:4">
      <c r="C1558" s="5"/>
      <c r="D1558" s="5"/>
    </row>
    <row r="1559" spans="3:4">
      <c r="C1559" s="5"/>
      <c r="D1559" s="5"/>
    </row>
    <row r="1560" spans="3:4">
      <c r="C1560" s="5"/>
      <c r="D1560" s="5"/>
    </row>
    <row r="1561" spans="3:4">
      <c r="C1561" s="5"/>
      <c r="D1561" s="5"/>
    </row>
    <row r="1562" spans="3:4">
      <c r="C1562" s="5"/>
      <c r="D1562" s="5"/>
    </row>
    <row r="1563" spans="3:4">
      <c r="C1563" s="5"/>
      <c r="D1563" s="5"/>
    </row>
    <row r="1564" spans="3:4">
      <c r="C1564" s="5"/>
      <c r="D1564" s="5"/>
    </row>
    <row r="1565" spans="3:4">
      <c r="C1565" s="5"/>
      <c r="D1565" s="5"/>
    </row>
    <row r="1566" spans="3:4">
      <c r="C1566" s="5"/>
      <c r="D1566" s="5"/>
    </row>
    <row r="1567" spans="3:4">
      <c r="C1567" s="5"/>
      <c r="D1567" s="5"/>
    </row>
    <row r="1568" spans="3:4">
      <c r="C1568" s="5"/>
      <c r="D1568" s="5"/>
    </row>
    <row r="1569" spans="3:4">
      <c r="C1569" s="5"/>
      <c r="D1569" s="5"/>
    </row>
    <row r="1570" spans="3:4">
      <c r="C1570" s="5"/>
      <c r="D1570" s="5"/>
    </row>
    <row r="1571" spans="3:4">
      <c r="C1571" s="5"/>
      <c r="D1571" s="5"/>
    </row>
    <row r="1572" spans="3:4">
      <c r="C1572" s="5"/>
      <c r="D1572" s="5"/>
    </row>
    <row r="1573" spans="3:4">
      <c r="C1573" s="5"/>
      <c r="D1573" s="5"/>
    </row>
    <row r="1574" spans="3:4">
      <c r="C1574" s="5"/>
      <c r="D1574" s="5"/>
    </row>
    <row r="1575" spans="3:4">
      <c r="C1575" s="5"/>
      <c r="D1575" s="5"/>
    </row>
    <row r="1576" spans="3:4">
      <c r="C1576" s="5"/>
      <c r="D1576" s="5"/>
    </row>
    <row r="1577" spans="3:4">
      <c r="C1577" s="5"/>
      <c r="D1577" s="5"/>
    </row>
    <row r="1578" spans="3:4">
      <c r="C1578" s="5"/>
      <c r="D1578" s="5"/>
    </row>
    <row r="1579" spans="3:4">
      <c r="C1579" s="5"/>
      <c r="D1579" s="5"/>
    </row>
    <row r="1580" spans="3:4">
      <c r="C1580" s="5"/>
      <c r="D1580" s="5"/>
    </row>
    <row r="1581" spans="3:4">
      <c r="C1581" s="5"/>
      <c r="D1581" s="5"/>
    </row>
    <row r="1582" spans="3:4">
      <c r="C1582" s="5"/>
      <c r="D1582" s="5"/>
    </row>
    <row r="1583" spans="3:4">
      <c r="C1583" s="5"/>
      <c r="D1583" s="5"/>
    </row>
    <row r="1584" spans="3:4">
      <c r="C1584" s="5"/>
      <c r="D1584" s="5"/>
    </row>
    <row r="1585" spans="3:4">
      <c r="C1585" s="5"/>
      <c r="D1585" s="5"/>
    </row>
    <row r="1586" spans="3:4">
      <c r="C1586" s="5"/>
      <c r="D1586" s="5"/>
    </row>
    <row r="1587" spans="3:4">
      <c r="C1587" s="5"/>
      <c r="D1587" s="5"/>
    </row>
    <row r="1588" spans="3:4">
      <c r="C1588" s="5"/>
      <c r="D1588" s="5"/>
    </row>
    <row r="1589" spans="3:4">
      <c r="C1589" s="5"/>
      <c r="D1589" s="5"/>
    </row>
    <row r="1590" spans="3:4">
      <c r="C1590" s="5"/>
      <c r="D1590" s="5"/>
    </row>
    <row r="1591" spans="3:4">
      <c r="C1591" s="5"/>
      <c r="D1591" s="5"/>
    </row>
    <row r="1592" spans="3:4">
      <c r="C1592" s="5"/>
      <c r="D1592" s="5"/>
    </row>
    <row r="1593" spans="3:4">
      <c r="C1593" s="5"/>
      <c r="D1593" s="5"/>
    </row>
    <row r="1594" spans="3:4">
      <c r="C1594" s="5"/>
      <c r="D1594" s="5"/>
    </row>
    <row r="1595" spans="3:4">
      <c r="C1595" s="5"/>
      <c r="D1595" s="5"/>
    </row>
    <row r="1596" spans="3:4">
      <c r="C1596" s="5"/>
      <c r="D1596" s="5"/>
    </row>
    <row r="1597" spans="3:4">
      <c r="C1597" s="5"/>
      <c r="D1597" s="5"/>
    </row>
    <row r="1598" spans="3:4">
      <c r="C1598" s="5"/>
      <c r="D1598" s="5"/>
    </row>
    <row r="1599" spans="3:4">
      <c r="C1599" s="5"/>
      <c r="D1599" s="5"/>
    </row>
    <row r="1600" spans="3:4">
      <c r="C1600" s="5"/>
      <c r="D1600" s="5"/>
    </row>
    <row r="1601" spans="3:4">
      <c r="C1601" s="5"/>
      <c r="D1601" s="5"/>
    </row>
    <row r="1602" spans="3:4">
      <c r="C1602" s="5"/>
      <c r="D1602" s="5"/>
    </row>
    <row r="1603" spans="3:4">
      <c r="C1603" s="5"/>
      <c r="D1603" s="5"/>
    </row>
    <row r="1604" spans="3:4">
      <c r="C1604" s="5"/>
      <c r="D1604" s="5"/>
    </row>
    <row r="1605" spans="3:4">
      <c r="C1605" s="5"/>
      <c r="D1605" s="5"/>
    </row>
    <row r="1606" spans="3:4">
      <c r="C1606" s="5"/>
      <c r="D1606" s="5"/>
    </row>
    <row r="1607" spans="3:4">
      <c r="C1607" s="5"/>
      <c r="D1607" s="5"/>
    </row>
    <row r="1608" spans="3:4">
      <c r="C1608" s="5"/>
      <c r="D1608" s="5"/>
    </row>
    <row r="1609" spans="3:4">
      <c r="C1609" s="5"/>
      <c r="D1609" s="5"/>
    </row>
    <row r="1610" spans="3:4">
      <c r="C1610" s="5"/>
      <c r="D1610" s="5"/>
    </row>
    <row r="1611" spans="3:4">
      <c r="C1611" s="5"/>
      <c r="D1611" s="5"/>
    </row>
    <row r="1612" spans="3:4">
      <c r="C1612" s="5"/>
      <c r="D1612" s="5"/>
    </row>
    <row r="1613" spans="3:4">
      <c r="C1613" s="5"/>
      <c r="D1613" s="5"/>
    </row>
    <row r="1614" spans="3:4">
      <c r="C1614" s="5"/>
      <c r="D1614" s="5"/>
    </row>
    <row r="1615" spans="3:4">
      <c r="C1615" s="5"/>
      <c r="D1615" s="5"/>
    </row>
    <row r="1616" spans="3:4">
      <c r="C1616" s="5"/>
      <c r="D1616" s="5"/>
    </row>
    <row r="1617" spans="3:4">
      <c r="C1617" s="5"/>
      <c r="D1617" s="5"/>
    </row>
    <row r="1618" spans="3:4">
      <c r="C1618" s="5"/>
      <c r="D1618" s="5"/>
    </row>
    <row r="1619" spans="3:4">
      <c r="C1619" s="5"/>
      <c r="D1619" s="5"/>
    </row>
    <row r="1620" spans="3:4">
      <c r="C1620" s="5"/>
      <c r="D1620" s="5"/>
    </row>
    <row r="1621" spans="3:4">
      <c r="C1621" s="5"/>
      <c r="D1621" s="5"/>
    </row>
    <row r="1622" spans="3:4">
      <c r="C1622" s="5"/>
      <c r="D1622" s="5"/>
    </row>
    <row r="1623" spans="3:4">
      <c r="C1623" s="5"/>
      <c r="D1623" s="5"/>
    </row>
    <row r="1624" spans="3:4">
      <c r="C1624" s="5"/>
      <c r="D1624" s="5"/>
    </row>
    <row r="1625" spans="3:4">
      <c r="C1625" s="5"/>
      <c r="D1625" s="5"/>
    </row>
    <row r="1626" spans="3:4">
      <c r="C1626" s="5"/>
      <c r="D1626" s="5"/>
    </row>
    <row r="1627" spans="3:4">
      <c r="C1627" s="5"/>
      <c r="D1627" s="5"/>
    </row>
    <row r="1628" spans="3:4">
      <c r="C1628" s="5"/>
      <c r="D1628" s="5"/>
    </row>
    <row r="1629" spans="3:4">
      <c r="C1629" s="5"/>
      <c r="D1629" s="5"/>
    </row>
    <row r="1630" spans="3:4">
      <c r="C1630" s="5"/>
      <c r="D1630" s="5"/>
    </row>
    <row r="1631" spans="3:4">
      <c r="C1631" s="5"/>
      <c r="D1631" s="5"/>
    </row>
    <row r="1632" spans="3:4">
      <c r="C1632" s="5"/>
      <c r="D1632" s="5"/>
    </row>
    <row r="1633" spans="3:4">
      <c r="C1633" s="5"/>
      <c r="D1633" s="5"/>
    </row>
    <row r="1634" spans="3:4">
      <c r="C1634" s="5"/>
      <c r="D1634" s="5"/>
    </row>
    <row r="1635" spans="3:4">
      <c r="C1635" s="5"/>
      <c r="D1635" s="5"/>
    </row>
    <row r="1636" spans="3:4">
      <c r="C1636" s="5"/>
      <c r="D1636" s="5"/>
    </row>
    <row r="1637" spans="3:4">
      <c r="C1637" s="5"/>
      <c r="D1637" s="5"/>
    </row>
    <row r="1638" spans="3:4">
      <c r="C1638" s="5"/>
      <c r="D1638" s="5"/>
    </row>
    <row r="1639" spans="3:4">
      <c r="C1639" s="5"/>
      <c r="D1639" s="5"/>
    </row>
    <row r="1640" spans="3:4">
      <c r="C1640" s="5"/>
      <c r="D1640" s="5"/>
    </row>
    <row r="1641" spans="3:4">
      <c r="C1641" s="5"/>
      <c r="D1641" s="5"/>
    </row>
    <row r="1642" spans="3:4">
      <c r="C1642" s="5"/>
      <c r="D1642" s="5"/>
    </row>
    <row r="1643" spans="3:4">
      <c r="C1643" s="5"/>
      <c r="D1643" s="5"/>
    </row>
    <row r="1644" spans="3:4">
      <c r="C1644" s="5"/>
      <c r="D1644" s="5"/>
    </row>
    <row r="1645" spans="3:4">
      <c r="C1645" s="5"/>
      <c r="D1645" s="5"/>
    </row>
    <row r="1646" spans="3:4">
      <c r="C1646" s="5"/>
      <c r="D1646" s="5"/>
    </row>
    <row r="1647" spans="3:4">
      <c r="C1647" s="5"/>
      <c r="D1647" s="5"/>
    </row>
    <row r="1648" spans="3:4">
      <c r="C1648" s="5"/>
      <c r="D1648" s="5"/>
    </row>
    <row r="1649" spans="3:4">
      <c r="C1649" s="5"/>
      <c r="D1649" s="5"/>
    </row>
    <row r="1650" spans="3:4">
      <c r="C1650" s="5"/>
      <c r="D1650" s="5"/>
    </row>
    <row r="1651" spans="3:4">
      <c r="C1651" s="5"/>
      <c r="D1651" s="5"/>
    </row>
    <row r="1652" spans="3:4">
      <c r="C1652" s="5"/>
      <c r="D1652" s="5"/>
    </row>
    <row r="1653" spans="3:4">
      <c r="C1653" s="5"/>
      <c r="D1653" s="5"/>
    </row>
    <row r="1654" spans="3:4">
      <c r="C1654" s="5"/>
      <c r="D1654" s="5"/>
    </row>
    <row r="1655" spans="3:4">
      <c r="C1655" s="5"/>
      <c r="D1655" s="5"/>
    </row>
    <row r="1656" spans="3:4">
      <c r="C1656" s="5"/>
      <c r="D1656" s="5"/>
    </row>
    <row r="1657" spans="3:4">
      <c r="C1657" s="5"/>
      <c r="D1657" s="5"/>
    </row>
    <row r="1658" spans="3:4">
      <c r="C1658" s="5"/>
      <c r="D1658" s="5"/>
    </row>
    <row r="1659" spans="3:4">
      <c r="C1659" s="5"/>
      <c r="D1659" s="5"/>
    </row>
    <row r="1660" spans="3:4">
      <c r="C1660" s="5"/>
      <c r="D1660" s="5"/>
    </row>
    <row r="1661" spans="3:4">
      <c r="C1661" s="5"/>
      <c r="D1661" s="5"/>
    </row>
    <row r="1662" spans="3:4">
      <c r="C1662" s="5"/>
      <c r="D1662" s="5"/>
    </row>
    <row r="1663" spans="3:4">
      <c r="C1663" s="5"/>
      <c r="D1663" s="5"/>
    </row>
    <row r="1664" spans="3:4">
      <c r="C1664" s="5"/>
      <c r="D1664" s="5"/>
    </row>
    <row r="1665" spans="3:4">
      <c r="C1665" s="5"/>
      <c r="D1665" s="5"/>
    </row>
    <row r="1666" spans="3:4">
      <c r="C1666" s="5"/>
      <c r="D1666" s="5"/>
    </row>
    <row r="1667" spans="3:4">
      <c r="C1667" s="5"/>
      <c r="D1667" s="5"/>
    </row>
    <row r="1668" spans="3:4">
      <c r="C1668" s="5"/>
      <c r="D1668" s="5"/>
    </row>
    <row r="1669" spans="3:4">
      <c r="C1669" s="5"/>
      <c r="D1669" s="5"/>
    </row>
    <row r="1670" spans="3:4">
      <c r="C1670" s="5"/>
      <c r="D1670" s="5"/>
    </row>
    <row r="1671" spans="3:4">
      <c r="C1671" s="5"/>
      <c r="D1671" s="5"/>
    </row>
    <row r="1672" spans="3:4">
      <c r="C1672" s="5"/>
      <c r="D1672" s="5"/>
    </row>
    <row r="1673" spans="3:4">
      <c r="C1673" s="5"/>
      <c r="D1673" s="5"/>
    </row>
    <row r="1674" spans="3:4">
      <c r="C1674" s="5"/>
      <c r="D1674" s="5"/>
    </row>
    <row r="1675" spans="3:4">
      <c r="C1675" s="5"/>
      <c r="D1675" s="5"/>
    </row>
    <row r="1676" spans="3:4">
      <c r="C1676" s="5"/>
      <c r="D1676" s="5"/>
    </row>
    <row r="1677" spans="3:4">
      <c r="C1677" s="5"/>
      <c r="D1677" s="5"/>
    </row>
    <row r="1678" spans="3:4">
      <c r="C1678" s="5"/>
      <c r="D1678" s="5"/>
    </row>
    <row r="1679" spans="3:4">
      <c r="C1679" s="5"/>
      <c r="D1679" s="5"/>
    </row>
    <row r="1680" spans="3:4">
      <c r="C1680" s="5"/>
      <c r="D1680" s="5"/>
    </row>
    <row r="1681" spans="3:4">
      <c r="C1681" s="5"/>
      <c r="D1681" s="5"/>
    </row>
    <row r="1682" spans="3:4">
      <c r="C1682" s="5"/>
      <c r="D1682" s="5"/>
    </row>
    <row r="1683" spans="3:4">
      <c r="C1683" s="5"/>
      <c r="D1683" s="5"/>
    </row>
    <row r="1684" spans="3:4">
      <c r="C1684" s="5"/>
      <c r="D1684" s="5"/>
    </row>
    <row r="1685" spans="3:4">
      <c r="C1685" s="5"/>
      <c r="D1685" s="5"/>
    </row>
    <row r="1686" spans="3:4">
      <c r="C1686" s="5"/>
      <c r="D1686" s="5"/>
    </row>
    <row r="1687" spans="3:4">
      <c r="C1687" s="5"/>
      <c r="D1687" s="5"/>
    </row>
    <row r="1688" spans="3:4">
      <c r="C1688" s="5"/>
      <c r="D1688" s="5"/>
    </row>
    <row r="1689" spans="3:4">
      <c r="C1689" s="5"/>
      <c r="D1689" s="5"/>
    </row>
    <row r="1690" spans="3:4">
      <c r="C1690" s="5"/>
      <c r="D1690" s="5"/>
    </row>
    <row r="1691" spans="3:4">
      <c r="C1691" s="5"/>
      <c r="D1691" s="5"/>
    </row>
    <row r="1692" spans="3:4">
      <c r="C1692" s="5"/>
      <c r="D1692" s="5"/>
    </row>
    <row r="1693" spans="3:4">
      <c r="C1693" s="5"/>
      <c r="D1693" s="5"/>
    </row>
    <row r="1694" spans="3:4">
      <c r="C1694" s="5"/>
      <c r="D1694" s="5"/>
    </row>
    <row r="1695" spans="3:4">
      <c r="C1695" s="5"/>
      <c r="D1695" s="5"/>
    </row>
    <row r="1696" spans="3:4">
      <c r="C1696" s="5"/>
      <c r="D1696" s="5"/>
    </row>
    <row r="1697" spans="3:4">
      <c r="C1697" s="5"/>
      <c r="D1697" s="5"/>
    </row>
    <row r="1698" spans="3:4">
      <c r="C1698" s="5"/>
      <c r="D1698" s="5"/>
    </row>
    <row r="1699" spans="3:4">
      <c r="C1699" s="5"/>
      <c r="D1699" s="5"/>
    </row>
    <row r="1700" spans="3:4">
      <c r="C1700" s="5"/>
      <c r="D1700" s="5"/>
    </row>
    <row r="1701" spans="3:4">
      <c r="C1701" s="5"/>
      <c r="D1701" s="5"/>
    </row>
    <row r="1702" spans="3:4">
      <c r="C1702" s="5"/>
      <c r="D1702" s="5"/>
    </row>
    <row r="1703" spans="3:4">
      <c r="C1703" s="5"/>
      <c r="D1703" s="5"/>
    </row>
    <row r="1704" spans="3:4">
      <c r="C1704" s="5"/>
      <c r="D1704" s="5"/>
    </row>
    <row r="1705" spans="3:4">
      <c r="C1705" s="5"/>
      <c r="D1705" s="5"/>
    </row>
    <row r="1706" spans="3:4">
      <c r="C1706" s="5"/>
      <c r="D1706" s="5"/>
    </row>
    <row r="1707" spans="3:4">
      <c r="C1707" s="5"/>
      <c r="D1707" s="5"/>
    </row>
    <row r="1708" spans="3:4">
      <c r="C1708" s="5"/>
      <c r="D1708" s="5"/>
    </row>
    <row r="1709" spans="3:4">
      <c r="C1709" s="5"/>
      <c r="D1709" s="5"/>
    </row>
    <row r="1710" spans="3:4">
      <c r="C1710" s="5"/>
      <c r="D1710" s="5"/>
    </row>
    <row r="1711" spans="3:4">
      <c r="C1711" s="5"/>
      <c r="D1711" s="5"/>
    </row>
    <row r="1712" spans="3:4">
      <c r="C1712" s="5"/>
      <c r="D1712" s="5"/>
    </row>
    <row r="1713" spans="3:4">
      <c r="C1713" s="5"/>
      <c r="D1713" s="5"/>
    </row>
    <row r="1714" spans="3:4">
      <c r="C1714" s="5"/>
      <c r="D1714" s="5"/>
    </row>
    <row r="1715" spans="3:4">
      <c r="C1715" s="5"/>
      <c r="D1715" s="5"/>
    </row>
    <row r="1716" spans="3:4">
      <c r="C1716" s="5"/>
      <c r="D1716" s="5"/>
    </row>
    <row r="1717" spans="3:4">
      <c r="C1717" s="5"/>
      <c r="D1717" s="5"/>
    </row>
    <row r="1718" spans="3:4">
      <c r="C1718" s="5"/>
      <c r="D1718" s="5"/>
    </row>
    <row r="1719" spans="3:4">
      <c r="C1719" s="5"/>
      <c r="D1719" s="5"/>
    </row>
    <row r="1720" spans="3:4">
      <c r="C1720" s="5"/>
      <c r="D1720" s="5"/>
    </row>
    <row r="1721" spans="3:4">
      <c r="C1721" s="5"/>
      <c r="D1721" s="5"/>
    </row>
    <row r="1722" spans="3:4">
      <c r="C1722" s="5"/>
      <c r="D1722" s="5"/>
    </row>
    <row r="1723" spans="3:4">
      <c r="C1723" s="5"/>
      <c r="D1723" s="5"/>
    </row>
    <row r="1724" spans="3:4">
      <c r="C1724" s="5"/>
      <c r="D1724" s="5"/>
    </row>
    <row r="1725" spans="3:4">
      <c r="C1725" s="5"/>
      <c r="D1725" s="5"/>
    </row>
    <row r="1726" spans="3:4">
      <c r="C1726" s="5"/>
      <c r="D1726" s="5"/>
    </row>
    <row r="1727" spans="3:4">
      <c r="C1727" s="5"/>
      <c r="D1727" s="5"/>
    </row>
    <row r="1728" spans="3:4">
      <c r="C1728" s="5"/>
      <c r="D1728" s="5"/>
    </row>
    <row r="1729" spans="3:4">
      <c r="C1729" s="5"/>
      <c r="D1729" s="5"/>
    </row>
    <row r="1730" spans="3:4">
      <c r="C1730" s="5"/>
      <c r="D1730" s="5"/>
    </row>
    <row r="1731" spans="3:4">
      <c r="C1731" s="5"/>
      <c r="D1731" s="5"/>
    </row>
    <row r="1732" spans="3:4">
      <c r="C1732" s="5"/>
      <c r="D1732" s="5"/>
    </row>
    <row r="1733" spans="3:4">
      <c r="C1733" s="5"/>
      <c r="D1733" s="5"/>
    </row>
    <row r="1734" spans="3:4">
      <c r="C1734" s="5"/>
      <c r="D1734" s="5"/>
    </row>
    <row r="1735" spans="3:4">
      <c r="C1735" s="5"/>
      <c r="D1735" s="5"/>
    </row>
    <row r="1736" spans="3:4">
      <c r="C1736" s="5"/>
      <c r="D1736" s="5"/>
    </row>
    <row r="1737" spans="3:4">
      <c r="C1737" s="5"/>
      <c r="D1737" s="5"/>
    </row>
    <row r="1738" spans="3:4">
      <c r="C1738" s="5"/>
      <c r="D1738" s="5"/>
    </row>
    <row r="1739" spans="3:4">
      <c r="C1739" s="5"/>
      <c r="D1739" s="5"/>
    </row>
    <row r="1740" spans="3:4">
      <c r="C1740" s="5"/>
      <c r="D1740" s="5"/>
    </row>
    <row r="1741" spans="3:4">
      <c r="C1741" s="5"/>
      <c r="D1741" s="5"/>
    </row>
    <row r="1742" spans="3:4">
      <c r="C1742" s="5"/>
      <c r="D1742" s="5"/>
    </row>
    <row r="1743" spans="3:4">
      <c r="C1743" s="5"/>
      <c r="D1743" s="5"/>
    </row>
    <row r="1744" spans="3:4">
      <c r="C1744" s="5"/>
      <c r="D1744" s="5"/>
    </row>
    <row r="1745" spans="3:4">
      <c r="C1745" s="5"/>
      <c r="D1745" s="5"/>
    </row>
    <row r="1746" spans="3:4">
      <c r="C1746" s="5"/>
      <c r="D1746" s="5"/>
    </row>
    <row r="1747" spans="3:4">
      <c r="C1747" s="5"/>
      <c r="D1747" s="5"/>
    </row>
    <row r="1748" spans="3:4">
      <c r="C1748" s="5"/>
      <c r="D1748" s="5"/>
    </row>
    <row r="1749" spans="3:4">
      <c r="C1749" s="5"/>
      <c r="D1749" s="5"/>
    </row>
    <row r="1750" spans="3:4">
      <c r="C1750" s="5"/>
      <c r="D1750" s="5"/>
    </row>
    <row r="1751" spans="3:4">
      <c r="C1751" s="5"/>
      <c r="D1751" s="5"/>
    </row>
    <row r="1752" spans="3:4">
      <c r="C1752" s="5"/>
      <c r="D1752" s="5"/>
    </row>
    <row r="1753" spans="3:4">
      <c r="C1753" s="5"/>
      <c r="D1753" s="5"/>
    </row>
    <row r="1754" spans="3:4">
      <c r="C1754" s="5"/>
      <c r="D1754" s="5"/>
    </row>
    <row r="1755" spans="3:4">
      <c r="C1755" s="5"/>
      <c r="D1755" s="5"/>
    </row>
    <row r="1756" spans="3:4">
      <c r="C1756" s="5"/>
      <c r="D1756" s="5"/>
    </row>
    <row r="1757" spans="3:4">
      <c r="C1757" s="5"/>
      <c r="D1757" s="5"/>
    </row>
    <row r="1758" spans="3:4">
      <c r="C1758" s="5"/>
      <c r="D1758" s="5"/>
    </row>
    <row r="1759" spans="3:4">
      <c r="C1759" s="5"/>
      <c r="D1759" s="5"/>
    </row>
    <row r="1760" spans="3:4">
      <c r="C1760" s="5"/>
      <c r="D1760" s="5"/>
    </row>
    <row r="1761" spans="3:4">
      <c r="C1761" s="5"/>
      <c r="D1761" s="5"/>
    </row>
    <row r="1762" spans="3:4">
      <c r="C1762" s="5"/>
      <c r="D1762" s="5"/>
    </row>
    <row r="1763" spans="3:4">
      <c r="C1763" s="5"/>
      <c r="D1763" s="5"/>
    </row>
    <row r="1764" spans="3:4">
      <c r="C1764" s="5"/>
      <c r="D1764" s="5"/>
    </row>
    <row r="1765" spans="3:4">
      <c r="C1765" s="5"/>
      <c r="D1765" s="5"/>
    </row>
    <row r="1766" spans="3:4">
      <c r="C1766" s="5"/>
      <c r="D1766" s="5"/>
    </row>
    <row r="1767" spans="3:4">
      <c r="C1767" s="5"/>
      <c r="D1767" s="5"/>
    </row>
    <row r="1768" spans="3:4">
      <c r="C1768" s="5"/>
      <c r="D1768" s="5"/>
    </row>
    <row r="1769" spans="3:4">
      <c r="C1769" s="5"/>
      <c r="D1769" s="5"/>
    </row>
    <row r="1770" spans="3:4">
      <c r="C1770" s="5"/>
      <c r="D1770" s="5"/>
    </row>
    <row r="1771" spans="3:4">
      <c r="C1771" s="5"/>
      <c r="D1771" s="5"/>
    </row>
    <row r="1772" spans="3:4">
      <c r="C1772" s="5"/>
      <c r="D1772" s="5"/>
    </row>
    <row r="1773" spans="3:4">
      <c r="C1773" s="5"/>
      <c r="D1773" s="5"/>
    </row>
    <row r="1774" spans="3:4">
      <c r="C1774" s="5"/>
      <c r="D1774" s="5"/>
    </row>
    <row r="1775" spans="3:4">
      <c r="C1775" s="5"/>
      <c r="D1775" s="5"/>
    </row>
    <row r="1776" spans="3:4">
      <c r="C1776" s="5"/>
      <c r="D1776" s="5"/>
    </row>
    <row r="1777" spans="3:4">
      <c r="C1777" s="5"/>
      <c r="D1777" s="5"/>
    </row>
    <row r="1778" spans="3:4">
      <c r="C1778" s="5"/>
      <c r="D1778" s="5"/>
    </row>
    <row r="1779" spans="3:4">
      <c r="C1779" s="5"/>
      <c r="D1779" s="5"/>
    </row>
    <row r="1780" spans="3:4">
      <c r="C1780" s="5"/>
      <c r="D1780" s="5"/>
    </row>
    <row r="1781" spans="3:4">
      <c r="C1781" s="5"/>
      <c r="D1781" s="5"/>
    </row>
    <row r="1782" spans="3:4">
      <c r="C1782" s="5"/>
      <c r="D1782" s="5"/>
    </row>
    <row r="1783" spans="3:4">
      <c r="C1783" s="5"/>
      <c r="D1783" s="5"/>
    </row>
    <row r="1784" spans="3:4">
      <c r="C1784" s="5"/>
      <c r="D1784" s="5"/>
    </row>
    <row r="1785" spans="3:4">
      <c r="C1785" s="5"/>
      <c r="D1785" s="5"/>
    </row>
    <row r="1786" spans="3:4">
      <c r="C1786" s="5"/>
      <c r="D1786" s="5"/>
    </row>
    <row r="1787" spans="3:4">
      <c r="C1787" s="5"/>
      <c r="D1787" s="5"/>
    </row>
    <row r="1788" spans="3:4">
      <c r="C1788" s="5"/>
      <c r="D1788" s="5"/>
    </row>
    <row r="1789" spans="3:4">
      <c r="C1789" s="5"/>
      <c r="D1789" s="5"/>
    </row>
    <row r="1790" spans="3:4">
      <c r="C1790" s="5"/>
      <c r="D1790" s="5"/>
    </row>
    <row r="1791" spans="3:4">
      <c r="C1791" s="5"/>
      <c r="D1791" s="5"/>
    </row>
    <row r="1792" spans="3:4">
      <c r="C1792" s="5"/>
      <c r="D1792" s="5"/>
    </row>
    <row r="1793" spans="3:4">
      <c r="C1793" s="5"/>
      <c r="D1793" s="5"/>
    </row>
    <row r="1794" spans="3:4">
      <c r="C1794" s="5"/>
      <c r="D1794" s="5"/>
    </row>
    <row r="1795" spans="3:4">
      <c r="C1795" s="5"/>
      <c r="D1795" s="5"/>
    </row>
    <row r="1796" spans="3:4">
      <c r="C1796" s="5"/>
      <c r="D1796" s="5"/>
    </row>
    <row r="1797" spans="3:4">
      <c r="C1797" s="5"/>
      <c r="D1797" s="5"/>
    </row>
    <row r="1798" spans="3:4">
      <c r="C1798" s="5"/>
      <c r="D1798" s="5"/>
    </row>
    <row r="1799" spans="3:4">
      <c r="C1799" s="5"/>
      <c r="D1799" s="5"/>
    </row>
    <row r="1800" spans="3:4">
      <c r="C1800" s="5"/>
      <c r="D1800" s="5"/>
    </row>
    <row r="1801" spans="3:4">
      <c r="C1801" s="5"/>
      <c r="D1801" s="5"/>
    </row>
    <row r="1802" spans="3:4">
      <c r="C1802" s="5"/>
      <c r="D1802" s="5"/>
    </row>
    <row r="1803" spans="3:4">
      <c r="C1803" s="5"/>
      <c r="D1803" s="5"/>
    </row>
    <row r="1804" spans="3:4">
      <c r="C1804" s="5"/>
      <c r="D1804" s="5"/>
    </row>
    <row r="1805" spans="3:4">
      <c r="C1805" s="5"/>
      <c r="D1805" s="5"/>
    </row>
    <row r="1806" spans="3:4">
      <c r="C1806" s="5"/>
      <c r="D1806" s="5"/>
    </row>
    <row r="1807" spans="3:4">
      <c r="C1807" s="5"/>
      <c r="D1807" s="5"/>
    </row>
    <row r="1808" spans="3:4">
      <c r="C1808" s="5"/>
      <c r="D1808" s="5"/>
    </row>
    <row r="1809" spans="3:4">
      <c r="C1809" s="5"/>
      <c r="D1809" s="5"/>
    </row>
    <row r="1810" spans="3:4">
      <c r="C1810" s="5"/>
      <c r="D1810" s="5"/>
    </row>
    <row r="1811" spans="3:4">
      <c r="C1811" s="5"/>
      <c r="D1811" s="5"/>
    </row>
    <row r="1812" spans="3:4">
      <c r="C1812" s="5"/>
      <c r="D1812" s="5"/>
    </row>
    <row r="1813" spans="3:4">
      <c r="C1813" s="5"/>
      <c r="D1813" s="5"/>
    </row>
    <row r="1814" spans="3:4">
      <c r="C1814" s="5"/>
      <c r="D1814" s="5"/>
    </row>
    <row r="1815" spans="3:4">
      <c r="C1815" s="5"/>
      <c r="D1815" s="5"/>
    </row>
    <row r="1816" spans="3:4">
      <c r="C1816" s="5"/>
      <c r="D1816" s="5"/>
    </row>
    <row r="1817" spans="3:4">
      <c r="C1817" s="5"/>
      <c r="D1817" s="5"/>
    </row>
    <row r="1818" spans="3:4">
      <c r="C1818" s="5"/>
      <c r="D1818" s="5"/>
    </row>
    <row r="1819" spans="3:4">
      <c r="C1819" s="5"/>
      <c r="D1819" s="5"/>
    </row>
    <row r="1820" spans="3:4">
      <c r="C1820" s="5"/>
      <c r="D1820" s="5"/>
    </row>
    <row r="1821" spans="3:4">
      <c r="C1821" s="5"/>
      <c r="D1821" s="5"/>
    </row>
    <row r="1822" spans="3:4">
      <c r="C1822" s="5"/>
      <c r="D1822" s="5"/>
    </row>
    <row r="1823" spans="3:4">
      <c r="C1823" s="5"/>
      <c r="D1823" s="5"/>
    </row>
    <row r="1824" spans="3:4">
      <c r="C1824" s="5"/>
      <c r="D1824" s="5"/>
    </row>
    <row r="1825" spans="3:4">
      <c r="C1825" s="5"/>
      <c r="D1825" s="5"/>
    </row>
    <row r="1826" spans="3:4">
      <c r="C1826" s="5"/>
      <c r="D1826" s="5"/>
    </row>
    <row r="1827" spans="3:4">
      <c r="C1827" s="5"/>
      <c r="D1827" s="5"/>
    </row>
    <row r="1828" spans="3:4">
      <c r="C1828" s="5"/>
      <c r="D1828" s="5"/>
    </row>
    <row r="1829" spans="3:4">
      <c r="C1829" s="5"/>
      <c r="D1829" s="5"/>
    </row>
    <row r="1830" spans="3:4">
      <c r="C1830" s="5"/>
      <c r="D1830" s="5"/>
    </row>
    <row r="1831" spans="3:4">
      <c r="C1831" s="5"/>
      <c r="D1831" s="5"/>
    </row>
    <row r="1832" spans="3:4">
      <c r="C1832" s="5"/>
      <c r="D1832" s="5"/>
    </row>
    <row r="1833" spans="3:4">
      <c r="C1833" s="5"/>
      <c r="D1833" s="5"/>
    </row>
    <row r="1834" spans="3:4">
      <c r="C1834" s="5"/>
      <c r="D1834" s="5"/>
    </row>
    <row r="1835" spans="3:4">
      <c r="C1835" s="5"/>
      <c r="D1835" s="5"/>
    </row>
    <row r="1836" spans="3:4">
      <c r="C1836" s="5"/>
      <c r="D1836" s="5"/>
    </row>
    <row r="1837" spans="3:4">
      <c r="C1837" s="5"/>
      <c r="D1837" s="5"/>
    </row>
    <row r="1838" spans="3:4">
      <c r="C1838" s="5"/>
      <c r="D1838" s="5"/>
    </row>
    <row r="1839" spans="3:4">
      <c r="C1839" s="5"/>
      <c r="D1839" s="5"/>
    </row>
    <row r="1840" spans="3:4">
      <c r="C1840" s="5"/>
      <c r="D1840" s="5"/>
    </row>
    <row r="1841" spans="3:4">
      <c r="C1841" s="5"/>
      <c r="D1841" s="5"/>
    </row>
    <row r="1842" spans="3:4">
      <c r="C1842" s="5"/>
      <c r="D1842" s="5"/>
    </row>
    <row r="1843" spans="3:4">
      <c r="C1843" s="5"/>
      <c r="D1843" s="5"/>
    </row>
    <row r="1844" spans="3:4">
      <c r="C1844" s="5"/>
      <c r="D1844" s="5"/>
    </row>
    <row r="1845" spans="3:4">
      <c r="C1845" s="5"/>
      <c r="D1845" s="5"/>
    </row>
    <row r="1846" spans="3:4">
      <c r="C1846" s="5"/>
      <c r="D1846" s="5"/>
    </row>
    <row r="1847" spans="3:4">
      <c r="C1847" s="5"/>
      <c r="D1847" s="5"/>
    </row>
    <row r="1848" spans="3:4">
      <c r="C1848" s="5"/>
      <c r="D1848" s="5"/>
    </row>
    <row r="1849" spans="3:4">
      <c r="C1849" s="5"/>
      <c r="D1849" s="5"/>
    </row>
    <row r="1850" spans="3:4">
      <c r="C1850" s="5"/>
      <c r="D1850" s="5"/>
    </row>
    <row r="1851" spans="3:4">
      <c r="C1851" s="5"/>
      <c r="D1851" s="5"/>
    </row>
    <row r="1852" spans="3:4">
      <c r="C1852" s="5"/>
      <c r="D1852" s="5"/>
    </row>
    <row r="1853" spans="3:4">
      <c r="C1853" s="5"/>
      <c r="D1853" s="5"/>
    </row>
    <row r="1854" spans="3:4">
      <c r="C1854" s="5"/>
      <c r="D1854" s="5"/>
    </row>
    <row r="1855" spans="3:4">
      <c r="C1855" s="5"/>
      <c r="D1855" s="5"/>
    </row>
    <row r="1856" spans="3:4">
      <c r="C1856" s="5"/>
      <c r="D1856" s="5"/>
    </row>
    <row r="1857" spans="3:4">
      <c r="C1857" s="5"/>
      <c r="D1857" s="5"/>
    </row>
    <row r="1858" spans="3:4">
      <c r="C1858" s="5"/>
      <c r="D1858" s="5"/>
    </row>
    <row r="1859" spans="3:4">
      <c r="C1859" s="5"/>
      <c r="D1859" s="5"/>
    </row>
    <row r="1860" spans="3:4">
      <c r="C1860" s="5"/>
      <c r="D1860" s="5"/>
    </row>
    <row r="1861" spans="3:4">
      <c r="C1861" s="5"/>
      <c r="D1861" s="5"/>
    </row>
    <row r="1862" spans="3:4">
      <c r="C1862" s="5"/>
      <c r="D1862" s="5"/>
    </row>
    <row r="1863" spans="3:4">
      <c r="C1863" s="5"/>
      <c r="D1863" s="5"/>
    </row>
    <row r="1864" spans="3:4">
      <c r="C1864" s="5"/>
      <c r="D1864" s="5"/>
    </row>
    <row r="1865" spans="3:4">
      <c r="C1865" s="5"/>
      <c r="D1865" s="5"/>
    </row>
    <row r="1866" spans="3:4">
      <c r="C1866" s="5"/>
      <c r="D1866" s="5"/>
    </row>
    <row r="1867" spans="3:4">
      <c r="C1867" s="5"/>
      <c r="D1867" s="5"/>
    </row>
    <row r="1868" spans="3:4">
      <c r="C1868" s="5"/>
      <c r="D1868" s="5"/>
    </row>
    <row r="1869" spans="3:4">
      <c r="C1869" s="5"/>
      <c r="D1869" s="5"/>
    </row>
    <row r="1870" spans="3:4">
      <c r="C1870" s="5"/>
      <c r="D1870" s="5"/>
    </row>
    <row r="1871" spans="3:4">
      <c r="C1871" s="5"/>
      <c r="D1871" s="5"/>
    </row>
    <row r="1872" spans="3:4">
      <c r="C1872" s="5"/>
      <c r="D1872" s="5"/>
    </row>
    <row r="1873" spans="3:4">
      <c r="C1873" s="5"/>
      <c r="D1873" s="5"/>
    </row>
    <row r="1874" spans="3:4">
      <c r="C1874" s="5"/>
      <c r="D1874" s="5"/>
    </row>
    <row r="1875" spans="3:4">
      <c r="C1875" s="5"/>
      <c r="D1875" s="5"/>
    </row>
    <row r="1876" spans="3:4">
      <c r="C1876" s="5"/>
      <c r="D1876" s="5"/>
    </row>
    <row r="1877" spans="3:4">
      <c r="C1877" s="5"/>
      <c r="D1877" s="5"/>
    </row>
    <row r="1878" spans="3:4">
      <c r="C1878" s="5"/>
      <c r="D1878" s="5"/>
    </row>
    <row r="1879" spans="3:4">
      <c r="C1879" s="5"/>
      <c r="D1879" s="5"/>
    </row>
    <row r="1880" spans="3:4">
      <c r="C1880" s="5"/>
      <c r="D1880" s="5"/>
    </row>
    <row r="1881" spans="3:4">
      <c r="C1881" s="5"/>
      <c r="D1881" s="5"/>
    </row>
    <row r="1882" spans="3:4">
      <c r="C1882" s="5"/>
      <c r="D1882" s="5"/>
    </row>
    <row r="1883" spans="3:4">
      <c r="C1883" s="5"/>
      <c r="D1883" s="5"/>
    </row>
    <row r="1884" spans="3:4">
      <c r="C1884" s="5"/>
      <c r="D1884" s="5"/>
    </row>
    <row r="1885" spans="3:4">
      <c r="C1885" s="5"/>
      <c r="D1885" s="5"/>
    </row>
    <row r="1886" spans="3:4">
      <c r="C1886" s="5"/>
      <c r="D1886" s="5"/>
    </row>
    <row r="1887" spans="3:4">
      <c r="C1887" s="5"/>
      <c r="D1887" s="5"/>
    </row>
    <row r="1888" spans="3:4">
      <c r="C1888" s="5"/>
      <c r="D1888" s="5"/>
    </row>
    <row r="1889" spans="3:4">
      <c r="C1889" s="5"/>
      <c r="D1889" s="5"/>
    </row>
    <row r="1890" spans="3:4">
      <c r="C1890" s="5"/>
      <c r="D1890" s="5"/>
    </row>
    <row r="1891" spans="3:4">
      <c r="C1891" s="5"/>
      <c r="D1891" s="5"/>
    </row>
    <row r="1892" spans="3:4">
      <c r="C1892" s="5"/>
      <c r="D1892" s="5"/>
    </row>
    <row r="1893" spans="3:4">
      <c r="C1893" s="5"/>
      <c r="D1893" s="5"/>
    </row>
    <row r="1894" spans="3:4">
      <c r="C1894" s="5"/>
      <c r="D1894" s="5"/>
    </row>
    <row r="1895" spans="3:4">
      <c r="C1895" s="5"/>
      <c r="D1895" s="5"/>
    </row>
    <row r="1896" spans="3:4">
      <c r="C1896" s="5"/>
      <c r="D1896" s="5"/>
    </row>
    <row r="1897" spans="3:4">
      <c r="C1897" s="5"/>
      <c r="D1897" s="5"/>
    </row>
    <row r="1898" spans="3:4">
      <c r="C1898" s="5"/>
      <c r="D1898" s="5"/>
    </row>
    <row r="1899" spans="3:4">
      <c r="C1899" s="5"/>
      <c r="D1899" s="5"/>
    </row>
    <row r="1900" spans="3:4">
      <c r="C1900" s="5"/>
      <c r="D1900" s="5"/>
    </row>
    <row r="1901" spans="3:4">
      <c r="C1901" s="5"/>
      <c r="D1901" s="5"/>
    </row>
    <row r="1902" spans="3:4">
      <c r="C1902" s="5"/>
      <c r="D1902" s="5"/>
    </row>
    <row r="1903" spans="3:4">
      <c r="C1903" s="5"/>
      <c r="D1903" s="5"/>
    </row>
    <row r="1904" spans="3:4">
      <c r="C1904" s="5"/>
      <c r="D1904" s="5"/>
    </row>
    <row r="1905" spans="3:4">
      <c r="C1905" s="5"/>
      <c r="D1905" s="5"/>
    </row>
    <row r="1906" spans="3:4">
      <c r="C1906" s="5"/>
      <c r="D1906" s="5"/>
    </row>
    <row r="1907" spans="3:4">
      <c r="C1907" s="5"/>
      <c r="D1907" s="5"/>
    </row>
    <row r="1908" spans="3:4">
      <c r="C1908" s="5"/>
      <c r="D1908" s="5"/>
    </row>
    <row r="1909" spans="3:4">
      <c r="C1909" s="5"/>
      <c r="D1909" s="5"/>
    </row>
    <row r="1910" spans="3:4">
      <c r="C1910" s="5"/>
      <c r="D1910" s="5"/>
    </row>
    <row r="1911" spans="3:4">
      <c r="C1911" s="5"/>
      <c r="D1911" s="5"/>
    </row>
    <row r="1912" spans="3:4">
      <c r="C1912" s="5"/>
      <c r="D1912" s="5"/>
    </row>
    <row r="1913" spans="3:4">
      <c r="C1913" s="5"/>
      <c r="D1913" s="5"/>
    </row>
    <row r="1914" spans="3:4">
      <c r="C1914" s="5"/>
      <c r="D1914" s="5"/>
    </row>
    <row r="1915" spans="3:4">
      <c r="C1915" s="5"/>
      <c r="D1915" s="5"/>
    </row>
    <row r="1916" spans="3:4">
      <c r="C1916" s="5"/>
      <c r="D1916" s="5"/>
    </row>
    <row r="1917" spans="3:4">
      <c r="C1917" s="5"/>
      <c r="D1917" s="5"/>
    </row>
    <row r="1918" spans="3:4">
      <c r="C1918" s="5"/>
      <c r="D1918" s="5"/>
    </row>
    <row r="1919" spans="3:4">
      <c r="C1919" s="5"/>
      <c r="D1919" s="5"/>
    </row>
    <row r="1920" spans="3:4">
      <c r="C1920" s="5"/>
      <c r="D1920" s="5"/>
    </row>
    <row r="1921" spans="3:4">
      <c r="C1921" s="5"/>
      <c r="D1921" s="5"/>
    </row>
    <row r="1922" spans="3:4">
      <c r="C1922" s="5"/>
      <c r="D1922" s="5"/>
    </row>
    <row r="1923" spans="3:4">
      <c r="C1923" s="5"/>
      <c r="D1923" s="5"/>
    </row>
    <row r="1924" spans="3:4">
      <c r="C1924" s="5"/>
      <c r="D1924" s="5"/>
    </row>
    <row r="1925" spans="3:4">
      <c r="C1925" s="5"/>
      <c r="D1925" s="5"/>
    </row>
    <row r="1926" spans="3:4">
      <c r="C1926" s="5"/>
      <c r="D1926" s="5"/>
    </row>
    <row r="1927" spans="3:4">
      <c r="C1927" s="5"/>
      <c r="D1927" s="5"/>
    </row>
    <row r="1928" spans="3:4">
      <c r="C1928" s="5"/>
      <c r="D1928" s="5"/>
    </row>
    <row r="1929" spans="3:4">
      <c r="C1929" s="5"/>
      <c r="D1929" s="5"/>
    </row>
    <row r="1930" spans="3:4">
      <c r="C1930" s="5"/>
      <c r="D1930" s="5"/>
    </row>
    <row r="1931" spans="3:4">
      <c r="C1931" s="5"/>
      <c r="D1931" s="5"/>
    </row>
    <row r="1932" spans="3:4">
      <c r="C1932" s="5"/>
      <c r="D1932" s="5"/>
    </row>
    <row r="1933" spans="3:4">
      <c r="C1933" s="5"/>
      <c r="D1933" s="5"/>
    </row>
    <row r="1934" spans="3:4">
      <c r="C1934" s="5"/>
      <c r="D1934" s="5"/>
    </row>
    <row r="1935" spans="3:4">
      <c r="C1935" s="5"/>
      <c r="D1935" s="5"/>
    </row>
    <row r="1936" spans="3:4">
      <c r="C1936" s="5"/>
      <c r="D1936" s="5"/>
    </row>
    <row r="1937" spans="3:4">
      <c r="C1937" s="5"/>
      <c r="D1937" s="5"/>
    </row>
    <row r="1938" spans="3:4">
      <c r="C1938" s="5"/>
      <c r="D1938" s="5"/>
    </row>
    <row r="1939" spans="3:4">
      <c r="C1939" s="5"/>
      <c r="D1939" s="5"/>
    </row>
    <row r="1940" spans="3:4">
      <c r="C1940" s="5"/>
      <c r="D1940" s="5"/>
    </row>
    <row r="1941" spans="3:4">
      <c r="C1941" s="5"/>
      <c r="D1941" s="5"/>
    </row>
    <row r="1942" spans="3:4">
      <c r="C1942" s="5"/>
      <c r="D1942" s="5"/>
    </row>
    <row r="1943" spans="3:4">
      <c r="C1943" s="5"/>
      <c r="D1943" s="5"/>
    </row>
    <row r="1944" spans="3:4">
      <c r="C1944" s="5"/>
      <c r="D1944" s="5"/>
    </row>
    <row r="1945" spans="3:4">
      <c r="C1945" s="5"/>
      <c r="D1945" s="5"/>
    </row>
    <row r="1946" spans="3:4">
      <c r="C1946" s="5"/>
      <c r="D1946" s="5"/>
    </row>
    <row r="1947" spans="3:4">
      <c r="C1947" s="5"/>
      <c r="D1947" s="5"/>
    </row>
    <row r="1948" spans="3:4">
      <c r="C1948" s="5"/>
      <c r="D1948" s="5"/>
    </row>
    <row r="1949" spans="3:4">
      <c r="C1949" s="5"/>
      <c r="D1949" s="5"/>
    </row>
    <row r="1950" spans="3:4">
      <c r="C1950" s="5"/>
      <c r="D1950" s="5"/>
    </row>
    <row r="1951" spans="3:4">
      <c r="C1951" s="5"/>
      <c r="D1951" s="5"/>
    </row>
    <row r="1952" spans="3:4">
      <c r="C1952" s="5"/>
      <c r="D1952" s="5"/>
    </row>
    <row r="1953" spans="3:4">
      <c r="C1953" s="5"/>
      <c r="D1953" s="5"/>
    </row>
    <row r="1954" spans="3:4">
      <c r="C1954" s="5"/>
      <c r="D1954" s="5"/>
    </row>
    <row r="1955" spans="3:4">
      <c r="C1955" s="5"/>
      <c r="D1955" s="5"/>
    </row>
    <row r="1956" spans="3:4">
      <c r="C1956" s="5"/>
      <c r="D1956" s="5"/>
    </row>
    <row r="1957" spans="3:4">
      <c r="C1957" s="5"/>
      <c r="D1957" s="5"/>
    </row>
    <row r="1958" spans="3:4">
      <c r="C1958" s="5"/>
      <c r="D1958" s="5"/>
    </row>
    <row r="1959" spans="3:4">
      <c r="C1959" s="5"/>
      <c r="D1959" s="5"/>
    </row>
    <row r="1960" spans="3:4">
      <c r="C1960" s="5"/>
      <c r="D1960" s="5"/>
    </row>
    <row r="1961" spans="3:4">
      <c r="C1961" s="5"/>
      <c r="D1961" s="5"/>
    </row>
    <row r="1962" spans="3:4">
      <c r="C1962" s="5"/>
      <c r="D1962" s="5"/>
    </row>
    <row r="1963" spans="3:4">
      <c r="C1963" s="5"/>
      <c r="D1963" s="5"/>
    </row>
    <row r="1964" spans="3:4">
      <c r="C1964" s="5"/>
      <c r="D1964" s="5"/>
    </row>
    <row r="1965" spans="3:4">
      <c r="C1965" s="5"/>
      <c r="D1965" s="5"/>
    </row>
    <row r="1966" spans="3:4">
      <c r="C1966" s="5"/>
      <c r="D1966" s="5"/>
    </row>
    <row r="1967" spans="3:4">
      <c r="C1967" s="5"/>
      <c r="D1967" s="5"/>
    </row>
    <row r="1968" spans="3:4">
      <c r="C1968" s="5"/>
      <c r="D1968" s="5"/>
    </row>
    <row r="1969" spans="3:4">
      <c r="C1969" s="5"/>
      <c r="D1969" s="5"/>
    </row>
    <row r="1970" spans="3:4">
      <c r="C1970" s="5"/>
      <c r="D1970" s="5"/>
    </row>
    <row r="1971" spans="3:4">
      <c r="C1971" s="5"/>
      <c r="D1971" s="5"/>
    </row>
    <row r="1972" spans="3:4">
      <c r="C1972" s="5"/>
      <c r="D1972" s="5"/>
    </row>
    <row r="1973" spans="3:4">
      <c r="C1973" s="5"/>
      <c r="D1973" s="5"/>
    </row>
    <row r="1974" spans="3:4">
      <c r="C1974" s="5"/>
      <c r="D1974" s="5"/>
    </row>
    <row r="1975" spans="3:4">
      <c r="C1975" s="5"/>
      <c r="D1975" s="5"/>
    </row>
    <row r="1976" spans="3:4">
      <c r="C1976" s="5"/>
      <c r="D1976" s="5"/>
    </row>
    <row r="1977" spans="3:4">
      <c r="C1977" s="5"/>
      <c r="D1977" s="5"/>
    </row>
    <row r="1978" spans="3:4">
      <c r="C1978" s="5"/>
      <c r="D1978" s="5"/>
    </row>
    <row r="1979" spans="3:4">
      <c r="C1979" s="5"/>
      <c r="D1979" s="5"/>
    </row>
    <row r="1980" spans="3:4">
      <c r="C1980" s="5"/>
      <c r="D1980" s="5"/>
    </row>
    <row r="1981" spans="3:4">
      <c r="C1981" s="5"/>
      <c r="D1981" s="5"/>
    </row>
    <row r="1982" spans="3:4">
      <c r="C1982" s="5"/>
      <c r="D1982" s="5"/>
    </row>
    <row r="1983" spans="3:4">
      <c r="C1983" s="5"/>
      <c r="D1983" s="5"/>
    </row>
    <row r="1984" spans="3:4">
      <c r="C1984" s="5"/>
      <c r="D1984" s="5"/>
    </row>
    <row r="1985" spans="3:4">
      <c r="C1985" s="5"/>
      <c r="D1985" s="5"/>
    </row>
    <row r="1986" spans="3:4">
      <c r="C1986" s="5"/>
      <c r="D1986" s="5"/>
    </row>
    <row r="1987" spans="3:4">
      <c r="C1987" s="5"/>
      <c r="D1987" s="5"/>
    </row>
    <row r="1988" spans="3:4">
      <c r="C1988" s="5"/>
      <c r="D1988" s="5"/>
    </row>
    <row r="1989" spans="3:4">
      <c r="C1989" s="5"/>
      <c r="D1989" s="5"/>
    </row>
    <row r="1990" spans="3:4">
      <c r="C1990" s="5"/>
      <c r="D1990" s="5"/>
    </row>
    <row r="1991" spans="3:4">
      <c r="C1991" s="5"/>
      <c r="D1991" s="5"/>
    </row>
    <row r="1992" spans="3:4">
      <c r="C1992" s="5"/>
      <c r="D1992" s="5"/>
    </row>
    <row r="1993" spans="3:4">
      <c r="C1993" s="5"/>
      <c r="D1993" s="5"/>
    </row>
    <row r="1994" spans="3:4">
      <c r="C1994" s="5"/>
      <c r="D1994" s="5"/>
    </row>
    <row r="1995" spans="3:4">
      <c r="C1995" s="5"/>
      <c r="D1995" s="5"/>
    </row>
    <row r="1996" spans="3:4">
      <c r="C1996" s="5"/>
      <c r="D1996" s="5"/>
    </row>
    <row r="1997" spans="3:4">
      <c r="C1997" s="5"/>
      <c r="D1997" s="5"/>
    </row>
    <row r="1998" spans="3:4">
      <c r="C1998" s="5"/>
      <c r="D1998" s="5"/>
    </row>
    <row r="1999" spans="3:4">
      <c r="C1999" s="5"/>
      <c r="D1999" s="5"/>
    </row>
    <row r="2000" spans="3:4">
      <c r="C2000" s="5"/>
      <c r="D2000" s="5"/>
    </row>
    <row r="2001" spans="3:4">
      <c r="C2001" s="5"/>
      <c r="D2001" s="5"/>
    </row>
    <row r="2002" spans="3:4">
      <c r="C2002" s="5"/>
      <c r="D2002" s="5"/>
    </row>
    <row r="2003" spans="3:4">
      <c r="C2003" s="5"/>
      <c r="D2003" s="5"/>
    </row>
    <row r="2004" spans="3:4">
      <c r="C2004" s="5"/>
      <c r="D2004" s="5"/>
    </row>
    <row r="2005" spans="3:4">
      <c r="C2005" s="5"/>
      <c r="D2005" s="5"/>
    </row>
    <row r="2006" spans="3:4">
      <c r="C2006" s="5"/>
      <c r="D2006" s="5"/>
    </row>
    <row r="2007" spans="3:4">
      <c r="C2007" s="5"/>
      <c r="D2007" s="5"/>
    </row>
    <row r="2008" spans="3:4">
      <c r="C2008" s="5"/>
      <c r="D2008" s="5"/>
    </row>
    <row r="2009" spans="3:4">
      <c r="C2009" s="5"/>
      <c r="D2009" s="5"/>
    </row>
    <row r="2010" spans="3:4">
      <c r="C2010" s="5"/>
      <c r="D2010" s="5"/>
    </row>
    <row r="2011" spans="3:4">
      <c r="C2011" s="5"/>
      <c r="D2011" s="5"/>
    </row>
    <row r="2012" spans="3:4">
      <c r="C2012" s="5"/>
      <c r="D2012" s="5"/>
    </row>
    <row r="2013" spans="3:4">
      <c r="C2013" s="5"/>
      <c r="D2013" s="5"/>
    </row>
    <row r="2014" spans="3:4">
      <c r="C2014" s="5"/>
      <c r="D2014" s="5"/>
    </row>
    <row r="2015" spans="3:4">
      <c r="C2015" s="5"/>
      <c r="D2015" s="5"/>
    </row>
    <row r="2016" spans="3:4">
      <c r="C2016" s="5"/>
      <c r="D2016" s="5"/>
    </row>
    <row r="2017" spans="3:4">
      <c r="C2017" s="5"/>
      <c r="D2017" s="5"/>
    </row>
    <row r="2018" spans="3:4">
      <c r="C2018" s="5"/>
      <c r="D2018" s="5"/>
    </row>
    <row r="2019" spans="3:4">
      <c r="C2019" s="5"/>
      <c r="D2019" s="5"/>
    </row>
    <row r="2020" spans="3:4">
      <c r="C2020" s="5"/>
      <c r="D2020" s="5"/>
    </row>
    <row r="2021" spans="3:4">
      <c r="C2021" s="5"/>
      <c r="D2021" s="5"/>
    </row>
    <row r="2022" spans="3:4">
      <c r="C2022" s="5"/>
      <c r="D2022" s="5"/>
    </row>
    <row r="2023" spans="3:4">
      <c r="C2023" s="5"/>
      <c r="D2023" s="5"/>
    </row>
    <row r="2024" spans="3:4">
      <c r="C2024" s="5"/>
      <c r="D2024" s="5"/>
    </row>
    <row r="2025" spans="3:4">
      <c r="C2025" s="5"/>
      <c r="D2025" s="5"/>
    </row>
    <row r="2026" spans="3:4">
      <c r="C2026" s="5"/>
      <c r="D2026" s="5"/>
    </row>
    <row r="2027" spans="3:4">
      <c r="C2027" s="5"/>
      <c r="D2027" s="5"/>
    </row>
    <row r="2028" spans="3:4">
      <c r="C2028" s="5"/>
      <c r="D2028" s="5"/>
    </row>
    <row r="2029" spans="3:4">
      <c r="C2029" s="5"/>
      <c r="D2029" s="5"/>
    </row>
    <row r="2030" spans="3:4">
      <c r="C2030" s="5"/>
      <c r="D2030" s="5"/>
    </row>
    <row r="2031" spans="3:4">
      <c r="C2031" s="5"/>
      <c r="D2031" s="5"/>
    </row>
    <row r="2032" spans="3:4">
      <c r="C2032" s="5"/>
      <c r="D2032" s="5"/>
    </row>
    <row r="2033" spans="3:4">
      <c r="C2033" s="5"/>
      <c r="D2033" s="5"/>
    </row>
    <row r="2034" spans="3:4">
      <c r="C2034" s="5"/>
      <c r="D2034" s="5"/>
    </row>
    <row r="2035" spans="3:4">
      <c r="C2035" s="5"/>
      <c r="D2035" s="5"/>
    </row>
    <row r="2036" spans="3:4">
      <c r="C2036" s="5"/>
      <c r="D2036" s="5"/>
    </row>
    <row r="2037" spans="3:4">
      <c r="C2037" s="5"/>
      <c r="D2037" s="5"/>
    </row>
    <row r="2038" spans="3:4">
      <c r="C2038" s="5"/>
      <c r="D2038" s="5"/>
    </row>
    <row r="2039" spans="3:4">
      <c r="C2039" s="5"/>
      <c r="D2039" s="5"/>
    </row>
    <row r="2040" spans="3:4">
      <c r="C2040" s="5"/>
      <c r="D2040" s="5"/>
    </row>
    <row r="2041" spans="3:4">
      <c r="C2041" s="5"/>
      <c r="D2041" s="5"/>
    </row>
    <row r="2042" spans="3:4">
      <c r="C2042" s="5"/>
      <c r="D2042" s="5"/>
    </row>
    <row r="2043" spans="3:4">
      <c r="C2043" s="5"/>
      <c r="D2043" s="5"/>
    </row>
    <row r="2044" spans="3:4">
      <c r="C2044" s="5"/>
      <c r="D2044" s="5"/>
    </row>
    <row r="2045" spans="3:4">
      <c r="C2045" s="5"/>
      <c r="D2045" s="5"/>
    </row>
    <row r="2046" spans="3:4">
      <c r="C2046" s="5"/>
      <c r="D2046" s="5"/>
    </row>
    <row r="2047" spans="3:4">
      <c r="C2047" s="5"/>
      <c r="D2047" s="5"/>
    </row>
    <row r="2048" spans="3:4">
      <c r="C2048" s="5"/>
      <c r="D2048" s="5"/>
    </row>
    <row r="2049" spans="3:4">
      <c r="C2049" s="5"/>
      <c r="D2049" s="5"/>
    </row>
    <row r="2050" spans="3:4">
      <c r="C2050" s="5"/>
      <c r="D2050" s="5"/>
    </row>
    <row r="2051" spans="3:4">
      <c r="C2051" s="5"/>
      <c r="D2051" s="5"/>
    </row>
    <row r="2052" spans="3:4">
      <c r="C2052" s="5"/>
      <c r="D2052" s="5"/>
    </row>
    <row r="2053" spans="3:4">
      <c r="C2053" s="5"/>
      <c r="D2053" s="5"/>
    </row>
    <row r="2054" spans="3:4">
      <c r="C2054" s="5"/>
      <c r="D2054" s="5"/>
    </row>
    <row r="2055" spans="3:4">
      <c r="C2055" s="5"/>
      <c r="D2055" s="5"/>
    </row>
    <row r="2056" spans="3:4">
      <c r="C2056" s="5"/>
      <c r="D2056" s="5"/>
    </row>
    <row r="2057" spans="3:4">
      <c r="C2057" s="5"/>
      <c r="D2057" s="5"/>
    </row>
    <row r="2058" spans="3:4">
      <c r="C2058" s="5"/>
      <c r="D2058" s="5"/>
    </row>
    <row r="2059" spans="3:4">
      <c r="C2059" s="5"/>
      <c r="D2059" s="5"/>
    </row>
    <row r="2060" spans="3:4">
      <c r="C2060" s="5"/>
      <c r="D2060" s="5"/>
    </row>
    <row r="2061" spans="3:4">
      <c r="C2061" s="5"/>
      <c r="D2061" s="5"/>
    </row>
    <row r="2062" spans="3:4">
      <c r="C2062" s="5"/>
      <c r="D2062" s="5"/>
    </row>
    <row r="2063" spans="3:4">
      <c r="C2063" s="5"/>
      <c r="D2063" s="5"/>
    </row>
    <row r="2064" spans="3:4">
      <c r="C2064" s="5"/>
      <c r="D2064" s="5"/>
    </row>
    <row r="2065" spans="3:4">
      <c r="C2065" s="5"/>
      <c r="D2065" s="5"/>
    </row>
    <row r="2066" spans="3:4">
      <c r="C2066" s="5"/>
      <c r="D2066" s="5"/>
    </row>
    <row r="2067" spans="3:4">
      <c r="C2067" s="5"/>
      <c r="D2067" s="5"/>
    </row>
    <row r="2068" spans="3:4">
      <c r="C2068" s="5"/>
      <c r="D2068" s="5"/>
    </row>
    <row r="2069" spans="3:4">
      <c r="C2069" s="5"/>
      <c r="D2069" s="5"/>
    </row>
    <row r="2070" spans="3:4">
      <c r="C2070" s="5"/>
      <c r="D2070" s="5"/>
    </row>
    <row r="2071" spans="3:4">
      <c r="C2071" s="5"/>
      <c r="D2071" s="5"/>
    </row>
    <row r="2072" spans="3:4">
      <c r="C2072" s="5"/>
      <c r="D2072" s="5"/>
    </row>
    <row r="2073" spans="3:4">
      <c r="C2073" s="5"/>
      <c r="D2073" s="5"/>
    </row>
    <row r="2074" spans="3:4">
      <c r="C2074" s="5"/>
      <c r="D2074" s="5"/>
    </row>
    <row r="2075" spans="3:4">
      <c r="C2075" s="5"/>
      <c r="D2075" s="5"/>
    </row>
    <row r="2076" spans="3:4">
      <c r="C2076" s="5"/>
      <c r="D2076" s="5"/>
    </row>
    <row r="2077" spans="3:4">
      <c r="C2077" s="5"/>
      <c r="D2077" s="5"/>
    </row>
    <row r="2078" spans="3:4">
      <c r="C2078" s="5"/>
      <c r="D2078" s="5"/>
    </row>
    <row r="2079" spans="3:4">
      <c r="C2079" s="5"/>
      <c r="D2079" s="5"/>
    </row>
    <row r="2080" spans="3:4">
      <c r="C2080" s="5"/>
      <c r="D2080" s="5"/>
    </row>
    <row r="2081" spans="3:4">
      <c r="C2081" s="5"/>
      <c r="D2081" s="5"/>
    </row>
    <row r="2082" spans="3:4">
      <c r="C2082" s="5"/>
      <c r="D2082" s="5"/>
    </row>
    <row r="2083" spans="3:4">
      <c r="C2083" s="5"/>
      <c r="D2083" s="5"/>
    </row>
    <row r="2084" spans="3:4">
      <c r="C2084" s="5"/>
      <c r="D2084" s="5"/>
    </row>
    <row r="2085" spans="3:4">
      <c r="C2085" s="5"/>
      <c r="D2085" s="5"/>
    </row>
    <row r="2086" spans="3:4">
      <c r="C2086" s="5"/>
      <c r="D2086" s="5"/>
    </row>
    <row r="2087" spans="3:4">
      <c r="C2087" s="5"/>
      <c r="D2087" s="5"/>
    </row>
    <row r="2088" spans="3:4">
      <c r="C2088" s="5"/>
      <c r="D2088" s="5"/>
    </row>
    <row r="2089" spans="3:4">
      <c r="C2089" s="5"/>
      <c r="D2089" s="5"/>
    </row>
    <row r="2090" spans="3:4">
      <c r="C2090" s="5"/>
      <c r="D2090" s="5"/>
    </row>
    <row r="2091" spans="3:4">
      <c r="C2091" s="5"/>
      <c r="D2091" s="5"/>
    </row>
    <row r="2092" spans="3:4">
      <c r="C2092" s="5"/>
      <c r="D2092" s="5"/>
    </row>
    <row r="2093" spans="3:4">
      <c r="C2093" s="5"/>
      <c r="D2093" s="5"/>
    </row>
    <row r="2094" spans="3:4">
      <c r="C2094" s="5"/>
      <c r="D2094" s="5"/>
    </row>
    <row r="2095" spans="3:4">
      <c r="C2095" s="5"/>
      <c r="D2095" s="5"/>
    </row>
    <row r="2096" spans="3:4">
      <c r="C2096" s="5"/>
      <c r="D2096" s="5"/>
    </row>
    <row r="2097" spans="3:4">
      <c r="C2097" s="5"/>
      <c r="D2097" s="5"/>
    </row>
    <row r="2098" spans="3:4">
      <c r="C2098" s="5"/>
      <c r="D2098" s="5"/>
    </row>
    <row r="2099" spans="3:4">
      <c r="C2099" s="5"/>
      <c r="D2099" s="5"/>
    </row>
    <row r="2100" spans="3:4">
      <c r="C2100" s="5"/>
      <c r="D2100" s="5"/>
    </row>
    <row r="2101" spans="3:4">
      <c r="C2101" s="5"/>
      <c r="D2101" s="5"/>
    </row>
    <row r="2102" spans="3:4">
      <c r="C2102" s="5"/>
      <c r="D2102" s="5"/>
    </row>
    <row r="2103" spans="3:4">
      <c r="C2103" s="5"/>
      <c r="D2103" s="5"/>
    </row>
    <row r="2104" spans="3:4">
      <c r="C2104" s="5"/>
      <c r="D2104" s="5"/>
    </row>
    <row r="2105" spans="3:4">
      <c r="C2105" s="5"/>
      <c r="D2105" s="5"/>
    </row>
    <row r="2106" spans="3:4">
      <c r="C2106" s="5"/>
      <c r="D2106" s="5"/>
    </row>
    <row r="2107" spans="3:4">
      <c r="C2107" s="5"/>
      <c r="D2107" s="5"/>
    </row>
    <row r="2108" spans="3:4">
      <c r="C2108" s="5"/>
      <c r="D2108" s="5"/>
    </row>
    <row r="2109" spans="3:4">
      <c r="C2109" s="5"/>
      <c r="D2109" s="5"/>
    </row>
    <row r="2110" spans="3:4">
      <c r="C2110" s="5"/>
      <c r="D2110" s="5"/>
    </row>
    <row r="2111" spans="3:4">
      <c r="C2111" s="5"/>
      <c r="D2111" s="5"/>
    </row>
    <row r="2112" spans="3:4">
      <c r="C2112" s="5"/>
      <c r="D2112" s="5"/>
    </row>
    <row r="2113" spans="3:4">
      <c r="C2113" s="5"/>
      <c r="D2113" s="5"/>
    </row>
    <row r="2114" spans="3:4">
      <c r="C2114" s="5"/>
      <c r="D2114" s="5"/>
    </row>
    <row r="2115" spans="3:4">
      <c r="C2115" s="5"/>
      <c r="D2115" s="5"/>
    </row>
    <row r="2116" spans="3:4">
      <c r="C2116" s="5"/>
      <c r="D2116" s="5"/>
    </row>
    <row r="2117" spans="3:4">
      <c r="C2117" s="5"/>
      <c r="D2117" s="5"/>
    </row>
    <row r="2118" spans="3:4">
      <c r="C2118" s="5"/>
      <c r="D2118" s="5"/>
    </row>
    <row r="2119" spans="3:4">
      <c r="C2119" s="5"/>
      <c r="D2119" s="5"/>
    </row>
    <row r="2120" spans="3:4">
      <c r="C2120" s="5"/>
      <c r="D2120" s="5"/>
    </row>
    <row r="2121" spans="3:4">
      <c r="C2121" s="5"/>
      <c r="D2121" s="5"/>
    </row>
    <row r="2122" spans="3:4">
      <c r="C2122" s="5"/>
      <c r="D2122" s="5"/>
    </row>
    <row r="2123" spans="3:4">
      <c r="C2123" s="5"/>
      <c r="D2123" s="5"/>
    </row>
    <row r="2124" spans="3:4">
      <c r="C2124" s="5"/>
      <c r="D2124" s="5"/>
    </row>
    <row r="2125" spans="3:4">
      <c r="C2125" s="5"/>
      <c r="D2125" s="5"/>
    </row>
    <row r="2126" spans="3:4">
      <c r="C2126" s="5"/>
      <c r="D2126" s="5"/>
    </row>
    <row r="2127" spans="3:4">
      <c r="C2127" s="5"/>
      <c r="D2127" s="5"/>
    </row>
    <row r="2128" spans="3:4">
      <c r="C2128" s="5"/>
      <c r="D2128" s="5"/>
    </row>
    <row r="2129" spans="3:4">
      <c r="C2129" s="5"/>
      <c r="D2129" s="5"/>
    </row>
    <row r="2130" spans="3:4">
      <c r="C2130" s="5"/>
      <c r="D2130" s="5"/>
    </row>
    <row r="2131" spans="3:4">
      <c r="C2131" s="5"/>
      <c r="D2131" s="5"/>
    </row>
    <row r="2132" spans="3:4">
      <c r="C2132" s="5"/>
      <c r="D2132" s="5"/>
    </row>
    <row r="2133" spans="3:4">
      <c r="C2133" s="5"/>
      <c r="D2133" s="5"/>
    </row>
    <row r="2134" spans="3:4">
      <c r="C2134" s="5"/>
      <c r="D2134" s="5"/>
    </row>
    <row r="2135" spans="3:4">
      <c r="C2135" s="5"/>
      <c r="D2135" s="5"/>
    </row>
    <row r="2136" spans="3:4">
      <c r="C2136" s="5"/>
      <c r="D2136" s="5"/>
    </row>
    <row r="2137" spans="3:4">
      <c r="C2137" s="5"/>
      <c r="D2137" s="5"/>
    </row>
    <row r="2138" spans="3:4">
      <c r="C2138" s="5"/>
      <c r="D2138" s="5"/>
    </row>
    <row r="2139" spans="3:4">
      <c r="C2139" s="5"/>
      <c r="D2139" s="5"/>
    </row>
    <row r="2140" spans="3:4">
      <c r="C2140" s="5"/>
      <c r="D2140" s="5"/>
    </row>
    <row r="2141" spans="3:4">
      <c r="C2141" s="5"/>
      <c r="D2141" s="5"/>
    </row>
    <row r="2142" spans="3:4">
      <c r="C2142" s="5"/>
      <c r="D2142" s="5"/>
    </row>
    <row r="2143" spans="3:4">
      <c r="C2143" s="5"/>
      <c r="D2143" s="5"/>
    </row>
    <row r="2144" spans="3:4">
      <c r="C2144" s="5"/>
      <c r="D2144" s="5"/>
    </row>
    <row r="2145" spans="3:4">
      <c r="C2145" s="5"/>
      <c r="D2145" s="5"/>
    </row>
    <row r="2146" spans="3:4">
      <c r="C2146" s="5"/>
      <c r="D2146" s="5"/>
    </row>
    <row r="2147" spans="3:4">
      <c r="C2147" s="5"/>
      <c r="D2147" s="5"/>
    </row>
    <row r="2148" spans="3:4">
      <c r="C2148" s="5"/>
      <c r="D2148" s="5"/>
    </row>
    <row r="2149" spans="3:4">
      <c r="C2149" s="5"/>
      <c r="D2149" s="5"/>
    </row>
    <row r="2150" spans="3:4">
      <c r="C2150" s="5"/>
      <c r="D2150" s="5"/>
    </row>
    <row r="2151" spans="3:4">
      <c r="C2151" s="5"/>
      <c r="D2151" s="5"/>
    </row>
    <row r="2152" spans="3:4">
      <c r="C2152" s="5"/>
      <c r="D2152" s="5"/>
    </row>
    <row r="2153" spans="3:4">
      <c r="C2153" s="5"/>
      <c r="D2153" s="5"/>
    </row>
    <row r="2154" spans="3:4">
      <c r="C2154" s="5"/>
      <c r="D2154" s="5"/>
    </row>
    <row r="2155" spans="3:4">
      <c r="C2155" s="5"/>
      <c r="D2155" s="5"/>
    </row>
    <row r="2156" spans="3:4">
      <c r="C2156" s="5"/>
      <c r="D2156" s="5"/>
    </row>
    <row r="2157" spans="3:4">
      <c r="C2157" s="5"/>
      <c r="D2157" s="5"/>
    </row>
    <row r="2158" spans="3:4">
      <c r="C2158" s="5"/>
      <c r="D2158" s="5"/>
    </row>
    <row r="2159" spans="3:4">
      <c r="C2159" s="5"/>
      <c r="D2159" s="5"/>
    </row>
    <row r="2160" spans="3:4">
      <c r="C2160" s="5"/>
      <c r="D2160" s="5"/>
    </row>
    <row r="2161" spans="3:4">
      <c r="C2161" s="5"/>
      <c r="D2161" s="5"/>
    </row>
    <row r="2162" spans="3:4">
      <c r="C2162" s="5"/>
      <c r="D2162" s="5"/>
    </row>
    <row r="2163" spans="3:4">
      <c r="C2163" s="5"/>
      <c r="D2163" s="5"/>
    </row>
    <row r="2164" spans="3:4">
      <c r="C2164" s="5"/>
      <c r="D2164" s="5"/>
    </row>
    <row r="2165" spans="3:4">
      <c r="C2165" s="5"/>
      <c r="D2165" s="5"/>
    </row>
    <row r="2166" spans="3:4">
      <c r="C2166" s="5"/>
      <c r="D2166" s="5"/>
    </row>
    <row r="2167" spans="3:4">
      <c r="C2167" s="5"/>
      <c r="D2167" s="5"/>
    </row>
    <row r="2168" spans="3:4">
      <c r="C2168" s="5"/>
      <c r="D2168" s="5"/>
    </row>
    <row r="2169" spans="3:4">
      <c r="C2169" s="5"/>
      <c r="D2169" s="5"/>
    </row>
    <row r="2170" spans="3:4">
      <c r="C2170" s="5"/>
      <c r="D2170" s="5"/>
    </row>
    <row r="2171" spans="3:4">
      <c r="C2171" s="5"/>
      <c r="D2171" s="5"/>
    </row>
    <row r="2172" spans="3:4">
      <c r="C2172" s="5"/>
      <c r="D2172" s="5"/>
    </row>
    <row r="2173" spans="3:4">
      <c r="C2173" s="5"/>
      <c r="D2173" s="5"/>
    </row>
    <row r="2174" spans="3:4">
      <c r="C2174" s="5"/>
      <c r="D2174" s="5"/>
    </row>
    <row r="2175" spans="3:4">
      <c r="C2175" s="5"/>
      <c r="D2175" s="5"/>
    </row>
    <row r="2176" spans="3:4">
      <c r="C2176" s="5"/>
      <c r="D2176" s="5"/>
    </row>
    <row r="2177" spans="3:4">
      <c r="C2177" s="5"/>
      <c r="D2177" s="5"/>
    </row>
    <row r="2178" spans="3:4">
      <c r="C2178" s="5"/>
      <c r="D2178" s="5"/>
    </row>
    <row r="2179" spans="3:4">
      <c r="C2179" s="5"/>
      <c r="D2179" s="5"/>
    </row>
    <row r="2180" spans="3:4">
      <c r="C2180" s="5"/>
      <c r="D2180" s="5"/>
    </row>
    <row r="2181" spans="3:4">
      <c r="C2181" s="5"/>
      <c r="D2181" s="5"/>
    </row>
    <row r="2182" spans="3:4">
      <c r="C2182" s="5"/>
      <c r="D2182" s="5"/>
    </row>
    <row r="2183" spans="3:4">
      <c r="C2183" s="5"/>
      <c r="D2183" s="5"/>
    </row>
    <row r="2184" spans="3:4">
      <c r="C2184" s="5"/>
      <c r="D2184" s="5"/>
    </row>
    <row r="2185" spans="3:4">
      <c r="C2185" s="5"/>
      <c r="D2185" s="5"/>
    </row>
    <row r="2186" spans="3:4">
      <c r="C2186" s="5"/>
      <c r="D2186" s="5"/>
    </row>
    <row r="2187" spans="3:4">
      <c r="C2187" s="5"/>
      <c r="D2187" s="5"/>
    </row>
    <row r="2188" spans="3:4">
      <c r="C2188" s="5"/>
      <c r="D2188" s="5"/>
    </row>
    <row r="2189" spans="3:4">
      <c r="C2189" s="5"/>
      <c r="D2189" s="5"/>
    </row>
    <row r="2190" spans="3:4">
      <c r="C2190" s="5"/>
      <c r="D2190" s="5"/>
    </row>
    <row r="2191" spans="3:4">
      <c r="C2191" s="5"/>
      <c r="D2191" s="5"/>
    </row>
    <row r="2192" spans="3:4">
      <c r="C2192" s="5"/>
      <c r="D2192" s="5"/>
    </row>
    <row r="2193" spans="3:4">
      <c r="C2193" s="5"/>
      <c r="D2193" s="5"/>
    </row>
    <row r="2194" spans="3:4">
      <c r="C2194" s="5"/>
      <c r="D2194" s="5"/>
    </row>
    <row r="2195" spans="3:4">
      <c r="C2195" s="5"/>
      <c r="D2195" s="5"/>
    </row>
    <row r="2196" spans="3:4">
      <c r="C2196" s="5"/>
      <c r="D2196" s="5"/>
    </row>
    <row r="2197" spans="3:4">
      <c r="C2197" s="5"/>
      <c r="D2197" s="5"/>
    </row>
    <row r="2198" spans="3:4">
      <c r="C2198" s="5"/>
      <c r="D2198" s="5"/>
    </row>
    <row r="2199" spans="3:4">
      <c r="C2199" s="5"/>
      <c r="D2199" s="5"/>
    </row>
    <row r="2200" spans="3:4">
      <c r="C2200" s="5"/>
      <c r="D2200" s="5"/>
    </row>
    <row r="2201" spans="3:4">
      <c r="C2201" s="5"/>
      <c r="D2201" s="5"/>
    </row>
    <row r="2202" spans="3:4">
      <c r="C2202" s="5"/>
      <c r="D2202" s="5"/>
    </row>
    <row r="2203" spans="3:4">
      <c r="C2203" s="5"/>
      <c r="D2203" s="5"/>
    </row>
    <row r="2204" spans="3:4">
      <c r="C2204" s="5"/>
      <c r="D2204" s="5"/>
    </row>
    <row r="2205" spans="3:4">
      <c r="C2205" s="5"/>
      <c r="D2205" s="5"/>
    </row>
    <row r="2206" spans="3:4">
      <c r="C2206" s="5"/>
      <c r="D2206" s="5"/>
    </row>
    <row r="2207" spans="3:4">
      <c r="C2207" s="5"/>
      <c r="D2207" s="5"/>
    </row>
    <row r="2208" spans="3:4">
      <c r="C2208" s="5"/>
      <c r="D2208" s="5"/>
    </row>
    <row r="2209" spans="3:4">
      <c r="C2209" s="5"/>
      <c r="D2209" s="5"/>
    </row>
    <row r="2210" spans="3:4">
      <c r="C2210" s="5"/>
      <c r="D2210" s="5"/>
    </row>
    <row r="2211" spans="3:4">
      <c r="C2211" s="5"/>
      <c r="D2211" s="5"/>
    </row>
    <row r="2212" spans="3:4">
      <c r="C2212" s="5"/>
      <c r="D2212" s="5"/>
    </row>
    <row r="2213" spans="3:4">
      <c r="C2213" s="5"/>
      <c r="D2213" s="5"/>
    </row>
    <row r="2214" spans="3:4">
      <c r="C2214" s="5"/>
      <c r="D2214" s="5"/>
    </row>
    <row r="2215" spans="3:4">
      <c r="C2215" s="5"/>
      <c r="D2215" s="5"/>
    </row>
    <row r="2216" spans="3:4">
      <c r="C2216" s="5"/>
      <c r="D2216" s="5"/>
    </row>
    <row r="2217" spans="3:4">
      <c r="C2217" s="5"/>
      <c r="D2217" s="5"/>
    </row>
    <row r="2218" spans="3:4">
      <c r="C2218" s="5"/>
      <c r="D2218" s="5"/>
    </row>
    <row r="2219" spans="3:4">
      <c r="C2219" s="5"/>
      <c r="D2219" s="5"/>
    </row>
    <row r="2220" spans="3:4">
      <c r="C2220" s="5"/>
      <c r="D2220" s="5"/>
    </row>
    <row r="2221" spans="3:4">
      <c r="C2221" s="5"/>
      <c r="D2221" s="5"/>
    </row>
    <row r="2222" spans="3:4">
      <c r="C2222" s="5"/>
      <c r="D2222" s="5"/>
    </row>
    <row r="2223" spans="3:4">
      <c r="C2223" s="5"/>
      <c r="D2223" s="5"/>
    </row>
    <row r="2224" spans="3:4">
      <c r="C2224" s="5"/>
      <c r="D2224" s="5"/>
    </row>
    <row r="2225" spans="3:4">
      <c r="C2225" s="5"/>
      <c r="D2225" s="5"/>
    </row>
    <row r="2226" spans="3:4">
      <c r="C2226" s="5"/>
      <c r="D2226" s="5"/>
    </row>
    <row r="2227" spans="3:4">
      <c r="C2227" s="5"/>
      <c r="D2227" s="5"/>
    </row>
    <row r="2228" spans="3:4">
      <c r="C2228" s="5"/>
      <c r="D2228" s="5"/>
    </row>
    <row r="2229" spans="3:4">
      <c r="C2229" s="5"/>
      <c r="D2229" s="5"/>
    </row>
    <row r="2230" spans="3:4">
      <c r="C2230" s="5"/>
      <c r="D2230" s="5"/>
    </row>
    <row r="2231" spans="3:4">
      <c r="C2231" s="5"/>
      <c r="D2231" s="5"/>
    </row>
    <row r="2232" spans="3:4">
      <c r="C2232" s="5"/>
      <c r="D2232" s="5"/>
    </row>
    <row r="2233" spans="3:4">
      <c r="C2233" s="5"/>
      <c r="D2233" s="5"/>
    </row>
    <row r="2234" spans="3:4">
      <c r="C2234" s="5"/>
      <c r="D2234" s="5"/>
    </row>
    <row r="2235" spans="3:4">
      <c r="C2235" s="5"/>
      <c r="D2235" s="5"/>
    </row>
    <row r="2236" spans="3:4">
      <c r="C2236" s="5"/>
      <c r="D2236" s="5"/>
    </row>
    <row r="2237" spans="3:4">
      <c r="C2237" s="5"/>
      <c r="D2237" s="5"/>
    </row>
    <row r="2238" spans="3:4">
      <c r="C2238" s="5"/>
      <c r="D2238" s="5"/>
    </row>
    <row r="2239" spans="3:4">
      <c r="C2239" s="5"/>
      <c r="D2239" s="5"/>
    </row>
    <row r="2240" spans="3:4">
      <c r="C2240" s="5"/>
      <c r="D2240" s="5"/>
    </row>
    <row r="2241" spans="3:4">
      <c r="C2241" s="5"/>
      <c r="D2241" s="5"/>
    </row>
    <row r="2242" spans="3:4">
      <c r="C2242" s="5"/>
      <c r="D2242" s="5"/>
    </row>
    <row r="2243" spans="3:4">
      <c r="C2243" s="5"/>
      <c r="D2243" s="5"/>
    </row>
    <row r="2244" spans="3:4">
      <c r="C2244" s="5"/>
      <c r="D2244" s="5"/>
    </row>
    <row r="2245" spans="3:4">
      <c r="C2245" s="5"/>
      <c r="D2245" s="5"/>
    </row>
    <row r="2246" spans="3:4">
      <c r="C2246" s="5"/>
      <c r="D2246" s="5"/>
    </row>
    <row r="2247" spans="3:4">
      <c r="C2247" s="5"/>
      <c r="D2247" s="5"/>
    </row>
    <row r="2248" spans="3:4">
      <c r="C2248" s="5"/>
      <c r="D2248" s="5"/>
    </row>
    <row r="2249" spans="3:4">
      <c r="C2249" s="5"/>
      <c r="D2249" s="5"/>
    </row>
    <row r="2250" spans="3:4">
      <c r="C2250" s="5"/>
      <c r="D2250" s="5"/>
    </row>
    <row r="2251" spans="3:4">
      <c r="C2251" s="5"/>
      <c r="D2251" s="5"/>
    </row>
    <row r="2252" spans="3:4">
      <c r="C2252" s="5"/>
      <c r="D2252" s="5"/>
    </row>
    <row r="2253" spans="3:4">
      <c r="C2253" s="5"/>
      <c r="D2253" s="5"/>
    </row>
    <row r="2254" spans="3:4">
      <c r="C2254" s="5"/>
      <c r="D2254" s="5"/>
    </row>
    <row r="2255" spans="3:4">
      <c r="C2255" s="5"/>
      <c r="D2255" s="5"/>
    </row>
    <row r="2256" spans="3:4">
      <c r="C2256" s="5"/>
      <c r="D2256" s="5"/>
    </row>
    <row r="2257" spans="3:4">
      <c r="C2257" s="5"/>
      <c r="D2257" s="5"/>
    </row>
    <row r="2258" spans="3:4">
      <c r="C2258" s="5"/>
      <c r="D2258" s="5"/>
    </row>
    <row r="2259" spans="3:4">
      <c r="C2259" s="5"/>
      <c r="D2259" s="5"/>
    </row>
    <row r="2260" spans="3:4">
      <c r="C2260" s="5"/>
      <c r="D2260" s="5"/>
    </row>
    <row r="2261" spans="3:4">
      <c r="C2261" s="5"/>
      <c r="D2261" s="5"/>
    </row>
    <row r="2262" spans="3:4">
      <c r="C2262" s="5"/>
      <c r="D2262" s="5"/>
    </row>
    <row r="2263" spans="3:4">
      <c r="C2263" s="5"/>
      <c r="D2263" s="5"/>
    </row>
    <row r="2264" spans="3:4">
      <c r="C2264" s="5"/>
      <c r="D2264" s="5"/>
    </row>
    <row r="2265" spans="3:4">
      <c r="C2265" s="5"/>
      <c r="D2265" s="5"/>
    </row>
    <row r="2266" spans="3:4">
      <c r="C2266" s="5"/>
      <c r="D2266" s="5"/>
    </row>
    <row r="2267" spans="3:4">
      <c r="C2267" s="5"/>
      <c r="D2267" s="5"/>
    </row>
    <row r="2268" spans="3:4">
      <c r="C2268" s="5"/>
      <c r="D2268" s="5"/>
    </row>
    <row r="2269" spans="3:4">
      <c r="C2269" s="5"/>
      <c r="D2269" s="5"/>
    </row>
    <row r="2270" spans="3:4">
      <c r="C2270" s="5"/>
      <c r="D2270" s="5"/>
    </row>
    <row r="2271" spans="3:4">
      <c r="C2271" s="5"/>
      <c r="D2271" s="5"/>
    </row>
    <row r="2272" spans="3:4">
      <c r="C2272" s="5"/>
      <c r="D2272" s="5"/>
    </row>
    <row r="2273" spans="3:4">
      <c r="C2273" s="5"/>
      <c r="D2273" s="5"/>
    </row>
    <row r="2274" spans="3:4">
      <c r="C2274" s="5"/>
      <c r="D2274" s="5"/>
    </row>
    <row r="2275" spans="3:4">
      <c r="C2275" s="5"/>
      <c r="D2275" s="5"/>
    </row>
    <row r="2276" spans="3:4">
      <c r="C2276" s="5"/>
      <c r="D2276" s="5"/>
    </row>
    <row r="2277" spans="3:4">
      <c r="C2277" s="5"/>
      <c r="D2277" s="5"/>
    </row>
    <row r="2278" spans="3:4">
      <c r="C2278" s="5"/>
      <c r="D2278" s="5"/>
    </row>
    <row r="2279" spans="3:4">
      <c r="C2279" s="5"/>
      <c r="D2279" s="5"/>
    </row>
    <row r="2280" spans="3:4">
      <c r="C2280" s="5"/>
      <c r="D2280" s="5"/>
    </row>
    <row r="2281" spans="3:4">
      <c r="C2281" s="5"/>
      <c r="D2281" s="5"/>
    </row>
    <row r="2282" spans="3:4">
      <c r="C2282" s="5"/>
      <c r="D2282" s="5"/>
    </row>
    <row r="2283" spans="3:4">
      <c r="C2283" s="5"/>
      <c r="D2283" s="5"/>
    </row>
    <row r="2284" spans="3:4">
      <c r="C2284" s="5"/>
      <c r="D2284" s="5"/>
    </row>
    <row r="2285" spans="3:4">
      <c r="C2285" s="5"/>
      <c r="D2285" s="5"/>
    </row>
    <row r="2286" spans="3:4">
      <c r="C2286" s="5"/>
      <c r="D2286" s="5"/>
    </row>
    <row r="2287" spans="3:4">
      <c r="C2287" s="5"/>
      <c r="D2287" s="5"/>
    </row>
    <row r="2288" spans="3:4">
      <c r="C2288" s="5"/>
      <c r="D2288" s="5"/>
    </row>
    <row r="2289" spans="3:4">
      <c r="C2289" s="5"/>
      <c r="D2289" s="5"/>
    </row>
    <row r="2290" spans="3:4">
      <c r="C2290" s="5"/>
      <c r="D2290" s="5"/>
    </row>
    <row r="2291" spans="3:4">
      <c r="C2291" s="5"/>
      <c r="D2291" s="5"/>
    </row>
    <row r="2292" spans="3:4">
      <c r="C2292" s="5"/>
      <c r="D2292" s="5"/>
    </row>
    <row r="2293" spans="3:4">
      <c r="C2293" s="5"/>
      <c r="D2293" s="5"/>
    </row>
    <row r="2294" spans="3:4">
      <c r="C2294" s="5"/>
      <c r="D2294" s="5"/>
    </row>
    <row r="2295" spans="3:4">
      <c r="C2295" s="5"/>
      <c r="D2295" s="5"/>
    </row>
    <row r="2296" spans="3:4">
      <c r="C2296" s="5"/>
      <c r="D2296" s="5"/>
    </row>
    <row r="2297" spans="3:4">
      <c r="C2297" s="5"/>
      <c r="D2297" s="5"/>
    </row>
    <row r="2298" spans="3:4">
      <c r="C2298" s="5"/>
      <c r="D2298" s="5"/>
    </row>
    <row r="2299" spans="3:4">
      <c r="C2299" s="5"/>
      <c r="D2299" s="5"/>
    </row>
    <row r="2300" spans="3:4">
      <c r="C2300" s="5"/>
      <c r="D2300" s="5"/>
    </row>
    <row r="2301" spans="3:4">
      <c r="C2301" s="5"/>
      <c r="D2301" s="5"/>
    </row>
    <row r="2302" spans="3:4">
      <c r="C2302" s="5"/>
      <c r="D2302" s="5"/>
    </row>
    <row r="2303" spans="3:4">
      <c r="C2303" s="5"/>
      <c r="D2303" s="5"/>
    </row>
    <row r="2304" spans="3:4">
      <c r="C2304" s="5"/>
      <c r="D2304" s="5"/>
    </row>
    <row r="2305" spans="3:4">
      <c r="C2305" s="5"/>
      <c r="D2305" s="5"/>
    </row>
    <row r="2306" spans="3:4">
      <c r="C2306" s="5"/>
      <c r="D2306" s="5"/>
    </row>
    <row r="2307" spans="3:4">
      <c r="C2307" s="5"/>
      <c r="D2307" s="5"/>
    </row>
    <row r="2308" spans="3:4">
      <c r="C2308" s="5"/>
      <c r="D2308" s="5"/>
    </row>
    <row r="2309" spans="3:4">
      <c r="C2309" s="5"/>
      <c r="D2309" s="5"/>
    </row>
    <row r="2310" spans="3:4">
      <c r="C2310" s="5"/>
      <c r="D2310" s="5"/>
    </row>
    <row r="2311" spans="3:4">
      <c r="C2311" s="5"/>
      <c r="D2311" s="5"/>
    </row>
    <row r="2312" spans="3:4">
      <c r="C2312" s="5"/>
      <c r="D2312" s="5"/>
    </row>
    <row r="2313" spans="3:4">
      <c r="C2313" s="5"/>
      <c r="D2313" s="5"/>
    </row>
    <row r="2314" spans="3:4">
      <c r="C2314" s="5"/>
      <c r="D2314" s="5"/>
    </row>
    <row r="2315" spans="3:4">
      <c r="C2315" s="5"/>
      <c r="D2315" s="5"/>
    </row>
    <row r="2316" spans="3:4">
      <c r="C2316" s="5"/>
      <c r="D2316" s="5"/>
    </row>
    <row r="2317" spans="3:4">
      <c r="C2317" s="5"/>
      <c r="D2317" s="5"/>
    </row>
    <row r="2318" spans="3:4">
      <c r="C2318" s="5"/>
      <c r="D2318" s="5"/>
    </row>
    <row r="2319" spans="3:4">
      <c r="C2319" s="5"/>
      <c r="D2319" s="5"/>
    </row>
    <row r="2320" spans="3:4">
      <c r="C2320" s="5"/>
      <c r="D2320" s="5"/>
    </row>
    <row r="2321" spans="3:4">
      <c r="C2321" s="5"/>
      <c r="D2321" s="5"/>
    </row>
    <row r="2322" spans="3:4">
      <c r="C2322" s="5"/>
      <c r="D2322" s="5"/>
    </row>
    <row r="2323" spans="3:4">
      <c r="C2323" s="5"/>
      <c r="D2323" s="5"/>
    </row>
    <row r="2324" spans="3:4">
      <c r="C2324" s="5"/>
      <c r="D2324" s="5"/>
    </row>
    <row r="2325" spans="3:4">
      <c r="C2325" s="5"/>
      <c r="D2325" s="5"/>
    </row>
    <row r="2326" spans="3:4">
      <c r="C2326" s="5"/>
      <c r="D2326" s="5"/>
    </row>
    <row r="2327" spans="3:4">
      <c r="C2327" s="5"/>
      <c r="D2327" s="5"/>
    </row>
    <row r="2328" spans="3:4">
      <c r="C2328" s="5"/>
      <c r="D2328" s="5"/>
    </row>
    <row r="2329" spans="3:4">
      <c r="C2329" s="5"/>
      <c r="D2329" s="5"/>
    </row>
    <row r="2330" spans="3:4">
      <c r="C2330" s="5"/>
      <c r="D2330" s="5"/>
    </row>
    <row r="2331" spans="3:4">
      <c r="C2331" s="5"/>
      <c r="D2331" s="5"/>
    </row>
    <row r="2332" spans="3:4">
      <c r="C2332" s="5"/>
      <c r="D2332" s="5"/>
    </row>
    <row r="2333" spans="3:4">
      <c r="C2333" s="5"/>
      <c r="D2333" s="5"/>
    </row>
    <row r="2334" spans="3:4">
      <c r="C2334" s="5"/>
      <c r="D2334" s="5"/>
    </row>
    <row r="2335" spans="3:4">
      <c r="C2335" s="5"/>
      <c r="D2335" s="5"/>
    </row>
    <row r="2336" spans="3:4">
      <c r="C2336" s="5"/>
      <c r="D2336" s="5"/>
    </row>
    <row r="2337" spans="3:4">
      <c r="C2337" s="5"/>
      <c r="D2337" s="5"/>
    </row>
    <row r="2338" spans="3:4">
      <c r="C2338" s="5"/>
      <c r="D2338" s="5"/>
    </row>
    <row r="2339" spans="3:4">
      <c r="C2339" s="5"/>
      <c r="D2339" s="5"/>
    </row>
    <row r="2340" spans="3:4">
      <c r="C2340" s="5"/>
      <c r="D2340" s="5"/>
    </row>
    <row r="2341" spans="3:4">
      <c r="C2341" s="5"/>
      <c r="D2341" s="5"/>
    </row>
    <row r="2342" spans="3:4">
      <c r="C2342" s="5"/>
      <c r="D2342" s="5"/>
    </row>
    <row r="2343" spans="3:4">
      <c r="C2343" s="5"/>
      <c r="D2343" s="5"/>
    </row>
    <row r="2344" spans="3:4">
      <c r="C2344" s="5"/>
      <c r="D2344" s="5"/>
    </row>
    <row r="2345" spans="3:4">
      <c r="C2345" s="5"/>
      <c r="D2345" s="5"/>
    </row>
    <row r="2346" spans="3:4">
      <c r="C2346" s="5"/>
      <c r="D2346" s="5"/>
    </row>
    <row r="2347" spans="3:4">
      <c r="C2347" s="5"/>
      <c r="D2347" s="5"/>
    </row>
    <row r="2348" spans="3:4">
      <c r="C2348" s="5"/>
      <c r="D2348" s="5"/>
    </row>
    <row r="2349" spans="3:4">
      <c r="C2349" s="5"/>
      <c r="D2349" s="5"/>
    </row>
    <row r="2350" spans="3:4">
      <c r="C2350" s="5"/>
      <c r="D2350" s="5"/>
    </row>
    <row r="2351" spans="3:4">
      <c r="C2351" s="5"/>
      <c r="D2351" s="5"/>
    </row>
    <row r="2352" spans="3:4">
      <c r="C2352" s="5"/>
      <c r="D2352" s="5"/>
    </row>
    <row r="2353" spans="3:4">
      <c r="C2353" s="5"/>
      <c r="D2353" s="5"/>
    </row>
    <row r="2354" spans="3:4">
      <c r="C2354" s="5"/>
      <c r="D2354" s="5"/>
    </row>
    <row r="2355" spans="3:4">
      <c r="C2355" s="5"/>
      <c r="D2355" s="5"/>
    </row>
    <row r="2356" spans="3:4">
      <c r="C2356" s="5"/>
      <c r="D2356" s="5"/>
    </row>
    <row r="2357" spans="3:4">
      <c r="C2357" s="5"/>
      <c r="D2357" s="5"/>
    </row>
    <row r="2358" spans="3:4">
      <c r="C2358" s="5"/>
      <c r="D2358" s="5"/>
    </row>
    <row r="2359" spans="3:4">
      <c r="C2359" s="5"/>
      <c r="D2359" s="5"/>
    </row>
    <row r="2360" spans="3:4">
      <c r="C2360" s="5"/>
      <c r="D2360" s="5"/>
    </row>
    <row r="2361" spans="3:4">
      <c r="C2361" s="5"/>
      <c r="D2361" s="5"/>
    </row>
    <row r="2362" spans="3:4">
      <c r="C2362" s="5"/>
      <c r="D2362" s="5"/>
    </row>
    <row r="2363" spans="3:4">
      <c r="C2363" s="5"/>
      <c r="D2363" s="5"/>
    </row>
    <row r="2364" spans="3:4">
      <c r="C2364" s="5"/>
      <c r="D2364" s="5"/>
    </row>
    <row r="2365" spans="3:4">
      <c r="C2365" s="5"/>
      <c r="D2365" s="5"/>
    </row>
    <row r="2366" spans="3:4">
      <c r="C2366" s="5"/>
      <c r="D2366" s="5"/>
    </row>
    <row r="2367" spans="3:4">
      <c r="C2367" s="5"/>
      <c r="D2367" s="5"/>
    </row>
    <row r="2368" spans="3:4">
      <c r="C2368" s="5"/>
      <c r="D2368" s="5"/>
    </row>
    <row r="2369" spans="3:4">
      <c r="C2369" s="5"/>
      <c r="D2369" s="5"/>
    </row>
    <row r="2370" spans="3:4">
      <c r="C2370" s="5"/>
      <c r="D2370" s="5"/>
    </row>
    <row r="2371" spans="3:4">
      <c r="C2371" s="5"/>
      <c r="D2371" s="5"/>
    </row>
    <row r="2372" spans="3:4">
      <c r="C2372" s="5"/>
      <c r="D2372" s="5"/>
    </row>
    <row r="2373" spans="3:4">
      <c r="C2373" s="5"/>
      <c r="D2373" s="5"/>
    </row>
    <row r="2374" spans="3:4">
      <c r="C2374" s="5"/>
      <c r="D2374" s="5"/>
    </row>
    <row r="2375" spans="3:4">
      <c r="C2375" s="5"/>
      <c r="D2375" s="5"/>
    </row>
    <row r="2376" spans="3:4">
      <c r="C2376" s="5"/>
      <c r="D2376" s="5"/>
    </row>
    <row r="2377" spans="3:4">
      <c r="C2377" s="5"/>
      <c r="D2377" s="5"/>
    </row>
    <row r="2378" spans="3:4">
      <c r="C2378" s="5"/>
      <c r="D2378" s="5"/>
    </row>
    <row r="2379" spans="3:4">
      <c r="C2379" s="5"/>
      <c r="D2379" s="5"/>
    </row>
    <row r="2380" spans="3:4">
      <c r="C2380" s="5"/>
      <c r="D2380" s="5"/>
    </row>
    <row r="2381" spans="3:4">
      <c r="C2381" s="5"/>
      <c r="D2381" s="5"/>
    </row>
    <row r="2382" spans="3:4">
      <c r="C2382" s="5"/>
      <c r="D2382" s="5"/>
    </row>
    <row r="2383" spans="3:4">
      <c r="C2383" s="5"/>
      <c r="D2383" s="5"/>
    </row>
    <row r="2384" spans="3:4">
      <c r="C2384" s="5"/>
      <c r="D2384" s="5"/>
    </row>
    <row r="2385" spans="3:4">
      <c r="C2385" s="5"/>
      <c r="D2385" s="5"/>
    </row>
    <row r="2386" spans="3:4">
      <c r="C2386" s="5"/>
      <c r="D2386" s="5"/>
    </row>
    <row r="2387" spans="3:4">
      <c r="C2387" s="5"/>
      <c r="D2387" s="5"/>
    </row>
    <row r="2388" spans="3:4">
      <c r="C2388" s="5"/>
      <c r="D2388" s="5"/>
    </row>
    <row r="2389" spans="3:4">
      <c r="C2389" s="5"/>
      <c r="D2389" s="5"/>
    </row>
    <row r="2390" spans="3:4">
      <c r="C2390" s="5"/>
      <c r="D2390" s="5"/>
    </row>
    <row r="2391" spans="3:4">
      <c r="C2391" s="5"/>
      <c r="D2391" s="5"/>
    </row>
    <row r="2392" spans="3:4">
      <c r="C2392" s="5"/>
      <c r="D2392" s="5"/>
    </row>
    <row r="2393" spans="3:4">
      <c r="C2393" s="5"/>
      <c r="D2393" s="5"/>
    </row>
    <row r="2394" spans="3:4">
      <c r="C2394" s="5"/>
      <c r="D2394" s="5"/>
    </row>
    <row r="2395" spans="3:4">
      <c r="C2395" s="5"/>
      <c r="D2395" s="5"/>
    </row>
    <row r="2396" spans="3:4">
      <c r="C2396" s="5"/>
      <c r="D2396" s="5"/>
    </row>
    <row r="2397" spans="3:4">
      <c r="C2397" s="5"/>
      <c r="D2397" s="5"/>
    </row>
    <row r="2398" spans="3:4">
      <c r="C2398" s="5"/>
      <c r="D2398" s="5"/>
    </row>
    <row r="2399" spans="3:4">
      <c r="C2399" s="5"/>
      <c r="D2399" s="5"/>
    </row>
    <row r="2400" spans="3:4">
      <c r="C2400" s="5"/>
      <c r="D2400" s="5"/>
    </row>
    <row r="2401" spans="3:4">
      <c r="C2401" s="5"/>
      <c r="D2401" s="5"/>
    </row>
    <row r="2402" spans="3:4">
      <c r="C2402" s="5"/>
      <c r="D2402" s="5"/>
    </row>
    <row r="2403" spans="3:4">
      <c r="C2403" s="5"/>
      <c r="D2403" s="5"/>
    </row>
    <row r="2404" spans="3:4">
      <c r="C2404" s="5"/>
      <c r="D2404" s="5"/>
    </row>
    <row r="2405" spans="3:4">
      <c r="C2405" s="5"/>
      <c r="D2405" s="5"/>
    </row>
    <row r="2406" spans="3:4">
      <c r="C2406" s="5"/>
      <c r="D2406" s="5"/>
    </row>
    <row r="2407" spans="3:4">
      <c r="C2407" s="5"/>
      <c r="D2407" s="5"/>
    </row>
    <row r="2408" spans="3:4">
      <c r="C2408" s="5"/>
      <c r="D2408" s="5"/>
    </row>
    <row r="2409" spans="3:4">
      <c r="C2409" s="5"/>
      <c r="D2409" s="5"/>
    </row>
    <row r="2410" spans="3:4">
      <c r="C2410" s="5"/>
      <c r="D2410" s="5"/>
    </row>
    <row r="2411" spans="3:4">
      <c r="C2411" s="5"/>
      <c r="D2411" s="5"/>
    </row>
    <row r="2412" spans="3:4">
      <c r="C2412" s="5"/>
      <c r="D2412" s="5"/>
    </row>
    <row r="2413" spans="3:4">
      <c r="C2413" s="5"/>
      <c r="D2413" s="5"/>
    </row>
    <row r="2414" spans="3:4">
      <c r="C2414" s="5"/>
      <c r="D2414" s="5"/>
    </row>
    <row r="2415" spans="3:4">
      <c r="C2415" s="5"/>
      <c r="D2415" s="5"/>
    </row>
    <row r="2416" spans="3:4">
      <c r="C2416" s="5"/>
      <c r="D2416" s="5"/>
    </row>
    <row r="2417" spans="3:4">
      <c r="C2417" s="5"/>
      <c r="D2417" s="5"/>
    </row>
    <row r="2418" spans="3:4">
      <c r="C2418" s="5"/>
      <c r="D2418" s="5"/>
    </row>
    <row r="2419" spans="3:4">
      <c r="C2419" s="5"/>
      <c r="D2419" s="5"/>
    </row>
    <row r="2420" spans="3:4">
      <c r="C2420" s="5"/>
      <c r="D2420" s="5"/>
    </row>
    <row r="2421" spans="3:4">
      <c r="C2421" s="5"/>
      <c r="D2421" s="5"/>
    </row>
    <row r="2422" spans="3:4">
      <c r="C2422" s="5"/>
      <c r="D2422" s="5"/>
    </row>
    <row r="2423" spans="3:4">
      <c r="C2423" s="5"/>
      <c r="D2423" s="5"/>
    </row>
    <row r="2424" spans="3:4">
      <c r="C2424" s="5"/>
      <c r="D2424" s="5"/>
    </row>
    <row r="2425" spans="3:4">
      <c r="C2425" s="5"/>
      <c r="D2425" s="5"/>
    </row>
    <row r="2426" spans="3:4">
      <c r="C2426" s="5"/>
      <c r="D2426" s="5"/>
    </row>
    <row r="2427" spans="3:4">
      <c r="C2427" s="5"/>
      <c r="D2427" s="5"/>
    </row>
    <row r="2428" spans="3:4">
      <c r="C2428" s="5"/>
      <c r="D2428" s="5"/>
    </row>
    <row r="2429" spans="3:4">
      <c r="C2429" s="5"/>
      <c r="D2429" s="5"/>
    </row>
    <row r="2430" spans="3:4">
      <c r="C2430" s="5"/>
      <c r="D2430" s="5"/>
    </row>
    <row r="2431" spans="3:4">
      <c r="C2431" s="5"/>
      <c r="D2431" s="5"/>
    </row>
    <row r="2432" spans="3:4">
      <c r="C2432" s="5"/>
      <c r="D2432" s="5"/>
    </row>
    <row r="2433" spans="3:4">
      <c r="C2433" s="5"/>
      <c r="D2433" s="5"/>
    </row>
    <row r="2434" spans="3:4">
      <c r="C2434" s="5"/>
      <c r="D2434" s="5"/>
    </row>
    <row r="2435" spans="3:4">
      <c r="C2435" s="5"/>
      <c r="D2435" s="5"/>
    </row>
    <row r="2436" spans="3:4">
      <c r="C2436" s="5"/>
      <c r="D2436" s="5"/>
    </row>
    <row r="2437" spans="3:4">
      <c r="C2437" s="5"/>
      <c r="D2437" s="5"/>
    </row>
    <row r="2438" spans="3:4">
      <c r="C2438" s="5"/>
      <c r="D2438" s="5"/>
    </row>
    <row r="2439" spans="3:4">
      <c r="C2439" s="5"/>
      <c r="D2439" s="5"/>
    </row>
    <row r="2440" spans="3:4">
      <c r="C2440" s="5"/>
      <c r="D2440" s="5"/>
    </row>
    <row r="2441" spans="3:4">
      <c r="C2441" s="5"/>
      <c r="D2441" s="5"/>
    </row>
    <row r="2442" spans="3:4">
      <c r="C2442" s="5"/>
      <c r="D2442" s="5"/>
    </row>
    <row r="2443" spans="3:4">
      <c r="C2443" s="5"/>
      <c r="D2443" s="5"/>
    </row>
    <row r="2444" spans="3:4">
      <c r="C2444" s="5"/>
      <c r="D2444" s="5"/>
    </row>
    <row r="2445" spans="3:4">
      <c r="C2445" s="5"/>
      <c r="D2445" s="5"/>
    </row>
    <row r="2446" spans="3:4">
      <c r="C2446" s="5"/>
      <c r="D2446" s="5"/>
    </row>
    <row r="2447" spans="3:4">
      <c r="C2447" s="5"/>
      <c r="D2447" s="5"/>
    </row>
    <row r="2448" spans="3:4">
      <c r="C2448" s="5"/>
      <c r="D2448" s="5"/>
    </row>
    <row r="2449" spans="3:4">
      <c r="C2449" s="5"/>
      <c r="D2449" s="5"/>
    </row>
    <row r="2450" spans="3:4">
      <c r="C2450" s="5"/>
      <c r="D2450" s="5"/>
    </row>
    <row r="2451" spans="3:4">
      <c r="C2451" s="5"/>
      <c r="D2451" s="5"/>
    </row>
    <row r="2452" spans="3:4">
      <c r="C2452" s="5"/>
      <c r="D2452" s="5"/>
    </row>
    <row r="2453" spans="3:4">
      <c r="C2453" s="5"/>
      <c r="D2453" s="5"/>
    </row>
    <row r="2454" spans="3:4">
      <c r="C2454" s="5"/>
      <c r="D2454" s="5"/>
    </row>
    <row r="2455" spans="3:4">
      <c r="C2455" s="5"/>
      <c r="D2455" s="5"/>
    </row>
    <row r="2456" spans="3:4">
      <c r="C2456" s="5"/>
      <c r="D2456" s="5"/>
    </row>
    <row r="2457" spans="3:4">
      <c r="C2457" s="5"/>
      <c r="D2457" s="5"/>
    </row>
    <row r="2458" spans="3:4">
      <c r="C2458" s="5"/>
      <c r="D2458" s="5"/>
    </row>
    <row r="2459" spans="3:4">
      <c r="C2459" s="5"/>
      <c r="D2459" s="5"/>
    </row>
    <row r="2460" spans="3:4">
      <c r="C2460" s="5"/>
      <c r="D2460" s="5"/>
    </row>
    <row r="2461" spans="3:4">
      <c r="C2461" s="5"/>
      <c r="D2461" s="5"/>
    </row>
    <row r="2462" spans="3:4">
      <c r="C2462" s="5"/>
      <c r="D2462" s="5"/>
    </row>
    <row r="2463" spans="3:4">
      <c r="C2463" s="5"/>
      <c r="D2463" s="5"/>
    </row>
    <row r="2464" spans="3:4">
      <c r="C2464" s="5"/>
      <c r="D2464" s="5"/>
    </row>
    <row r="2465" spans="3:4">
      <c r="C2465" s="5"/>
      <c r="D2465" s="5"/>
    </row>
    <row r="2466" spans="3:4">
      <c r="C2466" s="5"/>
      <c r="D2466" s="5"/>
    </row>
    <row r="2467" spans="3:4">
      <c r="C2467" s="5"/>
      <c r="D2467" s="5"/>
    </row>
    <row r="2468" spans="3:4">
      <c r="C2468" s="5"/>
      <c r="D2468" s="5"/>
    </row>
    <row r="2469" spans="3:4">
      <c r="C2469" s="5"/>
      <c r="D2469" s="5"/>
    </row>
    <row r="2470" spans="3:4">
      <c r="C2470" s="5"/>
      <c r="D2470" s="5"/>
    </row>
    <row r="2471" spans="3:4">
      <c r="C2471" s="5"/>
      <c r="D2471" s="5"/>
    </row>
    <row r="2472" spans="3:4">
      <c r="C2472" s="5"/>
      <c r="D2472" s="5"/>
    </row>
    <row r="2473" spans="3:4">
      <c r="C2473" s="5"/>
      <c r="D2473" s="5"/>
    </row>
    <row r="2474" spans="3:4">
      <c r="C2474" s="5"/>
      <c r="D2474" s="5"/>
    </row>
    <row r="2475" spans="3:4">
      <c r="C2475" s="5"/>
      <c r="D2475" s="5"/>
    </row>
    <row r="2476" spans="3:4">
      <c r="C2476" s="5"/>
      <c r="D2476" s="5"/>
    </row>
    <row r="2477" spans="3:4">
      <c r="C2477" s="5"/>
      <c r="D2477" s="5"/>
    </row>
    <row r="2478" spans="3:4">
      <c r="C2478" s="5"/>
      <c r="D2478" s="5"/>
    </row>
    <row r="2479" spans="3:4">
      <c r="C2479" s="5"/>
      <c r="D2479" s="5"/>
    </row>
    <row r="2480" spans="3:4">
      <c r="C2480" s="5"/>
      <c r="D2480" s="5"/>
    </row>
    <row r="2481" spans="3:4">
      <c r="C2481" s="5"/>
      <c r="D2481" s="5"/>
    </row>
    <row r="2482" spans="3:4">
      <c r="C2482" s="5"/>
      <c r="D2482" s="5"/>
    </row>
    <row r="2483" spans="3:4">
      <c r="C2483" s="5"/>
      <c r="D2483" s="5"/>
    </row>
    <row r="2484" spans="3:4">
      <c r="C2484" s="5"/>
      <c r="D2484" s="5"/>
    </row>
    <row r="2485" spans="3:4">
      <c r="C2485" s="5"/>
      <c r="D2485" s="5"/>
    </row>
    <row r="2486" spans="3:4">
      <c r="C2486" s="5"/>
      <c r="D2486" s="5"/>
    </row>
    <row r="2487" spans="3:4">
      <c r="C2487" s="5"/>
      <c r="D2487" s="5"/>
    </row>
    <row r="2488" spans="3:4">
      <c r="C2488" s="5"/>
      <c r="D2488" s="5"/>
    </row>
    <row r="2489" spans="3:4">
      <c r="C2489" s="5"/>
      <c r="D2489" s="5"/>
    </row>
    <row r="2490" spans="3:4">
      <c r="C2490" s="5"/>
      <c r="D2490" s="5"/>
    </row>
    <row r="2491" spans="3:4">
      <c r="C2491" s="5"/>
      <c r="D2491" s="5"/>
    </row>
    <row r="2492" spans="3:4">
      <c r="C2492" s="5"/>
      <c r="D2492" s="5"/>
    </row>
    <row r="2493" spans="3:4">
      <c r="C2493" s="5"/>
      <c r="D2493" s="5"/>
    </row>
    <row r="2494" spans="3:4">
      <c r="C2494" s="5"/>
      <c r="D2494" s="5"/>
    </row>
    <row r="2495" spans="3:4">
      <c r="C2495" s="5"/>
      <c r="D2495" s="5"/>
    </row>
    <row r="2496" spans="3:4">
      <c r="C2496" s="5"/>
      <c r="D2496" s="5"/>
    </row>
    <row r="2497" spans="3:4">
      <c r="C2497" s="5"/>
      <c r="D2497" s="5"/>
    </row>
    <row r="2498" spans="3:4">
      <c r="C2498" s="5"/>
      <c r="D2498" s="5"/>
    </row>
    <row r="2499" spans="3:4">
      <c r="C2499" s="5"/>
      <c r="D2499" s="5"/>
    </row>
    <row r="2500" spans="3:4">
      <c r="C2500" s="5"/>
      <c r="D2500" s="5"/>
    </row>
    <row r="2501" spans="3:4">
      <c r="C2501" s="5"/>
      <c r="D2501" s="5"/>
    </row>
    <row r="2502" spans="3:4">
      <c r="C2502" s="5"/>
      <c r="D2502" s="5"/>
    </row>
    <row r="2503" spans="3:4">
      <c r="C2503" s="5"/>
      <c r="D2503" s="5"/>
    </row>
    <row r="2504" spans="3:4">
      <c r="C2504" s="5"/>
      <c r="D2504" s="5"/>
    </row>
    <row r="2505" spans="3:4">
      <c r="C2505" s="5"/>
      <c r="D2505" s="5"/>
    </row>
    <row r="2506" spans="3:4">
      <c r="C2506" s="5"/>
      <c r="D2506" s="5"/>
    </row>
    <row r="2507" spans="3:4">
      <c r="C2507" s="5"/>
      <c r="D2507" s="5"/>
    </row>
    <row r="2508" spans="3:4">
      <c r="C2508" s="5"/>
      <c r="D2508" s="5"/>
    </row>
    <row r="2509" spans="3:4">
      <c r="C2509" s="5"/>
      <c r="D2509" s="5"/>
    </row>
    <row r="2510" spans="3:4">
      <c r="C2510" s="5"/>
      <c r="D2510" s="5"/>
    </row>
    <row r="2511" spans="3:4">
      <c r="C2511" s="5"/>
      <c r="D2511" s="5"/>
    </row>
    <row r="2512" spans="3:4">
      <c r="C2512" s="5"/>
      <c r="D2512" s="5"/>
    </row>
    <row r="2513" spans="3:4">
      <c r="C2513" s="5"/>
      <c r="D2513" s="5"/>
    </row>
    <row r="2514" spans="3:4">
      <c r="C2514" s="5"/>
      <c r="D2514" s="5"/>
    </row>
    <row r="2515" spans="3:4">
      <c r="C2515" s="5"/>
      <c r="D2515" s="5"/>
    </row>
    <row r="2516" spans="3:4">
      <c r="C2516" s="5"/>
      <c r="D2516" s="5"/>
    </row>
    <row r="2517" spans="3:4">
      <c r="C2517" s="5"/>
      <c r="D2517" s="5"/>
    </row>
    <row r="2518" spans="3:4">
      <c r="C2518" s="5"/>
      <c r="D2518" s="5"/>
    </row>
    <row r="2519" spans="3:4">
      <c r="C2519" s="5"/>
      <c r="D2519" s="5"/>
    </row>
    <row r="2520" spans="3:4">
      <c r="C2520" s="5"/>
      <c r="D2520" s="5"/>
    </row>
    <row r="2521" spans="3:4">
      <c r="C2521" s="5"/>
      <c r="D2521" s="5"/>
    </row>
    <row r="2522" spans="3:4">
      <c r="C2522" s="5"/>
      <c r="D2522" s="5"/>
    </row>
    <row r="2523" spans="3:4">
      <c r="C2523" s="5"/>
      <c r="D2523" s="5"/>
    </row>
    <row r="2524" spans="3:4">
      <c r="C2524" s="5"/>
      <c r="D2524" s="5"/>
    </row>
    <row r="2525" spans="3:4">
      <c r="C2525" s="5"/>
      <c r="D2525" s="5"/>
    </row>
    <row r="2526" spans="3:4">
      <c r="C2526" s="5"/>
      <c r="D2526" s="5"/>
    </row>
    <row r="2527" spans="3:4">
      <c r="C2527" s="5"/>
      <c r="D2527" s="5"/>
    </row>
    <row r="2528" spans="3:4">
      <c r="C2528" s="5"/>
      <c r="D2528" s="5"/>
    </row>
    <row r="2529" spans="3:4">
      <c r="C2529" s="5"/>
      <c r="D2529" s="5"/>
    </row>
    <row r="2530" spans="3:4">
      <c r="C2530" s="5"/>
      <c r="D2530" s="5"/>
    </row>
    <row r="2531" spans="3:4">
      <c r="C2531" s="5"/>
      <c r="D2531" s="5"/>
    </row>
    <row r="2532" spans="3:4">
      <c r="C2532" s="5"/>
      <c r="D2532" s="5"/>
    </row>
    <row r="2533" spans="3:4">
      <c r="C2533" s="5"/>
      <c r="D2533" s="5"/>
    </row>
    <row r="2534" spans="3:4">
      <c r="C2534" s="5"/>
      <c r="D2534" s="5"/>
    </row>
    <row r="2535" spans="3:4">
      <c r="C2535" s="5"/>
      <c r="D2535" s="5"/>
    </row>
    <row r="2536" spans="3:4">
      <c r="C2536" s="5"/>
      <c r="D2536" s="5"/>
    </row>
    <row r="2537" spans="3:4">
      <c r="C2537" s="5"/>
      <c r="D2537" s="5"/>
    </row>
    <row r="2538" spans="3:4">
      <c r="C2538" s="5"/>
      <c r="D2538" s="5"/>
    </row>
    <row r="2539" spans="3:4">
      <c r="C2539" s="5"/>
      <c r="D2539" s="5"/>
    </row>
    <row r="2540" spans="3:4">
      <c r="C2540" s="5"/>
      <c r="D2540" s="5"/>
    </row>
    <row r="2541" spans="3:4">
      <c r="C2541" s="5"/>
      <c r="D2541" s="5"/>
    </row>
    <row r="2542" spans="3:4">
      <c r="C2542" s="5"/>
      <c r="D2542" s="5"/>
    </row>
    <row r="2543" spans="3:4">
      <c r="C2543" s="5"/>
      <c r="D2543" s="5"/>
    </row>
    <row r="2544" spans="3:4">
      <c r="C2544" s="5"/>
      <c r="D2544" s="5"/>
    </row>
    <row r="2545" spans="3:4">
      <c r="C2545" s="5"/>
      <c r="D2545" s="5"/>
    </row>
    <row r="2546" spans="3:4">
      <c r="C2546" s="5"/>
      <c r="D2546" s="5"/>
    </row>
    <row r="2547" spans="3:4">
      <c r="C2547" s="5"/>
      <c r="D2547" s="5"/>
    </row>
    <row r="2548" spans="3:4">
      <c r="C2548" s="5"/>
      <c r="D2548" s="5"/>
    </row>
    <row r="2549" spans="3:4">
      <c r="C2549" s="5"/>
      <c r="D2549" s="5"/>
    </row>
    <row r="2550" spans="3:4">
      <c r="C2550" s="5"/>
      <c r="D2550" s="5"/>
    </row>
    <row r="2551" spans="3:4">
      <c r="C2551" s="5"/>
      <c r="D2551" s="5"/>
    </row>
    <row r="2552" spans="3:4">
      <c r="C2552" s="5"/>
      <c r="D2552" s="5"/>
    </row>
    <row r="2553" spans="3:4">
      <c r="C2553" s="5"/>
      <c r="D2553" s="5"/>
    </row>
    <row r="2554" spans="3:4">
      <c r="C2554" s="5"/>
      <c r="D2554" s="5"/>
    </row>
    <row r="2555" spans="3:4">
      <c r="C2555" s="5"/>
      <c r="D2555" s="5"/>
    </row>
    <row r="2556" spans="3:4">
      <c r="C2556" s="5"/>
      <c r="D2556" s="5"/>
    </row>
    <row r="2557" spans="3:4">
      <c r="C2557" s="5"/>
      <c r="D2557" s="5"/>
    </row>
    <row r="2558" spans="3:4">
      <c r="C2558" s="5"/>
      <c r="D2558" s="5"/>
    </row>
    <row r="2559" spans="3:4">
      <c r="C2559" s="5"/>
      <c r="D2559" s="5"/>
    </row>
    <row r="2560" spans="3:4">
      <c r="C2560" s="5"/>
      <c r="D2560" s="5"/>
    </row>
    <row r="2561" spans="3:4">
      <c r="C2561" s="5"/>
      <c r="D2561" s="5"/>
    </row>
    <row r="2562" spans="3:4">
      <c r="C2562" s="5"/>
      <c r="D2562" s="5"/>
    </row>
    <row r="2563" spans="3:4">
      <c r="C2563" s="5"/>
      <c r="D2563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66"/>
  <sheetViews>
    <sheetView topLeftCell="A125" workbookViewId="0">
      <selection activeCell="A49" sqref="A49:C172"/>
    </sheetView>
  </sheetViews>
  <sheetFormatPr defaultRowHeight="12.75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>
      <c r="A1" s="10" t="s">
        <v>76</v>
      </c>
      <c r="I1" s="11" t="s">
        <v>77</v>
      </c>
      <c r="J1" s="12" t="s">
        <v>78</v>
      </c>
    </row>
    <row r="2" spans="1:16">
      <c r="I2" s="13" t="s">
        <v>79</v>
      </c>
      <c r="J2" s="14" t="s">
        <v>80</v>
      </c>
    </row>
    <row r="3" spans="1:16">
      <c r="A3" s="15" t="s">
        <v>81</v>
      </c>
      <c r="I3" s="13" t="s">
        <v>82</v>
      </c>
      <c r="J3" s="14" t="s">
        <v>83</v>
      </c>
    </row>
    <row r="4" spans="1:16">
      <c r="I4" s="13" t="s">
        <v>84</v>
      </c>
      <c r="J4" s="14" t="s">
        <v>83</v>
      </c>
    </row>
    <row r="5" spans="1:16" ht="13.5" thickBot="1">
      <c r="I5" s="16" t="s">
        <v>85</v>
      </c>
      <c r="J5" s="17" t="s">
        <v>86</v>
      </c>
    </row>
    <row r="10" spans="1:16" ht="13.5" thickBot="1"/>
    <row r="11" spans="1:16" ht="12.75" customHeight="1" thickBot="1">
      <c r="A11" s="5" t="str">
        <f t="shared" ref="A11:A42" si="0">P11</f>
        <v>IBVS 187 </v>
      </c>
      <c r="B11" s="7" t="str">
        <f t="shared" ref="B11:B42" si="1">IF(H11=INT(H11),"I","II")</f>
        <v>I</v>
      </c>
      <c r="C11" s="5">
        <f t="shared" ref="C11:C42" si="2">1*G11</f>
        <v>37914.468000000001</v>
      </c>
      <c r="D11" s="6" t="str">
        <f t="shared" ref="D11:D42" si="3">VLOOKUP(F11,I$1:J$5,2,FALSE)</f>
        <v>vis</v>
      </c>
      <c r="E11" s="18">
        <f>VLOOKUP(C11,Active!C$21:E$972,3,FALSE)</f>
        <v>-2115.012857684671</v>
      </c>
      <c r="F11" s="7" t="s">
        <v>85</v>
      </c>
      <c r="G11" s="6" t="str">
        <f t="shared" ref="G11:G42" si="4">MID(I11,3,LEN(I11)-3)</f>
        <v>37914.468</v>
      </c>
      <c r="H11" s="5">
        <f t="shared" ref="H11:H42" si="5">1*K11</f>
        <v>-2115</v>
      </c>
      <c r="I11" s="19" t="s">
        <v>441</v>
      </c>
      <c r="J11" s="20" t="s">
        <v>442</v>
      </c>
      <c r="K11" s="19">
        <v>-2115</v>
      </c>
      <c r="L11" s="19" t="s">
        <v>443</v>
      </c>
      <c r="M11" s="20" t="s">
        <v>88</v>
      </c>
      <c r="N11" s="20"/>
      <c r="O11" s="21" t="s">
        <v>394</v>
      </c>
      <c r="P11" s="22" t="s">
        <v>444</v>
      </c>
    </row>
    <row r="12" spans="1:16" ht="12.75" customHeight="1" thickBot="1">
      <c r="A12" s="5" t="str">
        <f t="shared" si="0"/>
        <v>IBVS 187 </v>
      </c>
      <c r="B12" s="7" t="str">
        <f t="shared" si="1"/>
        <v>I</v>
      </c>
      <c r="C12" s="5">
        <f t="shared" si="2"/>
        <v>38184.396000000001</v>
      </c>
      <c r="D12" s="6" t="str">
        <f t="shared" si="3"/>
        <v>vis</v>
      </c>
      <c r="E12" s="18">
        <f>VLOOKUP(C12,Active!C$21:E$972,3,FALSE)</f>
        <v>-2040.0123367087929</v>
      </c>
      <c r="F12" s="7" t="s">
        <v>85</v>
      </c>
      <c r="G12" s="6" t="str">
        <f t="shared" si="4"/>
        <v>38184.396</v>
      </c>
      <c r="H12" s="5">
        <f t="shared" si="5"/>
        <v>-2040</v>
      </c>
      <c r="I12" s="19" t="s">
        <v>445</v>
      </c>
      <c r="J12" s="20" t="s">
        <v>446</v>
      </c>
      <c r="K12" s="19">
        <v>-2040</v>
      </c>
      <c r="L12" s="19" t="s">
        <v>447</v>
      </c>
      <c r="M12" s="20" t="s">
        <v>88</v>
      </c>
      <c r="N12" s="20"/>
      <c r="O12" s="21" t="s">
        <v>394</v>
      </c>
      <c r="P12" s="22" t="s">
        <v>444</v>
      </c>
    </row>
    <row r="13" spans="1:16" ht="12.75" customHeight="1" thickBot="1">
      <c r="A13" s="5" t="str">
        <f t="shared" si="0"/>
        <v>IBVS 35 </v>
      </c>
      <c r="B13" s="7" t="str">
        <f t="shared" si="1"/>
        <v>I</v>
      </c>
      <c r="C13" s="5">
        <f t="shared" si="2"/>
        <v>38292.366999999998</v>
      </c>
      <c r="D13" s="6" t="str">
        <f t="shared" si="3"/>
        <v>vis</v>
      </c>
      <c r="E13" s="18">
        <f>VLOOKUP(C13,Active!C$21:E$972,3,FALSE)</f>
        <v>-2010.0121838892026</v>
      </c>
      <c r="F13" s="7" t="s">
        <v>85</v>
      </c>
      <c r="G13" s="6" t="str">
        <f t="shared" si="4"/>
        <v>38292.367</v>
      </c>
      <c r="H13" s="5">
        <f t="shared" si="5"/>
        <v>-2010</v>
      </c>
      <c r="I13" s="19" t="s">
        <v>448</v>
      </c>
      <c r="J13" s="20" t="s">
        <v>449</v>
      </c>
      <c r="K13" s="19">
        <v>-2010</v>
      </c>
      <c r="L13" s="19" t="s">
        <v>447</v>
      </c>
      <c r="M13" s="20" t="s">
        <v>109</v>
      </c>
      <c r="N13" s="20"/>
      <c r="O13" s="21" t="s">
        <v>450</v>
      </c>
      <c r="P13" s="22" t="s">
        <v>451</v>
      </c>
    </row>
    <row r="14" spans="1:16" ht="12.75" customHeight="1" thickBot="1">
      <c r="A14" s="5" t="str">
        <f t="shared" si="0"/>
        <v>IBVS 187 </v>
      </c>
      <c r="B14" s="7" t="str">
        <f t="shared" si="1"/>
        <v>I</v>
      </c>
      <c r="C14" s="5">
        <f t="shared" si="2"/>
        <v>38605.483999999997</v>
      </c>
      <c r="D14" s="6" t="str">
        <f t="shared" si="3"/>
        <v>vis</v>
      </c>
      <c r="E14" s="18">
        <f>VLOOKUP(C14,Active!C$21:E$972,3,FALSE)</f>
        <v>-1923.0114350732076</v>
      </c>
      <c r="F14" s="7" t="s">
        <v>85</v>
      </c>
      <c r="G14" s="6" t="str">
        <f t="shared" si="4"/>
        <v>38605.484</v>
      </c>
      <c r="H14" s="5">
        <f t="shared" si="5"/>
        <v>-1923</v>
      </c>
      <c r="I14" s="19" t="s">
        <v>452</v>
      </c>
      <c r="J14" s="20" t="s">
        <v>453</v>
      </c>
      <c r="K14" s="19">
        <v>-1923</v>
      </c>
      <c r="L14" s="19" t="s">
        <v>454</v>
      </c>
      <c r="M14" s="20" t="s">
        <v>88</v>
      </c>
      <c r="N14" s="20"/>
      <c r="O14" s="21" t="s">
        <v>394</v>
      </c>
      <c r="P14" s="22" t="s">
        <v>444</v>
      </c>
    </row>
    <row r="15" spans="1:16" ht="12.75" customHeight="1" thickBot="1">
      <c r="A15" s="5" t="str">
        <f t="shared" si="0"/>
        <v>IBVS 187 </v>
      </c>
      <c r="B15" s="7" t="str">
        <f t="shared" si="1"/>
        <v>I</v>
      </c>
      <c r="C15" s="5">
        <f t="shared" si="2"/>
        <v>38670.262999999999</v>
      </c>
      <c r="D15" s="6" t="str">
        <f t="shared" si="3"/>
        <v>vis</v>
      </c>
      <c r="E15" s="18">
        <f>VLOOKUP(C15,Active!C$21:E$972,3,FALSE)</f>
        <v>-1905.0123436551382</v>
      </c>
      <c r="F15" s="7" t="s">
        <v>85</v>
      </c>
      <c r="G15" s="6" t="str">
        <f t="shared" si="4"/>
        <v>38670.263</v>
      </c>
      <c r="H15" s="5">
        <f t="shared" si="5"/>
        <v>-1905</v>
      </c>
      <c r="I15" s="19" t="s">
        <v>455</v>
      </c>
      <c r="J15" s="20" t="s">
        <v>456</v>
      </c>
      <c r="K15" s="19">
        <v>-1905</v>
      </c>
      <c r="L15" s="19" t="s">
        <v>457</v>
      </c>
      <c r="M15" s="20" t="s">
        <v>88</v>
      </c>
      <c r="N15" s="20"/>
      <c r="O15" s="21" t="s">
        <v>394</v>
      </c>
      <c r="P15" s="22" t="s">
        <v>444</v>
      </c>
    </row>
    <row r="16" spans="1:16" ht="12.75" customHeight="1" thickBot="1">
      <c r="A16" s="5" t="str">
        <f t="shared" si="0"/>
        <v>IBVS 187 </v>
      </c>
      <c r="B16" s="7" t="str">
        <f t="shared" si="1"/>
        <v>I</v>
      </c>
      <c r="C16" s="5">
        <f t="shared" si="2"/>
        <v>38983.379000000001</v>
      </c>
      <c r="D16" s="6" t="str">
        <f t="shared" si="3"/>
        <v>vis</v>
      </c>
      <c r="E16" s="18">
        <f>VLOOKUP(C16,Active!C$21:E$972,3,FALSE)</f>
        <v>-1818.0118726929441</v>
      </c>
      <c r="F16" s="7" t="s">
        <v>85</v>
      </c>
      <c r="G16" s="6" t="str">
        <f t="shared" si="4"/>
        <v>38983.379</v>
      </c>
      <c r="H16" s="5">
        <f t="shared" si="5"/>
        <v>-1818</v>
      </c>
      <c r="I16" s="19" t="s">
        <v>458</v>
      </c>
      <c r="J16" s="20" t="s">
        <v>459</v>
      </c>
      <c r="K16" s="19">
        <v>-1818</v>
      </c>
      <c r="L16" s="19" t="s">
        <v>460</v>
      </c>
      <c r="M16" s="20" t="s">
        <v>88</v>
      </c>
      <c r="N16" s="20"/>
      <c r="O16" s="21" t="s">
        <v>394</v>
      </c>
      <c r="P16" s="22" t="s">
        <v>444</v>
      </c>
    </row>
    <row r="17" spans="1:16" ht="12.75" customHeight="1" thickBot="1">
      <c r="A17" s="5" t="str">
        <f t="shared" si="0"/>
        <v>IBVS 187 </v>
      </c>
      <c r="B17" s="7" t="str">
        <f t="shared" si="1"/>
        <v>I</v>
      </c>
      <c r="C17" s="5">
        <f t="shared" si="2"/>
        <v>39037.364000000001</v>
      </c>
      <c r="D17" s="6" t="str">
        <f t="shared" si="3"/>
        <v>vis</v>
      </c>
      <c r="E17" s="18">
        <f>VLOOKUP(C17,Active!C$21:E$972,3,FALSE)</f>
        <v>-1803.0119352100492</v>
      </c>
      <c r="F17" s="7" t="s">
        <v>85</v>
      </c>
      <c r="G17" s="6" t="str">
        <f t="shared" si="4"/>
        <v>39037.364</v>
      </c>
      <c r="H17" s="5">
        <f t="shared" si="5"/>
        <v>-1803</v>
      </c>
      <c r="I17" s="19" t="s">
        <v>461</v>
      </c>
      <c r="J17" s="20" t="s">
        <v>462</v>
      </c>
      <c r="K17" s="19">
        <v>-1803</v>
      </c>
      <c r="L17" s="19" t="s">
        <v>463</v>
      </c>
      <c r="M17" s="20" t="s">
        <v>88</v>
      </c>
      <c r="N17" s="20"/>
      <c r="O17" s="21" t="s">
        <v>394</v>
      </c>
      <c r="P17" s="22" t="s">
        <v>444</v>
      </c>
    </row>
    <row r="18" spans="1:16" ht="12.75" customHeight="1" thickBot="1">
      <c r="A18" s="5" t="str">
        <f t="shared" si="0"/>
        <v>IBVS 187 </v>
      </c>
      <c r="B18" s="7" t="str">
        <f t="shared" si="1"/>
        <v>I</v>
      </c>
      <c r="C18" s="5">
        <f t="shared" si="2"/>
        <v>39260.504000000001</v>
      </c>
      <c r="D18" s="6" t="str">
        <f t="shared" si="3"/>
        <v>vis</v>
      </c>
      <c r="E18" s="18">
        <f>VLOOKUP(C18,Active!C$21:E$972,3,FALSE)</f>
        <v>-1741.0116379064816</v>
      </c>
      <c r="F18" s="7" t="s">
        <v>85</v>
      </c>
      <c r="G18" s="6" t="str">
        <f t="shared" si="4"/>
        <v>39260.504</v>
      </c>
      <c r="H18" s="5">
        <f t="shared" si="5"/>
        <v>-1741</v>
      </c>
      <c r="I18" s="19" t="s">
        <v>464</v>
      </c>
      <c r="J18" s="20" t="s">
        <v>465</v>
      </c>
      <c r="K18" s="19">
        <v>-1741</v>
      </c>
      <c r="L18" s="19" t="s">
        <v>466</v>
      </c>
      <c r="M18" s="20" t="s">
        <v>88</v>
      </c>
      <c r="N18" s="20"/>
      <c r="O18" s="21" t="s">
        <v>394</v>
      </c>
      <c r="P18" s="22" t="s">
        <v>444</v>
      </c>
    </row>
    <row r="19" spans="1:16" ht="12.75" customHeight="1" thickBot="1">
      <c r="A19" s="5" t="str">
        <f t="shared" si="0"/>
        <v> BBS 16 </v>
      </c>
      <c r="B19" s="7" t="str">
        <f t="shared" si="1"/>
        <v>I</v>
      </c>
      <c r="C19" s="5">
        <f t="shared" si="2"/>
        <v>42258.502999999997</v>
      </c>
      <c r="D19" s="6" t="str">
        <f t="shared" si="3"/>
        <v>vis</v>
      </c>
      <c r="E19" s="18">
        <f>VLOOKUP(C19,Active!C$21:E$972,3,FALSE)</f>
        <v>-908.00621836808125</v>
      </c>
      <c r="F19" s="7" t="s">
        <v>85</v>
      </c>
      <c r="G19" s="6" t="str">
        <f t="shared" si="4"/>
        <v>42258.503</v>
      </c>
      <c r="H19" s="5">
        <f t="shared" si="5"/>
        <v>-908</v>
      </c>
      <c r="I19" s="19" t="s">
        <v>467</v>
      </c>
      <c r="J19" s="20" t="s">
        <v>468</v>
      </c>
      <c r="K19" s="19">
        <v>-908</v>
      </c>
      <c r="L19" s="19" t="s">
        <v>469</v>
      </c>
      <c r="M19" s="20" t="s">
        <v>109</v>
      </c>
      <c r="N19" s="20"/>
      <c r="O19" s="21" t="s">
        <v>470</v>
      </c>
      <c r="P19" s="21" t="s">
        <v>471</v>
      </c>
    </row>
    <row r="20" spans="1:16" ht="12.75" customHeight="1" thickBot="1">
      <c r="A20" s="5" t="str">
        <f t="shared" si="0"/>
        <v> BBS 28 </v>
      </c>
      <c r="B20" s="7" t="str">
        <f t="shared" si="1"/>
        <v>I</v>
      </c>
      <c r="C20" s="5">
        <f t="shared" si="2"/>
        <v>42949.510999999999</v>
      </c>
      <c r="D20" s="6" t="str">
        <f t="shared" si="3"/>
        <v>vis</v>
      </c>
      <c r="E20" s="18">
        <f>VLOOKUP(C20,Active!C$21:E$972,3,FALSE)</f>
        <v>-716.00701858702951</v>
      </c>
      <c r="F20" s="7" t="s">
        <v>85</v>
      </c>
      <c r="G20" s="6" t="str">
        <f t="shared" si="4"/>
        <v>42949.511</v>
      </c>
      <c r="H20" s="5">
        <f t="shared" si="5"/>
        <v>-716</v>
      </c>
      <c r="I20" s="19" t="s">
        <v>472</v>
      </c>
      <c r="J20" s="20" t="s">
        <v>473</v>
      </c>
      <c r="K20" s="19">
        <v>-716</v>
      </c>
      <c r="L20" s="19" t="s">
        <v>474</v>
      </c>
      <c r="M20" s="20" t="s">
        <v>109</v>
      </c>
      <c r="N20" s="20"/>
      <c r="O20" s="21" t="s">
        <v>470</v>
      </c>
      <c r="P20" s="21" t="s">
        <v>475</v>
      </c>
    </row>
    <row r="21" spans="1:16" ht="12.75" customHeight="1" thickBot="1">
      <c r="A21" s="5" t="str">
        <f t="shared" si="0"/>
        <v> BBS 37 </v>
      </c>
      <c r="B21" s="7" t="str">
        <f t="shared" si="1"/>
        <v>I</v>
      </c>
      <c r="C21" s="5">
        <f t="shared" si="2"/>
        <v>43658.514999999999</v>
      </c>
      <c r="D21" s="6" t="str">
        <f t="shared" si="3"/>
        <v>vis</v>
      </c>
      <c r="E21" s="18">
        <f>VLOOKUP(C21,Active!C$21:E$972,3,FALSE)</f>
        <v>-519.00756179121163</v>
      </c>
      <c r="F21" s="7" t="s">
        <v>85</v>
      </c>
      <c r="G21" s="6" t="str">
        <f t="shared" si="4"/>
        <v>43658.515</v>
      </c>
      <c r="H21" s="5">
        <f t="shared" si="5"/>
        <v>-519</v>
      </c>
      <c r="I21" s="19" t="s">
        <v>476</v>
      </c>
      <c r="J21" s="20" t="s">
        <v>477</v>
      </c>
      <c r="K21" s="19">
        <v>-519</v>
      </c>
      <c r="L21" s="19" t="s">
        <v>478</v>
      </c>
      <c r="M21" s="20" t="s">
        <v>109</v>
      </c>
      <c r="N21" s="20"/>
      <c r="O21" s="21" t="s">
        <v>470</v>
      </c>
      <c r="P21" s="21" t="s">
        <v>479</v>
      </c>
    </row>
    <row r="22" spans="1:16" ht="12.75" customHeight="1" thickBot="1">
      <c r="A22" s="5" t="str">
        <f t="shared" si="0"/>
        <v> BBS 45 </v>
      </c>
      <c r="B22" s="7" t="str">
        <f t="shared" si="1"/>
        <v>I</v>
      </c>
      <c r="C22" s="5">
        <f t="shared" si="2"/>
        <v>44144.398000000001</v>
      </c>
      <c r="D22" s="6" t="str">
        <f t="shared" si="3"/>
        <v>vis</v>
      </c>
      <c r="E22" s="18">
        <f>VLOOKUP(C22,Active!C$21:E$972,3,FALSE)</f>
        <v>-384.00312307672954</v>
      </c>
      <c r="F22" s="7" t="s">
        <v>85</v>
      </c>
      <c r="G22" s="6" t="str">
        <f t="shared" si="4"/>
        <v>44144.398</v>
      </c>
      <c r="H22" s="5">
        <f t="shared" si="5"/>
        <v>-384</v>
      </c>
      <c r="I22" s="19" t="s">
        <v>480</v>
      </c>
      <c r="J22" s="20" t="s">
        <v>481</v>
      </c>
      <c r="K22" s="19">
        <v>-384</v>
      </c>
      <c r="L22" s="19" t="s">
        <v>482</v>
      </c>
      <c r="M22" s="20" t="s">
        <v>109</v>
      </c>
      <c r="N22" s="20"/>
      <c r="O22" s="21" t="s">
        <v>483</v>
      </c>
      <c r="P22" s="21" t="s">
        <v>484</v>
      </c>
    </row>
    <row r="23" spans="1:16" ht="12.75" customHeight="1" thickBot="1">
      <c r="A23" s="5" t="str">
        <f t="shared" si="0"/>
        <v> BBS 53 </v>
      </c>
      <c r="B23" s="7" t="str">
        <f t="shared" si="1"/>
        <v>I</v>
      </c>
      <c r="C23" s="5">
        <f t="shared" si="2"/>
        <v>44644.661</v>
      </c>
      <c r="D23" s="6" t="str">
        <f t="shared" si="3"/>
        <v>vis</v>
      </c>
      <c r="E23" s="18">
        <f>VLOOKUP(C23,Active!C$21:E$972,3,FALSE)</f>
        <v>-245.00314669430296</v>
      </c>
      <c r="F23" s="7" t="s">
        <v>85</v>
      </c>
      <c r="G23" s="6" t="str">
        <f t="shared" si="4"/>
        <v>44644.661</v>
      </c>
      <c r="H23" s="5">
        <f t="shared" si="5"/>
        <v>-245</v>
      </c>
      <c r="I23" s="19" t="s">
        <v>485</v>
      </c>
      <c r="J23" s="20" t="s">
        <v>486</v>
      </c>
      <c r="K23" s="19">
        <v>-245</v>
      </c>
      <c r="L23" s="19" t="s">
        <v>87</v>
      </c>
      <c r="M23" s="20" t="s">
        <v>109</v>
      </c>
      <c r="N23" s="20"/>
      <c r="O23" s="21" t="s">
        <v>470</v>
      </c>
      <c r="P23" s="21" t="s">
        <v>487</v>
      </c>
    </row>
    <row r="24" spans="1:16" ht="12.75" customHeight="1" thickBot="1">
      <c r="A24" s="5" t="str">
        <f t="shared" si="0"/>
        <v> BBS 59 </v>
      </c>
      <c r="B24" s="7" t="str">
        <f t="shared" si="1"/>
        <v>I</v>
      </c>
      <c r="C24" s="5">
        <f t="shared" si="2"/>
        <v>45058.544999999998</v>
      </c>
      <c r="D24" s="6" t="str">
        <f t="shared" si="3"/>
        <v>vis</v>
      </c>
      <c r="E24" s="18">
        <f>VLOOKUP(C24,Active!C$21:E$972,3,FALSE)</f>
        <v>-130.00390384591302</v>
      </c>
      <c r="F24" s="7" t="s">
        <v>85</v>
      </c>
      <c r="G24" s="6" t="str">
        <f t="shared" si="4"/>
        <v>45058.545</v>
      </c>
      <c r="H24" s="5">
        <f t="shared" si="5"/>
        <v>-130</v>
      </c>
      <c r="I24" s="19" t="s">
        <v>488</v>
      </c>
      <c r="J24" s="20" t="s">
        <v>489</v>
      </c>
      <c r="K24" s="19">
        <v>-130</v>
      </c>
      <c r="L24" s="19" t="s">
        <v>478</v>
      </c>
      <c r="M24" s="20" t="s">
        <v>109</v>
      </c>
      <c r="N24" s="20"/>
      <c r="O24" s="21" t="s">
        <v>470</v>
      </c>
      <c r="P24" s="21" t="s">
        <v>490</v>
      </c>
    </row>
    <row r="25" spans="1:16" ht="12.75" customHeight="1" thickBot="1">
      <c r="A25" s="5" t="str">
        <f t="shared" si="0"/>
        <v> BBS 67 </v>
      </c>
      <c r="B25" s="7" t="str">
        <f t="shared" si="1"/>
        <v>I</v>
      </c>
      <c r="C25" s="5">
        <f t="shared" si="2"/>
        <v>45490.434000000001</v>
      </c>
      <c r="D25" s="6" t="str">
        <f t="shared" si="3"/>
        <v>vis</v>
      </c>
      <c r="E25" s="18">
        <f>VLOOKUP(C25,Active!C$21:E$972,3,FALSE)</f>
        <v>-10.001903298540226</v>
      </c>
      <c r="F25" s="7" t="s">
        <v>85</v>
      </c>
      <c r="G25" s="6" t="str">
        <f t="shared" si="4"/>
        <v>45490.434</v>
      </c>
      <c r="H25" s="5">
        <f t="shared" si="5"/>
        <v>-10</v>
      </c>
      <c r="I25" s="19" t="s">
        <v>491</v>
      </c>
      <c r="J25" s="20" t="s">
        <v>492</v>
      </c>
      <c r="K25" s="19">
        <v>-10</v>
      </c>
      <c r="L25" s="19" t="s">
        <v>493</v>
      </c>
      <c r="M25" s="20" t="s">
        <v>109</v>
      </c>
      <c r="N25" s="20"/>
      <c r="O25" s="21" t="s">
        <v>470</v>
      </c>
      <c r="P25" s="21" t="s">
        <v>494</v>
      </c>
    </row>
    <row r="26" spans="1:16" ht="12.75" customHeight="1" thickBot="1">
      <c r="A26" s="5" t="str">
        <f t="shared" si="0"/>
        <v> BBS 67 </v>
      </c>
      <c r="B26" s="7" t="str">
        <f t="shared" si="1"/>
        <v>I</v>
      </c>
      <c r="C26" s="5">
        <f t="shared" si="2"/>
        <v>45526.430999999997</v>
      </c>
      <c r="D26" s="6" t="str">
        <f t="shared" si="3"/>
        <v>vis</v>
      </c>
      <c r="E26" s="18">
        <f>VLOOKUP(C26,Active!C$21:E$972,3,FALSE)</f>
        <v>0</v>
      </c>
      <c r="F26" s="7" t="s">
        <v>85</v>
      </c>
      <c r="G26" s="6" t="str">
        <f t="shared" si="4"/>
        <v>45526.431</v>
      </c>
      <c r="H26" s="5">
        <f t="shared" si="5"/>
        <v>0</v>
      </c>
      <c r="I26" s="19" t="s">
        <v>495</v>
      </c>
      <c r="J26" s="20" t="s">
        <v>496</v>
      </c>
      <c r="K26" s="19">
        <v>0</v>
      </c>
      <c r="L26" s="19" t="s">
        <v>497</v>
      </c>
      <c r="M26" s="20" t="s">
        <v>109</v>
      </c>
      <c r="N26" s="20"/>
      <c r="O26" s="21" t="s">
        <v>470</v>
      </c>
      <c r="P26" s="21" t="s">
        <v>494</v>
      </c>
    </row>
    <row r="27" spans="1:16" ht="12.75" customHeight="1" thickBot="1">
      <c r="A27" s="5" t="str">
        <f t="shared" si="0"/>
        <v> BBS 73 </v>
      </c>
      <c r="B27" s="7" t="str">
        <f t="shared" si="1"/>
        <v>I</v>
      </c>
      <c r="C27" s="5">
        <f t="shared" si="2"/>
        <v>45911.519</v>
      </c>
      <c r="D27" s="6" t="str">
        <f t="shared" si="3"/>
        <v>vis</v>
      </c>
      <c r="E27" s="18">
        <f>VLOOKUP(C27,Active!C$21:E$972,3,FALSE)</f>
        <v>106.99816477564094</v>
      </c>
      <c r="F27" s="7" t="s">
        <v>85</v>
      </c>
      <c r="G27" s="6" t="str">
        <f t="shared" si="4"/>
        <v>45911.519</v>
      </c>
      <c r="H27" s="5">
        <f t="shared" si="5"/>
        <v>107</v>
      </c>
      <c r="I27" s="19" t="s">
        <v>498</v>
      </c>
      <c r="J27" s="20" t="s">
        <v>499</v>
      </c>
      <c r="K27" s="19">
        <v>107</v>
      </c>
      <c r="L27" s="19" t="s">
        <v>500</v>
      </c>
      <c r="M27" s="20" t="s">
        <v>109</v>
      </c>
      <c r="N27" s="20"/>
      <c r="O27" s="21" t="s">
        <v>483</v>
      </c>
      <c r="P27" s="21" t="s">
        <v>501</v>
      </c>
    </row>
    <row r="28" spans="1:16" ht="12.75" customHeight="1" thickBot="1">
      <c r="A28" s="5" t="str">
        <f t="shared" si="0"/>
        <v> BBS 77 </v>
      </c>
      <c r="B28" s="7" t="str">
        <f t="shared" si="1"/>
        <v>I</v>
      </c>
      <c r="C28" s="5">
        <f t="shared" si="2"/>
        <v>46235.442999999999</v>
      </c>
      <c r="D28" s="6" t="str">
        <f t="shared" si="3"/>
        <v>vis</v>
      </c>
      <c r="E28" s="18">
        <f>VLOOKUP(C28,Active!C$21:E$972,3,FALSE)</f>
        <v>197.00167962623175</v>
      </c>
      <c r="F28" s="7" t="s">
        <v>85</v>
      </c>
      <c r="G28" s="6" t="str">
        <f t="shared" si="4"/>
        <v>46235.443</v>
      </c>
      <c r="H28" s="5">
        <f t="shared" si="5"/>
        <v>197</v>
      </c>
      <c r="I28" s="19" t="s">
        <v>502</v>
      </c>
      <c r="J28" s="20" t="s">
        <v>503</v>
      </c>
      <c r="K28" s="19">
        <v>197</v>
      </c>
      <c r="L28" s="19" t="s">
        <v>504</v>
      </c>
      <c r="M28" s="20" t="s">
        <v>109</v>
      </c>
      <c r="N28" s="20"/>
      <c r="O28" s="21" t="s">
        <v>470</v>
      </c>
      <c r="P28" s="21" t="s">
        <v>505</v>
      </c>
    </row>
    <row r="29" spans="1:16" ht="12.75" customHeight="1" thickBot="1">
      <c r="A29" s="5" t="str">
        <f t="shared" si="0"/>
        <v> BBS 85 </v>
      </c>
      <c r="B29" s="7" t="str">
        <f t="shared" si="1"/>
        <v>I</v>
      </c>
      <c r="C29" s="5">
        <f t="shared" si="2"/>
        <v>47016.442000000003</v>
      </c>
      <c r="D29" s="6" t="str">
        <f t="shared" si="3"/>
        <v>vis</v>
      </c>
      <c r="E29" s="18">
        <f>VLOOKUP(C29,Active!C$21:E$972,3,FALSE)</f>
        <v>414.0052208729349</v>
      </c>
      <c r="F29" s="7" t="s">
        <v>85</v>
      </c>
      <c r="G29" s="6" t="str">
        <f t="shared" si="4"/>
        <v>47016.442</v>
      </c>
      <c r="H29" s="5">
        <f t="shared" si="5"/>
        <v>414</v>
      </c>
      <c r="I29" s="19" t="s">
        <v>506</v>
      </c>
      <c r="J29" s="20" t="s">
        <v>507</v>
      </c>
      <c r="K29" s="19">
        <v>414</v>
      </c>
      <c r="L29" s="19" t="s">
        <v>508</v>
      </c>
      <c r="M29" s="20" t="s">
        <v>109</v>
      </c>
      <c r="N29" s="20"/>
      <c r="O29" s="21" t="s">
        <v>470</v>
      </c>
      <c r="P29" s="21" t="s">
        <v>509</v>
      </c>
    </row>
    <row r="30" spans="1:16" ht="12.75" customHeight="1" thickBot="1">
      <c r="A30" s="5" t="str">
        <f t="shared" si="0"/>
        <v> BBS 88 </v>
      </c>
      <c r="B30" s="7" t="str">
        <f t="shared" si="1"/>
        <v>I</v>
      </c>
      <c r="C30" s="5">
        <f t="shared" si="2"/>
        <v>47293.561000000002</v>
      </c>
      <c r="D30" s="6" t="str">
        <f t="shared" si="3"/>
        <v>vis</v>
      </c>
      <c r="E30" s="18">
        <f>VLOOKUP(C30,Active!C$21:E$972,3,FALSE)</f>
        <v>491.00378853658697</v>
      </c>
      <c r="F30" s="7" t="s">
        <v>85</v>
      </c>
      <c r="G30" s="6" t="str">
        <f t="shared" si="4"/>
        <v>47293.561</v>
      </c>
      <c r="H30" s="5">
        <f t="shared" si="5"/>
        <v>491</v>
      </c>
      <c r="I30" s="19" t="s">
        <v>510</v>
      </c>
      <c r="J30" s="20" t="s">
        <v>511</v>
      </c>
      <c r="K30" s="19">
        <v>491</v>
      </c>
      <c r="L30" s="19" t="s">
        <v>512</v>
      </c>
      <c r="M30" s="20" t="s">
        <v>109</v>
      </c>
      <c r="N30" s="20"/>
      <c r="O30" s="21" t="s">
        <v>470</v>
      </c>
      <c r="P30" s="21" t="s">
        <v>513</v>
      </c>
    </row>
    <row r="31" spans="1:16" ht="12.75" customHeight="1" thickBot="1">
      <c r="A31" s="5" t="str">
        <f t="shared" si="0"/>
        <v> BBS 89 </v>
      </c>
      <c r="B31" s="7" t="str">
        <f t="shared" si="1"/>
        <v>I</v>
      </c>
      <c r="C31" s="5">
        <f t="shared" si="2"/>
        <v>47401.52</v>
      </c>
      <c r="D31" s="6" t="str">
        <f t="shared" si="3"/>
        <v>vis</v>
      </c>
      <c r="E31" s="18">
        <f>VLOOKUP(C31,Active!C$21:E$972,3,FALSE)</f>
        <v>521.00060711055664</v>
      </c>
      <c r="F31" s="7" t="s">
        <v>85</v>
      </c>
      <c r="G31" s="6" t="str">
        <f t="shared" si="4"/>
        <v>47401.520</v>
      </c>
      <c r="H31" s="5">
        <f t="shared" si="5"/>
        <v>521</v>
      </c>
      <c r="I31" s="19" t="s">
        <v>514</v>
      </c>
      <c r="J31" s="20" t="s">
        <v>515</v>
      </c>
      <c r="K31" s="19">
        <v>521</v>
      </c>
      <c r="L31" s="19" t="s">
        <v>516</v>
      </c>
      <c r="M31" s="20" t="s">
        <v>109</v>
      </c>
      <c r="N31" s="20"/>
      <c r="O31" s="21" t="s">
        <v>470</v>
      </c>
      <c r="P31" s="21" t="s">
        <v>517</v>
      </c>
    </row>
    <row r="32" spans="1:16" ht="12.75" customHeight="1" thickBot="1">
      <c r="A32" s="5" t="str">
        <f t="shared" si="0"/>
        <v> BBS 92 </v>
      </c>
      <c r="B32" s="7" t="str">
        <f t="shared" si="1"/>
        <v>I</v>
      </c>
      <c r="C32" s="5">
        <f t="shared" si="2"/>
        <v>47671.446000000004</v>
      </c>
      <c r="D32" s="6" t="str">
        <f t="shared" si="3"/>
        <v>vis</v>
      </c>
      <c r="E32" s="18">
        <f>VLOOKUP(C32,Active!C$21:E$972,3,FALSE)</f>
        <v>596.00057237883323</v>
      </c>
      <c r="F32" s="7" t="s">
        <v>85</v>
      </c>
      <c r="G32" s="6" t="str">
        <f t="shared" si="4"/>
        <v>47671.446</v>
      </c>
      <c r="H32" s="5">
        <f t="shared" si="5"/>
        <v>596</v>
      </c>
      <c r="I32" s="19" t="s">
        <v>518</v>
      </c>
      <c r="J32" s="20" t="s">
        <v>519</v>
      </c>
      <c r="K32" s="19">
        <v>596</v>
      </c>
      <c r="L32" s="19" t="s">
        <v>520</v>
      </c>
      <c r="M32" s="20" t="s">
        <v>109</v>
      </c>
      <c r="N32" s="20"/>
      <c r="O32" s="21" t="s">
        <v>470</v>
      </c>
      <c r="P32" s="21" t="s">
        <v>521</v>
      </c>
    </row>
    <row r="33" spans="1:16" ht="12.75" customHeight="1" thickBot="1">
      <c r="A33" s="5" t="str">
        <f t="shared" si="0"/>
        <v> BBS 92 </v>
      </c>
      <c r="B33" s="7" t="str">
        <f t="shared" si="1"/>
        <v>I</v>
      </c>
      <c r="C33" s="5">
        <f t="shared" si="2"/>
        <v>47743.453000000001</v>
      </c>
      <c r="D33" s="6" t="str">
        <f t="shared" si="3"/>
        <v>vis</v>
      </c>
      <c r="E33" s="18">
        <f>VLOOKUP(C33,Active!C$21:E$972,3,FALSE)</f>
        <v>616.00799107533715</v>
      </c>
      <c r="F33" s="7" t="s">
        <v>85</v>
      </c>
      <c r="G33" s="6" t="str">
        <f t="shared" si="4"/>
        <v>47743.453</v>
      </c>
      <c r="H33" s="5">
        <f t="shared" si="5"/>
        <v>616</v>
      </c>
      <c r="I33" s="19" t="s">
        <v>522</v>
      </c>
      <c r="J33" s="20" t="s">
        <v>523</v>
      </c>
      <c r="K33" s="19">
        <v>616</v>
      </c>
      <c r="L33" s="19" t="s">
        <v>524</v>
      </c>
      <c r="M33" s="20" t="s">
        <v>109</v>
      </c>
      <c r="N33" s="20"/>
      <c r="O33" s="21" t="s">
        <v>483</v>
      </c>
      <c r="P33" s="21" t="s">
        <v>521</v>
      </c>
    </row>
    <row r="34" spans="1:16" ht="12.75" customHeight="1" thickBot="1">
      <c r="A34" s="5" t="str">
        <f t="shared" si="0"/>
        <v> BBS 95 </v>
      </c>
      <c r="B34" s="7" t="str">
        <f t="shared" si="1"/>
        <v>I</v>
      </c>
      <c r="C34" s="5">
        <f t="shared" si="2"/>
        <v>48002.555999999997</v>
      </c>
      <c r="D34" s="6" t="str">
        <f t="shared" si="3"/>
        <v>vis</v>
      </c>
      <c r="E34" s="18">
        <f>VLOOKUP(C34,Active!C$21:E$972,3,FALSE)</f>
        <v>688.0007446481884</v>
      </c>
      <c r="F34" s="7" t="s">
        <v>85</v>
      </c>
      <c r="G34" s="6" t="str">
        <f t="shared" si="4"/>
        <v>48002.556</v>
      </c>
      <c r="H34" s="5">
        <f t="shared" si="5"/>
        <v>688</v>
      </c>
      <c r="I34" s="19" t="s">
        <v>525</v>
      </c>
      <c r="J34" s="20" t="s">
        <v>526</v>
      </c>
      <c r="K34" s="19">
        <v>688</v>
      </c>
      <c r="L34" s="19" t="s">
        <v>527</v>
      </c>
      <c r="M34" s="20" t="s">
        <v>109</v>
      </c>
      <c r="N34" s="20"/>
      <c r="O34" s="21" t="s">
        <v>470</v>
      </c>
      <c r="P34" s="21" t="s">
        <v>528</v>
      </c>
    </row>
    <row r="35" spans="1:16" ht="12.75" customHeight="1" thickBot="1">
      <c r="A35" s="5" t="str">
        <f t="shared" si="0"/>
        <v> BBS 96 </v>
      </c>
      <c r="B35" s="7" t="str">
        <f t="shared" si="1"/>
        <v>I</v>
      </c>
      <c r="C35" s="5">
        <f t="shared" si="2"/>
        <v>48175.281999999999</v>
      </c>
      <c r="D35" s="6" t="str">
        <f t="shared" si="3"/>
        <v>vis</v>
      </c>
      <c r="E35" s="18">
        <f>VLOOKUP(C35,Active!C$21:E$972,3,FALSE)</f>
        <v>735.99332039460865</v>
      </c>
      <c r="F35" s="7" t="s">
        <v>85</v>
      </c>
      <c r="G35" s="6" t="str">
        <f t="shared" si="4"/>
        <v>48175.282</v>
      </c>
      <c r="H35" s="5">
        <f t="shared" si="5"/>
        <v>736</v>
      </c>
      <c r="I35" s="19" t="s">
        <v>529</v>
      </c>
      <c r="J35" s="20" t="s">
        <v>530</v>
      </c>
      <c r="K35" s="19">
        <v>736</v>
      </c>
      <c r="L35" s="19" t="s">
        <v>531</v>
      </c>
      <c r="M35" s="20" t="s">
        <v>109</v>
      </c>
      <c r="N35" s="20"/>
      <c r="O35" s="21" t="s">
        <v>483</v>
      </c>
      <c r="P35" s="21" t="s">
        <v>532</v>
      </c>
    </row>
    <row r="36" spans="1:16" ht="12.75" customHeight="1" thickBot="1">
      <c r="A36" s="5" t="str">
        <f t="shared" si="0"/>
        <v> BBS 98 </v>
      </c>
      <c r="B36" s="7" t="str">
        <f t="shared" si="1"/>
        <v>I</v>
      </c>
      <c r="C36" s="5">
        <f t="shared" si="2"/>
        <v>48398.464</v>
      </c>
      <c r="D36" s="6" t="str">
        <f t="shared" si="3"/>
        <v>vis</v>
      </c>
      <c r="E36" s="18">
        <f>VLOOKUP(C36,Active!C$21:E$972,3,FALSE)</f>
        <v>798.00528755784649</v>
      </c>
      <c r="F36" s="7" t="s">
        <v>85</v>
      </c>
      <c r="G36" s="6" t="str">
        <f t="shared" si="4"/>
        <v>48398.464</v>
      </c>
      <c r="H36" s="5">
        <f t="shared" si="5"/>
        <v>798</v>
      </c>
      <c r="I36" s="19" t="s">
        <v>533</v>
      </c>
      <c r="J36" s="20" t="s">
        <v>534</v>
      </c>
      <c r="K36" s="19">
        <v>798</v>
      </c>
      <c r="L36" s="19" t="s">
        <v>478</v>
      </c>
      <c r="M36" s="20" t="s">
        <v>109</v>
      </c>
      <c r="N36" s="20"/>
      <c r="O36" s="21" t="s">
        <v>470</v>
      </c>
      <c r="P36" s="21" t="s">
        <v>535</v>
      </c>
    </row>
    <row r="37" spans="1:16" ht="12.75" customHeight="1" thickBot="1">
      <c r="A37" s="5" t="str">
        <f t="shared" si="0"/>
        <v> BBS 98 </v>
      </c>
      <c r="B37" s="7" t="str">
        <f t="shared" si="1"/>
        <v>I</v>
      </c>
      <c r="C37" s="5">
        <f t="shared" si="2"/>
        <v>48488.434000000001</v>
      </c>
      <c r="D37" s="6" t="str">
        <f t="shared" si="3"/>
        <v>vis</v>
      </c>
      <c r="E37" s="18">
        <f>VLOOKUP(C37,Active!C$21:E$972,3,FALSE)</f>
        <v>823.00379409366292</v>
      </c>
      <c r="F37" s="7" t="s">
        <v>85</v>
      </c>
      <c r="G37" s="6" t="str">
        <f t="shared" si="4"/>
        <v>48488.434</v>
      </c>
      <c r="H37" s="5">
        <f t="shared" si="5"/>
        <v>823</v>
      </c>
      <c r="I37" s="19" t="s">
        <v>536</v>
      </c>
      <c r="J37" s="20" t="s">
        <v>537</v>
      </c>
      <c r="K37" s="19">
        <v>823</v>
      </c>
      <c r="L37" s="19" t="s">
        <v>538</v>
      </c>
      <c r="M37" s="20" t="s">
        <v>109</v>
      </c>
      <c r="N37" s="20"/>
      <c r="O37" s="21" t="s">
        <v>483</v>
      </c>
      <c r="P37" s="21" t="s">
        <v>535</v>
      </c>
    </row>
    <row r="38" spans="1:16" ht="12.75" customHeight="1" thickBot="1">
      <c r="A38" s="5" t="str">
        <f t="shared" si="0"/>
        <v> BBS 104 </v>
      </c>
      <c r="B38" s="7" t="str">
        <f t="shared" si="1"/>
        <v>I</v>
      </c>
      <c r="C38" s="5">
        <f t="shared" si="2"/>
        <v>49215.430999999997</v>
      </c>
      <c r="D38" s="6" t="str">
        <f t="shared" si="3"/>
        <v>vis</v>
      </c>
      <c r="E38" s="18">
        <f>VLOOKUP(C38,Active!C$21:E$972,3,FALSE)</f>
        <v>1025.0026743428409</v>
      </c>
      <c r="F38" s="7" t="s">
        <v>85</v>
      </c>
      <c r="G38" s="6" t="str">
        <f t="shared" si="4"/>
        <v>49215.431</v>
      </c>
      <c r="H38" s="5">
        <f t="shared" si="5"/>
        <v>1025</v>
      </c>
      <c r="I38" s="19" t="s">
        <v>539</v>
      </c>
      <c r="J38" s="20" t="s">
        <v>540</v>
      </c>
      <c r="K38" s="19">
        <v>1025</v>
      </c>
      <c r="L38" s="19" t="s">
        <v>541</v>
      </c>
      <c r="M38" s="20" t="s">
        <v>109</v>
      </c>
      <c r="N38" s="20"/>
      <c r="O38" s="21" t="s">
        <v>470</v>
      </c>
      <c r="P38" s="21" t="s">
        <v>542</v>
      </c>
    </row>
    <row r="39" spans="1:16" ht="12.75" customHeight="1" thickBot="1">
      <c r="A39" s="5" t="str">
        <f t="shared" si="0"/>
        <v> BBS 105 </v>
      </c>
      <c r="B39" s="7" t="str">
        <f t="shared" si="1"/>
        <v>I</v>
      </c>
      <c r="C39" s="5">
        <f t="shared" si="2"/>
        <v>49251.396000000001</v>
      </c>
      <c r="D39" s="6" t="str">
        <f t="shared" si="3"/>
        <v>vis</v>
      </c>
      <c r="E39" s="18">
        <f>VLOOKUP(C39,Active!C$21:E$972,3,FALSE)</f>
        <v>1034.9956863197301</v>
      </c>
      <c r="F39" s="7" t="s">
        <v>85</v>
      </c>
      <c r="G39" s="6" t="str">
        <f t="shared" si="4"/>
        <v>49251.396</v>
      </c>
      <c r="H39" s="5">
        <f t="shared" si="5"/>
        <v>1035</v>
      </c>
      <c r="I39" s="19" t="s">
        <v>543</v>
      </c>
      <c r="J39" s="20" t="s">
        <v>544</v>
      </c>
      <c r="K39" s="19">
        <v>1035</v>
      </c>
      <c r="L39" s="19" t="s">
        <v>545</v>
      </c>
      <c r="M39" s="20" t="s">
        <v>109</v>
      </c>
      <c r="N39" s="20"/>
      <c r="O39" s="21" t="s">
        <v>483</v>
      </c>
      <c r="P39" s="21" t="s">
        <v>546</v>
      </c>
    </row>
    <row r="40" spans="1:16" ht="12.75" customHeight="1" thickBot="1">
      <c r="A40" s="5" t="str">
        <f t="shared" si="0"/>
        <v> BBS 109 </v>
      </c>
      <c r="B40" s="7" t="str">
        <f t="shared" si="1"/>
        <v>I</v>
      </c>
      <c r="C40" s="5">
        <f t="shared" si="2"/>
        <v>49888.385999999999</v>
      </c>
      <c r="D40" s="6" t="str">
        <f t="shared" si="3"/>
        <v>vis</v>
      </c>
      <c r="E40" s="18">
        <f>VLOOKUP(C40,Active!C$21:E$972,3,FALSE)</f>
        <v>1211.9857794424313</v>
      </c>
      <c r="F40" s="7" t="s">
        <v>85</v>
      </c>
      <c r="G40" s="6" t="str">
        <f t="shared" si="4"/>
        <v>49888.386</v>
      </c>
      <c r="H40" s="5">
        <f t="shared" si="5"/>
        <v>1212</v>
      </c>
      <c r="I40" s="19" t="s">
        <v>551</v>
      </c>
      <c r="J40" s="20" t="s">
        <v>552</v>
      </c>
      <c r="K40" s="19">
        <v>1212</v>
      </c>
      <c r="L40" s="19" t="s">
        <v>553</v>
      </c>
      <c r="M40" s="20" t="s">
        <v>109</v>
      </c>
      <c r="N40" s="20"/>
      <c r="O40" s="21" t="s">
        <v>470</v>
      </c>
      <c r="P40" s="21" t="s">
        <v>554</v>
      </c>
    </row>
    <row r="41" spans="1:16" ht="12.75" customHeight="1" thickBot="1">
      <c r="A41" s="5" t="str">
        <f t="shared" si="0"/>
        <v> BBS 110 </v>
      </c>
      <c r="B41" s="7" t="str">
        <f t="shared" si="1"/>
        <v>I</v>
      </c>
      <c r="C41" s="5">
        <f t="shared" si="2"/>
        <v>49924.432999999997</v>
      </c>
      <c r="D41" s="6" t="str">
        <f t="shared" si="3"/>
        <v>vis</v>
      </c>
      <c r="E41" s="18">
        <f>VLOOKUP(C41,Active!C$21:E$972,3,FALSE)</f>
        <v>1222.0015754310555</v>
      </c>
      <c r="F41" s="7" t="s">
        <v>85</v>
      </c>
      <c r="G41" s="6" t="str">
        <f t="shared" si="4"/>
        <v>49924.433</v>
      </c>
      <c r="H41" s="5">
        <f t="shared" si="5"/>
        <v>1222</v>
      </c>
      <c r="I41" s="19" t="s">
        <v>555</v>
      </c>
      <c r="J41" s="20" t="s">
        <v>556</v>
      </c>
      <c r="K41" s="19">
        <v>1222</v>
      </c>
      <c r="L41" s="19" t="s">
        <v>557</v>
      </c>
      <c r="M41" s="20" t="s">
        <v>109</v>
      </c>
      <c r="N41" s="20"/>
      <c r="O41" s="21" t="s">
        <v>483</v>
      </c>
      <c r="P41" s="21" t="s">
        <v>558</v>
      </c>
    </row>
    <row r="42" spans="1:16" ht="12.75" customHeight="1" thickBot="1">
      <c r="A42" s="5" t="str">
        <f t="shared" si="0"/>
        <v> BBS 115 </v>
      </c>
      <c r="B42" s="7" t="str">
        <f t="shared" si="1"/>
        <v>I</v>
      </c>
      <c r="C42" s="5">
        <f t="shared" si="2"/>
        <v>50579.442999999999</v>
      </c>
      <c r="D42" s="6" t="str">
        <f t="shared" si="3"/>
        <v>vis</v>
      </c>
      <c r="E42" s="18">
        <f>VLOOKUP(C42,Active!C$21:E$972,3,FALSE)</f>
        <v>1403.9985940597642</v>
      </c>
      <c r="F42" s="7" t="s">
        <v>85</v>
      </c>
      <c r="G42" s="6" t="str">
        <f t="shared" si="4"/>
        <v>50579.443</v>
      </c>
      <c r="H42" s="5">
        <f t="shared" si="5"/>
        <v>1404</v>
      </c>
      <c r="I42" s="19" t="s">
        <v>559</v>
      </c>
      <c r="J42" s="20" t="s">
        <v>560</v>
      </c>
      <c r="K42" s="19">
        <v>1404</v>
      </c>
      <c r="L42" s="19" t="s">
        <v>561</v>
      </c>
      <c r="M42" s="20" t="s">
        <v>109</v>
      </c>
      <c r="N42" s="20"/>
      <c r="O42" s="21" t="s">
        <v>470</v>
      </c>
      <c r="P42" s="21" t="s">
        <v>562</v>
      </c>
    </row>
    <row r="43" spans="1:16" ht="12.75" customHeight="1" thickBot="1">
      <c r="A43" s="5" t="str">
        <f t="shared" ref="A43:A74" si="6">P43</f>
        <v> BBS 115 </v>
      </c>
      <c r="B43" s="7" t="str">
        <f t="shared" ref="B43:B74" si="7">IF(H43=INT(H43),"I","II")</f>
        <v>I</v>
      </c>
      <c r="C43" s="5">
        <f t="shared" ref="C43:C74" si="8">1*G43</f>
        <v>50597.423000000003</v>
      </c>
      <c r="D43" s="6" t="str">
        <f t="shared" ref="D43:D74" si="9">VLOOKUP(F43,I$1:J$5,2,FALSE)</f>
        <v>vis</v>
      </c>
      <c r="E43" s="18">
        <f>VLOOKUP(C43,Active!C$21:E$972,3,FALSE)</f>
        <v>1408.994405413705</v>
      </c>
      <c r="F43" s="7" t="s">
        <v>85</v>
      </c>
      <c r="G43" s="6" t="str">
        <f t="shared" ref="G43:G74" si="10">MID(I43,3,LEN(I43)-3)</f>
        <v>50597.423</v>
      </c>
      <c r="H43" s="5">
        <f t="shared" ref="H43:H74" si="11">1*K43</f>
        <v>1409</v>
      </c>
      <c r="I43" s="19" t="s">
        <v>563</v>
      </c>
      <c r="J43" s="20" t="s">
        <v>564</v>
      </c>
      <c r="K43" s="19">
        <v>1409</v>
      </c>
      <c r="L43" s="19" t="s">
        <v>565</v>
      </c>
      <c r="M43" s="20" t="s">
        <v>566</v>
      </c>
      <c r="N43" s="20" t="s">
        <v>567</v>
      </c>
      <c r="O43" s="21" t="s">
        <v>568</v>
      </c>
      <c r="P43" s="21" t="s">
        <v>562</v>
      </c>
    </row>
    <row r="44" spans="1:16" ht="12.75" customHeight="1" thickBot="1">
      <c r="A44" s="5" t="str">
        <f t="shared" si="6"/>
        <v>IBVS 4888 </v>
      </c>
      <c r="B44" s="7" t="str">
        <f t="shared" si="7"/>
        <v>I</v>
      </c>
      <c r="C44" s="5">
        <f t="shared" si="8"/>
        <v>51036.485800000002</v>
      </c>
      <c r="D44" s="6" t="str">
        <f t="shared" si="9"/>
        <v>vis</v>
      </c>
      <c r="E44" s="18">
        <f>VLOOKUP(C44,Active!C$21:E$972,3,FALSE)</f>
        <v>1530.9896735634625</v>
      </c>
      <c r="F44" s="7" t="s">
        <v>85</v>
      </c>
      <c r="G44" s="6" t="str">
        <f t="shared" si="10"/>
        <v>51036.4858</v>
      </c>
      <c r="H44" s="5">
        <f t="shared" si="11"/>
        <v>1531</v>
      </c>
      <c r="I44" s="19" t="s">
        <v>569</v>
      </c>
      <c r="J44" s="20" t="s">
        <v>570</v>
      </c>
      <c r="K44" s="19">
        <v>1531</v>
      </c>
      <c r="L44" s="19" t="s">
        <v>571</v>
      </c>
      <c r="M44" s="20" t="s">
        <v>566</v>
      </c>
      <c r="N44" s="20" t="s">
        <v>567</v>
      </c>
      <c r="O44" s="21" t="s">
        <v>572</v>
      </c>
      <c r="P44" s="22" t="s">
        <v>573</v>
      </c>
    </row>
    <row r="45" spans="1:16" ht="12.75" customHeight="1" thickBot="1">
      <c r="A45" s="5" t="str">
        <f t="shared" si="6"/>
        <v> BBS 130 </v>
      </c>
      <c r="B45" s="7" t="str">
        <f t="shared" si="7"/>
        <v>I</v>
      </c>
      <c r="C45" s="5">
        <f t="shared" si="8"/>
        <v>52886.381999999998</v>
      </c>
      <c r="D45" s="6" t="str">
        <f t="shared" si="9"/>
        <v>vis</v>
      </c>
      <c r="E45" s="18">
        <f>VLOOKUP(C45,Active!C$21:E$972,3,FALSE)</f>
        <v>2044.9903654194275</v>
      </c>
      <c r="F45" s="7" t="s">
        <v>85</v>
      </c>
      <c r="G45" s="6" t="str">
        <f t="shared" si="10"/>
        <v>52886.382</v>
      </c>
      <c r="H45" s="5">
        <f t="shared" si="11"/>
        <v>2045</v>
      </c>
      <c r="I45" s="19" t="s">
        <v>586</v>
      </c>
      <c r="J45" s="20" t="s">
        <v>587</v>
      </c>
      <c r="K45" s="19">
        <v>2045</v>
      </c>
      <c r="L45" s="19" t="s">
        <v>588</v>
      </c>
      <c r="M45" s="20" t="s">
        <v>109</v>
      </c>
      <c r="N45" s="20"/>
      <c r="O45" s="21" t="s">
        <v>470</v>
      </c>
      <c r="P45" s="21" t="s">
        <v>589</v>
      </c>
    </row>
    <row r="46" spans="1:16" ht="12.75" customHeight="1" thickBot="1">
      <c r="A46" s="5" t="str">
        <f t="shared" si="6"/>
        <v>OEJV 0003 </v>
      </c>
      <c r="B46" s="7" t="str">
        <f t="shared" si="7"/>
        <v>I</v>
      </c>
      <c r="C46" s="5">
        <f t="shared" si="8"/>
        <v>53440.601000000002</v>
      </c>
      <c r="D46" s="6" t="str">
        <f t="shared" si="9"/>
        <v>vis</v>
      </c>
      <c r="E46" s="18">
        <f>VLOOKUP(C46,Active!C$21:E$972,3,FALSE)</f>
        <v>2198.9822215245022</v>
      </c>
      <c r="F46" s="7" t="s">
        <v>85</v>
      </c>
      <c r="G46" s="6" t="str">
        <f t="shared" si="10"/>
        <v>53440.601</v>
      </c>
      <c r="H46" s="5">
        <f t="shared" si="11"/>
        <v>2199</v>
      </c>
      <c r="I46" s="19" t="s">
        <v>590</v>
      </c>
      <c r="J46" s="20" t="s">
        <v>591</v>
      </c>
      <c r="K46" s="19">
        <v>2199</v>
      </c>
      <c r="L46" s="19" t="s">
        <v>592</v>
      </c>
      <c r="M46" s="20" t="s">
        <v>109</v>
      </c>
      <c r="N46" s="20"/>
      <c r="O46" s="21" t="s">
        <v>470</v>
      </c>
      <c r="P46" s="22" t="s">
        <v>593</v>
      </c>
    </row>
    <row r="47" spans="1:16" ht="12.75" customHeight="1" thickBot="1">
      <c r="A47" s="5" t="str">
        <f t="shared" si="6"/>
        <v>OEJV 0003 </v>
      </c>
      <c r="B47" s="7" t="str">
        <f t="shared" si="7"/>
        <v>I</v>
      </c>
      <c r="C47" s="5">
        <f t="shared" si="8"/>
        <v>53566.557000000001</v>
      </c>
      <c r="D47" s="6" t="str">
        <f t="shared" si="9"/>
        <v>vis</v>
      </c>
      <c r="E47" s="18">
        <f>VLOOKUP(C47,Active!C$21:E$972,3,FALSE)</f>
        <v>2233.9795749670407</v>
      </c>
      <c r="F47" s="7" t="s">
        <v>85</v>
      </c>
      <c r="G47" s="6" t="str">
        <f t="shared" si="10"/>
        <v>53566.557</v>
      </c>
      <c r="H47" s="5">
        <f t="shared" si="11"/>
        <v>2234</v>
      </c>
      <c r="I47" s="19" t="s">
        <v>594</v>
      </c>
      <c r="J47" s="20" t="s">
        <v>595</v>
      </c>
      <c r="K47" s="19">
        <v>2234</v>
      </c>
      <c r="L47" s="19" t="s">
        <v>596</v>
      </c>
      <c r="M47" s="20" t="s">
        <v>109</v>
      </c>
      <c r="N47" s="20"/>
      <c r="O47" s="21" t="s">
        <v>470</v>
      </c>
      <c r="P47" s="22" t="s">
        <v>593</v>
      </c>
    </row>
    <row r="48" spans="1:16" ht="12.75" customHeight="1" thickBot="1">
      <c r="A48" s="5" t="str">
        <f t="shared" si="6"/>
        <v>IBVS 6007 </v>
      </c>
      <c r="B48" s="7" t="str">
        <f t="shared" si="7"/>
        <v>I</v>
      </c>
      <c r="C48" s="5">
        <f t="shared" si="8"/>
        <v>55312.05371</v>
      </c>
      <c r="D48" s="6" t="str">
        <f t="shared" si="9"/>
        <v>vis</v>
      </c>
      <c r="E48" s="18">
        <f>VLOOKUP(C48,Active!C$21:E$972,3,FALSE)</f>
        <v>2718.9724716346009</v>
      </c>
      <c r="F48" s="7" t="s">
        <v>85</v>
      </c>
      <c r="G48" s="6" t="str">
        <f t="shared" si="10"/>
        <v>55312.05371</v>
      </c>
      <c r="H48" s="5">
        <f t="shared" si="11"/>
        <v>2719</v>
      </c>
      <c r="I48" s="19" t="s">
        <v>597</v>
      </c>
      <c r="J48" s="20" t="s">
        <v>598</v>
      </c>
      <c r="K48" s="19">
        <v>2719</v>
      </c>
      <c r="L48" s="19" t="s">
        <v>599</v>
      </c>
      <c r="M48" s="20" t="s">
        <v>600</v>
      </c>
      <c r="N48" s="20" t="s">
        <v>30</v>
      </c>
      <c r="O48" s="21" t="s">
        <v>601</v>
      </c>
      <c r="P48" s="22" t="s">
        <v>602</v>
      </c>
    </row>
    <row r="49" spans="1:16" ht="12.75" customHeight="1" thickBot="1">
      <c r="A49" s="5" t="str">
        <f t="shared" si="6"/>
        <v> CPRI 19.42 </v>
      </c>
      <c r="B49" s="7" t="str">
        <f t="shared" si="7"/>
        <v>I</v>
      </c>
      <c r="C49" s="5">
        <f t="shared" si="8"/>
        <v>12185.154</v>
      </c>
      <c r="D49" s="6" t="str">
        <f t="shared" si="9"/>
        <v>vis</v>
      </c>
      <c r="E49" s="18">
        <f>VLOOKUP(C49,Active!C$21:E$972,3,FALSE)</f>
        <v>-9264.0005668217545</v>
      </c>
      <c r="F49" s="7" t="s">
        <v>85</v>
      </c>
      <c r="G49" s="6" t="str">
        <f t="shared" si="10"/>
        <v>12185.154</v>
      </c>
      <c r="H49" s="5">
        <f t="shared" si="11"/>
        <v>-9264</v>
      </c>
      <c r="I49" s="19" t="s">
        <v>89</v>
      </c>
      <c r="J49" s="20" t="s">
        <v>90</v>
      </c>
      <c r="K49" s="19">
        <v>-9264</v>
      </c>
      <c r="L49" s="19" t="s">
        <v>91</v>
      </c>
      <c r="M49" s="20" t="s">
        <v>88</v>
      </c>
      <c r="N49" s="20"/>
      <c r="O49" s="21" t="s">
        <v>92</v>
      </c>
      <c r="P49" s="21" t="s">
        <v>93</v>
      </c>
    </row>
    <row r="50" spans="1:16" ht="12.75" customHeight="1" thickBot="1">
      <c r="A50" s="5" t="str">
        <f t="shared" si="6"/>
        <v> MN 66.115 </v>
      </c>
      <c r="B50" s="7" t="str">
        <f t="shared" si="7"/>
        <v>I</v>
      </c>
      <c r="C50" s="5">
        <f t="shared" si="8"/>
        <v>12656.6145</v>
      </c>
      <c r="D50" s="6" t="str">
        <f t="shared" si="9"/>
        <v>vis</v>
      </c>
      <c r="E50" s="18">
        <f>VLOOKUP(C50,Active!C$21:E$972,3,FALSE)</f>
        <v>-9133.0034745617904</v>
      </c>
      <c r="F50" s="7" t="s">
        <v>85</v>
      </c>
      <c r="G50" s="6" t="str">
        <f t="shared" si="10"/>
        <v>12656.6145</v>
      </c>
      <c r="H50" s="5">
        <f t="shared" si="11"/>
        <v>-9133</v>
      </c>
      <c r="I50" s="19" t="s">
        <v>94</v>
      </c>
      <c r="J50" s="20" t="s">
        <v>95</v>
      </c>
      <c r="K50" s="19">
        <v>-9133</v>
      </c>
      <c r="L50" s="19" t="s">
        <v>96</v>
      </c>
      <c r="M50" s="20" t="s">
        <v>97</v>
      </c>
      <c r="N50" s="20"/>
      <c r="O50" s="21" t="s">
        <v>98</v>
      </c>
      <c r="P50" s="21" t="s">
        <v>99</v>
      </c>
    </row>
    <row r="51" spans="1:16" ht="12.75" customHeight="1" thickBot="1">
      <c r="A51" s="5" t="str">
        <f t="shared" si="6"/>
        <v> CPRI 19.42 </v>
      </c>
      <c r="B51" s="7" t="str">
        <f t="shared" si="7"/>
        <v>I</v>
      </c>
      <c r="C51" s="5">
        <f t="shared" si="8"/>
        <v>13696.727999999999</v>
      </c>
      <c r="D51" s="6" t="str">
        <f t="shared" si="9"/>
        <v>vis</v>
      </c>
      <c r="E51" s="18">
        <f>VLOOKUP(C51,Active!C$21:E$972,3,FALSE)</f>
        <v>-8844.0039844235143</v>
      </c>
      <c r="F51" s="7" t="s">
        <v>85</v>
      </c>
      <c r="G51" s="6" t="str">
        <f t="shared" si="10"/>
        <v>13696.728</v>
      </c>
      <c r="H51" s="5">
        <f t="shared" si="11"/>
        <v>-8844</v>
      </c>
      <c r="I51" s="19" t="s">
        <v>100</v>
      </c>
      <c r="J51" s="20" t="s">
        <v>101</v>
      </c>
      <c r="K51" s="19">
        <v>-8844</v>
      </c>
      <c r="L51" s="19" t="s">
        <v>102</v>
      </c>
      <c r="M51" s="20" t="s">
        <v>88</v>
      </c>
      <c r="N51" s="20"/>
      <c r="O51" s="21" t="s">
        <v>92</v>
      </c>
      <c r="P51" s="21" t="s">
        <v>93</v>
      </c>
    </row>
    <row r="52" spans="1:16" ht="12.75" customHeight="1" thickBot="1">
      <c r="A52" s="5" t="str">
        <f t="shared" si="6"/>
        <v> MN 66.115 </v>
      </c>
      <c r="B52" s="7" t="str">
        <f t="shared" si="7"/>
        <v>I</v>
      </c>
      <c r="C52" s="5">
        <f t="shared" si="8"/>
        <v>15665.390100000001</v>
      </c>
      <c r="D52" s="6" t="str">
        <f t="shared" si="9"/>
        <v>vis</v>
      </c>
      <c r="E52" s="18">
        <f>VLOOKUP(C52,Active!C$21:E$972,3,FALSE)</f>
        <v>-8297.0037357443616</v>
      </c>
      <c r="F52" s="7" t="s">
        <v>85</v>
      </c>
      <c r="G52" s="6" t="str">
        <f t="shared" si="10"/>
        <v>15665.3901</v>
      </c>
      <c r="H52" s="5">
        <f t="shared" si="11"/>
        <v>-8297</v>
      </c>
      <c r="I52" s="19" t="s">
        <v>103</v>
      </c>
      <c r="J52" s="20" t="s">
        <v>104</v>
      </c>
      <c r="K52" s="19">
        <v>-8297</v>
      </c>
      <c r="L52" s="19" t="s">
        <v>105</v>
      </c>
      <c r="M52" s="20" t="s">
        <v>97</v>
      </c>
      <c r="N52" s="20"/>
      <c r="O52" s="21" t="s">
        <v>98</v>
      </c>
      <c r="P52" s="21" t="s">
        <v>99</v>
      </c>
    </row>
    <row r="53" spans="1:16" ht="12.75" customHeight="1" thickBot="1">
      <c r="A53" s="5" t="str">
        <f t="shared" si="6"/>
        <v> MN 66.115 </v>
      </c>
      <c r="B53" s="7" t="str">
        <f t="shared" si="7"/>
        <v>I</v>
      </c>
      <c r="C53" s="5">
        <f t="shared" si="8"/>
        <v>15942.511699999999</v>
      </c>
      <c r="D53" s="6" t="str">
        <f t="shared" si="9"/>
        <v>vis</v>
      </c>
      <c r="E53" s="18">
        <f>VLOOKUP(C53,Active!C$21:E$972,3,FALSE)</f>
        <v>-8220.0044456608266</v>
      </c>
      <c r="F53" s="7" t="s">
        <v>85</v>
      </c>
      <c r="G53" s="6" t="str">
        <f t="shared" si="10"/>
        <v>15942.5117</v>
      </c>
      <c r="H53" s="5">
        <f t="shared" si="11"/>
        <v>-8220</v>
      </c>
      <c r="I53" s="19" t="s">
        <v>106</v>
      </c>
      <c r="J53" s="20" t="s">
        <v>107</v>
      </c>
      <c r="K53" s="19">
        <v>-8220</v>
      </c>
      <c r="L53" s="19" t="s">
        <v>108</v>
      </c>
      <c r="M53" s="20" t="s">
        <v>109</v>
      </c>
      <c r="N53" s="20"/>
      <c r="O53" s="21" t="s">
        <v>98</v>
      </c>
      <c r="P53" s="21" t="s">
        <v>99</v>
      </c>
    </row>
    <row r="54" spans="1:16" ht="12.75" customHeight="1" thickBot="1">
      <c r="A54" s="5" t="str">
        <f t="shared" si="6"/>
        <v> MN 66.115 </v>
      </c>
      <c r="B54" s="7" t="str">
        <f t="shared" si="7"/>
        <v>I</v>
      </c>
      <c r="C54" s="5">
        <f t="shared" si="8"/>
        <v>15949.7096</v>
      </c>
      <c r="D54" s="6" t="str">
        <f t="shared" si="9"/>
        <v>vis</v>
      </c>
      <c r="E54" s="18">
        <f>VLOOKUP(C54,Active!C$21:E$972,3,FALSE)</f>
        <v>-8218.0044817818198</v>
      </c>
      <c r="F54" s="7" t="s">
        <v>85</v>
      </c>
      <c r="G54" s="6" t="str">
        <f t="shared" si="10"/>
        <v>15949.7096</v>
      </c>
      <c r="H54" s="5">
        <f t="shared" si="11"/>
        <v>-8218</v>
      </c>
      <c r="I54" s="19" t="s">
        <v>110</v>
      </c>
      <c r="J54" s="20" t="s">
        <v>111</v>
      </c>
      <c r="K54" s="19">
        <v>-8218</v>
      </c>
      <c r="L54" s="19" t="s">
        <v>112</v>
      </c>
      <c r="M54" s="20" t="s">
        <v>109</v>
      </c>
      <c r="N54" s="20"/>
      <c r="O54" s="21" t="s">
        <v>98</v>
      </c>
      <c r="P54" s="21" t="s">
        <v>99</v>
      </c>
    </row>
    <row r="55" spans="1:16" ht="12.75" customHeight="1" thickBot="1">
      <c r="A55" s="5" t="str">
        <f t="shared" si="6"/>
        <v> MN 66.115 </v>
      </c>
      <c r="B55" s="7" t="str">
        <f t="shared" si="7"/>
        <v>I</v>
      </c>
      <c r="C55" s="5">
        <f t="shared" si="8"/>
        <v>15960.5034</v>
      </c>
      <c r="D55" s="6" t="str">
        <f t="shared" si="9"/>
        <v>vis</v>
      </c>
      <c r="E55" s="18">
        <f>VLOOKUP(C55,Active!C$21:E$972,3,FALSE)</f>
        <v>-8215.005383417405</v>
      </c>
      <c r="F55" s="7" t="s">
        <v>85</v>
      </c>
      <c r="G55" s="6" t="str">
        <f t="shared" si="10"/>
        <v>15960.5034</v>
      </c>
      <c r="H55" s="5">
        <f t="shared" si="11"/>
        <v>-8215</v>
      </c>
      <c r="I55" s="19" t="s">
        <v>113</v>
      </c>
      <c r="J55" s="20" t="s">
        <v>114</v>
      </c>
      <c r="K55" s="19">
        <v>-8215</v>
      </c>
      <c r="L55" s="19" t="s">
        <v>115</v>
      </c>
      <c r="M55" s="20" t="s">
        <v>109</v>
      </c>
      <c r="N55" s="20"/>
      <c r="O55" s="21" t="s">
        <v>98</v>
      </c>
      <c r="P55" s="21" t="s">
        <v>99</v>
      </c>
    </row>
    <row r="56" spans="1:16" ht="12.75" customHeight="1" thickBot="1">
      <c r="A56" s="5" t="str">
        <f t="shared" si="6"/>
        <v> MN 66.115 </v>
      </c>
      <c r="B56" s="7" t="str">
        <f t="shared" si="7"/>
        <v>I</v>
      </c>
      <c r="C56" s="5">
        <f t="shared" si="8"/>
        <v>15996.4897</v>
      </c>
      <c r="D56" s="6" t="str">
        <f t="shared" si="9"/>
        <v>vis</v>
      </c>
      <c r="E56" s="18">
        <f>VLOOKUP(C56,Active!C$21:E$972,3,FALSE)</f>
        <v>-8205.0064531545431</v>
      </c>
      <c r="F56" s="7" t="s">
        <v>85</v>
      </c>
      <c r="G56" s="6" t="str">
        <f t="shared" si="10"/>
        <v>15996.4897</v>
      </c>
      <c r="H56" s="5">
        <f t="shared" si="11"/>
        <v>-8205</v>
      </c>
      <c r="I56" s="19" t="s">
        <v>116</v>
      </c>
      <c r="J56" s="20" t="s">
        <v>117</v>
      </c>
      <c r="K56" s="19">
        <v>-8205</v>
      </c>
      <c r="L56" s="19" t="s">
        <v>118</v>
      </c>
      <c r="M56" s="20" t="s">
        <v>109</v>
      </c>
      <c r="N56" s="20"/>
      <c r="O56" s="21" t="s">
        <v>98</v>
      </c>
      <c r="P56" s="21" t="s">
        <v>99</v>
      </c>
    </row>
    <row r="57" spans="1:16" ht="12.75" customHeight="1" thickBot="1">
      <c r="A57" s="5" t="str">
        <f t="shared" si="6"/>
        <v> MN 66.115 </v>
      </c>
      <c r="B57" s="7" t="str">
        <f t="shared" si="7"/>
        <v>I</v>
      </c>
      <c r="C57" s="5">
        <f t="shared" si="8"/>
        <v>16266.430200000001</v>
      </c>
      <c r="D57" s="6" t="str">
        <f t="shared" si="9"/>
        <v>vis</v>
      </c>
      <c r="E57" s="18">
        <f>VLOOKUP(C57,Active!C$21:E$972,3,FALSE)</f>
        <v>-8130.002459006143</v>
      </c>
      <c r="F57" s="7" t="s">
        <v>85</v>
      </c>
      <c r="G57" s="6" t="str">
        <f t="shared" si="10"/>
        <v>16266.4302</v>
      </c>
      <c r="H57" s="5">
        <f t="shared" si="11"/>
        <v>-8130</v>
      </c>
      <c r="I57" s="19" t="s">
        <v>119</v>
      </c>
      <c r="J57" s="20" t="s">
        <v>120</v>
      </c>
      <c r="K57" s="19">
        <v>-8130</v>
      </c>
      <c r="L57" s="19" t="s">
        <v>121</v>
      </c>
      <c r="M57" s="20" t="s">
        <v>109</v>
      </c>
      <c r="N57" s="20"/>
      <c r="O57" s="21" t="s">
        <v>98</v>
      </c>
      <c r="P57" s="21" t="s">
        <v>99</v>
      </c>
    </row>
    <row r="58" spans="1:16" ht="12.75" customHeight="1" thickBot="1">
      <c r="A58" s="5" t="str">
        <f t="shared" si="6"/>
        <v> CPRI 19.42 </v>
      </c>
      <c r="B58" s="7" t="str">
        <f t="shared" si="7"/>
        <v>I</v>
      </c>
      <c r="C58" s="5">
        <f t="shared" si="8"/>
        <v>16324.011</v>
      </c>
      <c r="D58" s="6" t="str">
        <f t="shared" si="9"/>
        <v>vis</v>
      </c>
      <c r="E58" s="18">
        <f>VLOOKUP(C58,Active!C$21:E$972,3,FALSE)</f>
        <v>-8114.0034148232216</v>
      </c>
      <c r="F58" s="7" t="s">
        <v>85</v>
      </c>
      <c r="G58" s="6" t="str">
        <f t="shared" si="10"/>
        <v>16324.011</v>
      </c>
      <c r="H58" s="5">
        <f t="shared" si="11"/>
        <v>-8114</v>
      </c>
      <c r="I58" s="19" t="s">
        <v>122</v>
      </c>
      <c r="J58" s="20" t="s">
        <v>123</v>
      </c>
      <c r="K58" s="19">
        <v>-8114</v>
      </c>
      <c r="L58" s="19" t="s">
        <v>124</v>
      </c>
      <c r="M58" s="20" t="s">
        <v>88</v>
      </c>
      <c r="N58" s="20"/>
      <c r="O58" s="21" t="s">
        <v>92</v>
      </c>
      <c r="P58" s="21" t="s">
        <v>93</v>
      </c>
    </row>
    <row r="59" spans="1:16" ht="12.75" customHeight="1" thickBot="1">
      <c r="A59" s="5" t="str">
        <f t="shared" si="6"/>
        <v> MN 66.115 </v>
      </c>
      <c r="B59" s="7" t="str">
        <f t="shared" si="7"/>
        <v>I</v>
      </c>
      <c r="C59" s="5">
        <f t="shared" si="8"/>
        <v>16374.3974</v>
      </c>
      <c r="D59" s="6" t="str">
        <f t="shared" si="9"/>
        <v>vis</v>
      </c>
      <c r="E59" s="18">
        <f>VLOOKUP(C59,Active!C$21:E$972,3,FALSE)</f>
        <v>-8100.0033620309987</v>
      </c>
      <c r="F59" s="7" t="s">
        <v>85</v>
      </c>
      <c r="G59" s="6" t="str">
        <f t="shared" si="10"/>
        <v>16374.3974</v>
      </c>
      <c r="H59" s="5">
        <f t="shared" si="11"/>
        <v>-8100</v>
      </c>
      <c r="I59" s="19" t="s">
        <v>125</v>
      </c>
      <c r="J59" s="20" t="s">
        <v>126</v>
      </c>
      <c r="K59" s="19">
        <v>-8100</v>
      </c>
      <c r="L59" s="19" t="s">
        <v>127</v>
      </c>
      <c r="M59" s="20" t="s">
        <v>109</v>
      </c>
      <c r="N59" s="20"/>
      <c r="O59" s="21" t="s">
        <v>98</v>
      </c>
      <c r="P59" s="21" t="s">
        <v>99</v>
      </c>
    </row>
    <row r="60" spans="1:16" ht="12.75" customHeight="1" thickBot="1">
      <c r="A60" s="5" t="str">
        <f t="shared" si="6"/>
        <v> MN 66.115 </v>
      </c>
      <c r="B60" s="7" t="str">
        <f t="shared" si="7"/>
        <v>I</v>
      </c>
      <c r="C60" s="5">
        <f t="shared" si="8"/>
        <v>16705.514800000001</v>
      </c>
      <c r="D60" s="6" t="str">
        <f t="shared" si="9"/>
        <v>vis</v>
      </c>
      <c r="E60" s="18">
        <f>VLOOKUP(C60,Active!C$21:E$972,3,FALSE)</f>
        <v>-8008.0011336435091</v>
      </c>
      <c r="F60" s="7" t="s">
        <v>85</v>
      </c>
      <c r="G60" s="6" t="str">
        <f t="shared" si="10"/>
        <v>16705.5148</v>
      </c>
      <c r="H60" s="5">
        <f t="shared" si="11"/>
        <v>-8008</v>
      </c>
      <c r="I60" s="19" t="s">
        <v>128</v>
      </c>
      <c r="J60" s="20" t="s">
        <v>129</v>
      </c>
      <c r="K60" s="19">
        <v>-8008</v>
      </c>
      <c r="L60" s="19" t="s">
        <v>130</v>
      </c>
      <c r="M60" s="20" t="s">
        <v>109</v>
      </c>
      <c r="N60" s="20"/>
      <c r="O60" s="21" t="s">
        <v>98</v>
      </c>
      <c r="P60" s="21" t="s">
        <v>99</v>
      </c>
    </row>
    <row r="61" spans="1:16" ht="12.75" customHeight="1" thickBot="1">
      <c r="A61" s="5" t="str">
        <f t="shared" si="6"/>
        <v> MN 66.115 </v>
      </c>
      <c r="B61" s="7" t="str">
        <f t="shared" si="7"/>
        <v>I</v>
      </c>
      <c r="C61" s="5">
        <f t="shared" si="8"/>
        <v>16734.305400000001</v>
      </c>
      <c r="D61" s="6" t="str">
        <f t="shared" si="9"/>
        <v>vis</v>
      </c>
      <c r="E61" s="18">
        <f>VLOOKUP(C61,Active!C$21:E$972,3,FALSE)</f>
        <v>-8000.0015559812882</v>
      </c>
      <c r="F61" s="7" t="s">
        <v>85</v>
      </c>
      <c r="G61" s="6" t="str">
        <f t="shared" si="10"/>
        <v>16734.3054</v>
      </c>
      <c r="H61" s="5">
        <f t="shared" si="11"/>
        <v>-8000</v>
      </c>
      <c r="I61" s="19" t="s">
        <v>131</v>
      </c>
      <c r="J61" s="20" t="s">
        <v>132</v>
      </c>
      <c r="K61" s="19">
        <v>-8000</v>
      </c>
      <c r="L61" s="19" t="s">
        <v>133</v>
      </c>
      <c r="M61" s="20" t="s">
        <v>109</v>
      </c>
      <c r="N61" s="20"/>
      <c r="O61" s="21" t="s">
        <v>98</v>
      </c>
      <c r="P61" s="21" t="s">
        <v>99</v>
      </c>
    </row>
    <row r="62" spans="1:16" ht="12.75" customHeight="1" thickBot="1">
      <c r="A62" s="5" t="str">
        <f t="shared" si="6"/>
        <v> MN 66.115 </v>
      </c>
      <c r="B62" s="7" t="str">
        <f t="shared" si="7"/>
        <v>I</v>
      </c>
      <c r="C62" s="5">
        <f t="shared" si="8"/>
        <v>16741.507099999999</v>
      </c>
      <c r="D62" s="6" t="str">
        <f t="shared" si="9"/>
        <v>vis</v>
      </c>
      <c r="E62" s="18">
        <f>VLOOKUP(C62,Active!C$21:E$972,3,FALSE)</f>
        <v>-7998.0005362578368</v>
      </c>
      <c r="F62" s="7" t="s">
        <v>85</v>
      </c>
      <c r="G62" s="6" t="str">
        <f t="shared" si="10"/>
        <v>16741.5071</v>
      </c>
      <c r="H62" s="5">
        <f t="shared" si="11"/>
        <v>-7998</v>
      </c>
      <c r="I62" s="19" t="s">
        <v>134</v>
      </c>
      <c r="J62" s="20" t="s">
        <v>135</v>
      </c>
      <c r="K62" s="19">
        <v>-7998</v>
      </c>
      <c r="L62" s="19" t="s">
        <v>136</v>
      </c>
      <c r="M62" s="20" t="s">
        <v>109</v>
      </c>
      <c r="N62" s="20"/>
      <c r="O62" s="21" t="s">
        <v>98</v>
      </c>
      <c r="P62" s="21" t="s">
        <v>99</v>
      </c>
    </row>
    <row r="63" spans="1:16" ht="12.75" customHeight="1" thickBot="1">
      <c r="A63" s="5" t="str">
        <f t="shared" si="6"/>
        <v> MN 66.115 </v>
      </c>
      <c r="B63" s="7" t="str">
        <f t="shared" si="7"/>
        <v>I</v>
      </c>
      <c r="C63" s="5">
        <f t="shared" si="8"/>
        <v>16993.430100000001</v>
      </c>
      <c r="D63" s="6" t="str">
        <f t="shared" si="9"/>
        <v>vis</v>
      </c>
      <c r="E63" s="18">
        <f>VLOOKUP(C63,Active!C$21:E$972,3,FALSE)</f>
        <v>-7928.002772980939</v>
      </c>
      <c r="F63" s="7" t="s">
        <v>85</v>
      </c>
      <c r="G63" s="6" t="str">
        <f t="shared" si="10"/>
        <v>16993.4301</v>
      </c>
      <c r="H63" s="5">
        <f t="shared" si="11"/>
        <v>-7928</v>
      </c>
      <c r="I63" s="19" t="s">
        <v>137</v>
      </c>
      <c r="J63" s="20" t="s">
        <v>138</v>
      </c>
      <c r="K63" s="19">
        <v>-7928</v>
      </c>
      <c r="L63" s="19" t="s">
        <v>139</v>
      </c>
      <c r="M63" s="20" t="s">
        <v>109</v>
      </c>
      <c r="N63" s="20"/>
      <c r="O63" s="21" t="s">
        <v>98</v>
      </c>
      <c r="P63" s="21" t="s">
        <v>99</v>
      </c>
    </row>
    <row r="64" spans="1:16" ht="12.75" customHeight="1" thickBot="1">
      <c r="A64" s="5" t="str">
        <f t="shared" si="6"/>
        <v> ABEL 13 </v>
      </c>
      <c r="B64" s="7" t="str">
        <f t="shared" si="7"/>
        <v>I</v>
      </c>
      <c r="C64" s="5">
        <f t="shared" si="8"/>
        <v>17817.621999999999</v>
      </c>
      <c r="D64" s="6" t="str">
        <f t="shared" si="9"/>
        <v>vis</v>
      </c>
      <c r="E64" s="18">
        <f>VLOOKUP(C64,Active!C$21:E$972,3,FALSE)</f>
        <v>-7698.9979202642935</v>
      </c>
      <c r="F64" s="7" t="s">
        <v>85</v>
      </c>
      <c r="G64" s="6" t="str">
        <f t="shared" si="10"/>
        <v>17817.622</v>
      </c>
      <c r="H64" s="5">
        <f t="shared" si="11"/>
        <v>-7699</v>
      </c>
      <c r="I64" s="19" t="s">
        <v>140</v>
      </c>
      <c r="J64" s="20" t="s">
        <v>141</v>
      </c>
      <c r="K64" s="19">
        <v>-7699</v>
      </c>
      <c r="L64" s="19" t="s">
        <v>142</v>
      </c>
      <c r="M64" s="20" t="s">
        <v>109</v>
      </c>
      <c r="N64" s="20"/>
      <c r="O64" s="21" t="s">
        <v>143</v>
      </c>
      <c r="P64" s="21" t="s">
        <v>144</v>
      </c>
    </row>
    <row r="65" spans="1:16" ht="12.75" customHeight="1" thickBot="1">
      <c r="A65" s="5" t="str">
        <f t="shared" si="6"/>
        <v> AN 236.386 </v>
      </c>
      <c r="B65" s="7" t="str">
        <f t="shared" si="7"/>
        <v>I</v>
      </c>
      <c r="C65" s="5">
        <f t="shared" si="8"/>
        <v>19624.333999999999</v>
      </c>
      <c r="D65" s="6" t="str">
        <f t="shared" si="9"/>
        <v>vis</v>
      </c>
      <c r="E65" s="18">
        <f>VLOOKUP(C65,Active!C$21:E$972,3,FALSE)</f>
        <v>-7196.9961225501975</v>
      </c>
      <c r="F65" s="7" t="s">
        <v>85</v>
      </c>
      <c r="G65" s="6" t="str">
        <f t="shared" si="10"/>
        <v>19624.334</v>
      </c>
      <c r="H65" s="5">
        <f t="shared" si="11"/>
        <v>-7197</v>
      </c>
      <c r="I65" s="19" t="s">
        <v>145</v>
      </c>
      <c r="J65" s="20" t="s">
        <v>146</v>
      </c>
      <c r="K65" s="19">
        <v>-7197</v>
      </c>
      <c r="L65" s="19" t="s">
        <v>147</v>
      </c>
      <c r="M65" s="20" t="s">
        <v>109</v>
      </c>
      <c r="N65" s="20"/>
      <c r="O65" s="21" t="s">
        <v>148</v>
      </c>
      <c r="P65" s="21" t="s">
        <v>149</v>
      </c>
    </row>
    <row r="66" spans="1:16" ht="12.75" customHeight="1" thickBot="1">
      <c r="A66" s="5" t="str">
        <f t="shared" si="6"/>
        <v> AN 236.386 </v>
      </c>
      <c r="B66" s="7" t="str">
        <f t="shared" si="7"/>
        <v>I</v>
      </c>
      <c r="C66" s="5">
        <f t="shared" si="8"/>
        <v>19678.319</v>
      </c>
      <c r="D66" s="6" t="str">
        <f t="shared" si="9"/>
        <v>vis</v>
      </c>
      <c r="E66" s="18">
        <f>VLOOKUP(C66,Active!C$21:E$972,3,FALSE)</f>
        <v>-7181.9961850673026</v>
      </c>
      <c r="F66" s="7" t="s">
        <v>85</v>
      </c>
      <c r="G66" s="6" t="str">
        <f t="shared" si="10"/>
        <v>19678.319</v>
      </c>
      <c r="H66" s="5">
        <f t="shared" si="11"/>
        <v>-7182</v>
      </c>
      <c r="I66" s="19" t="s">
        <v>150</v>
      </c>
      <c r="J66" s="20" t="s">
        <v>151</v>
      </c>
      <c r="K66" s="19">
        <v>-7182</v>
      </c>
      <c r="L66" s="19" t="s">
        <v>152</v>
      </c>
      <c r="M66" s="20" t="s">
        <v>109</v>
      </c>
      <c r="N66" s="20"/>
      <c r="O66" s="21" t="s">
        <v>148</v>
      </c>
      <c r="P66" s="21" t="s">
        <v>149</v>
      </c>
    </row>
    <row r="67" spans="1:16" ht="12.75" customHeight="1" thickBot="1">
      <c r="A67" s="5" t="str">
        <f t="shared" si="6"/>
        <v> AN 236.386 </v>
      </c>
      <c r="B67" s="7" t="str">
        <f t="shared" si="7"/>
        <v>I</v>
      </c>
      <c r="C67" s="5">
        <f t="shared" si="8"/>
        <v>19685.523000000001</v>
      </c>
      <c r="D67" s="6" t="str">
        <f t="shared" si="9"/>
        <v>vis</v>
      </c>
      <c r="E67" s="18">
        <f>VLOOKUP(C67,Active!C$21:E$972,3,FALSE)</f>
        <v>-7179.9945262801057</v>
      </c>
      <c r="F67" s="7" t="s">
        <v>85</v>
      </c>
      <c r="G67" s="6" t="str">
        <f t="shared" si="10"/>
        <v>19685.523</v>
      </c>
      <c r="H67" s="5">
        <f t="shared" si="11"/>
        <v>-7180</v>
      </c>
      <c r="I67" s="19" t="s">
        <v>153</v>
      </c>
      <c r="J67" s="20" t="s">
        <v>154</v>
      </c>
      <c r="K67" s="19">
        <v>-7180</v>
      </c>
      <c r="L67" s="19" t="s">
        <v>155</v>
      </c>
      <c r="M67" s="20" t="s">
        <v>109</v>
      </c>
      <c r="N67" s="20"/>
      <c r="O67" s="21" t="s">
        <v>148</v>
      </c>
      <c r="P67" s="21" t="s">
        <v>149</v>
      </c>
    </row>
    <row r="68" spans="1:16" ht="12.75" customHeight="1" thickBot="1">
      <c r="A68" s="5" t="str">
        <f t="shared" si="6"/>
        <v> AN 236.386 </v>
      </c>
      <c r="B68" s="7" t="str">
        <f t="shared" si="7"/>
        <v>I</v>
      </c>
      <c r="C68" s="5">
        <f t="shared" si="8"/>
        <v>19865.477999999999</v>
      </c>
      <c r="D68" s="6" t="str">
        <f t="shared" si="9"/>
        <v>vis</v>
      </c>
      <c r="E68" s="18">
        <f>VLOOKUP(C68,Active!C$21:E$972,3,FALSE)</f>
        <v>-7129.993345401449</v>
      </c>
      <c r="F68" s="7" t="s">
        <v>85</v>
      </c>
      <c r="G68" s="6" t="str">
        <f t="shared" si="10"/>
        <v>19865.478</v>
      </c>
      <c r="H68" s="5">
        <f t="shared" si="11"/>
        <v>-7130</v>
      </c>
      <c r="I68" s="19" t="s">
        <v>156</v>
      </c>
      <c r="J68" s="20" t="s">
        <v>157</v>
      </c>
      <c r="K68" s="19">
        <v>-7130</v>
      </c>
      <c r="L68" s="19" t="s">
        <v>158</v>
      </c>
      <c r="M68" s="20" t="s">
        <v>109</v>
      </c>
      <c r="N68" s="20"/>
      <c r="O68" s="21" t="s">
        <v>148</v>
      </c>
      <c r="P68" s="21" t="s">
        <v>149</v>
      </c>
    </row>
    <row r="69" spans="1:16" ht="12.75" customHeight="1" thickBot="1">
      <c r="A69" s="5" t="str">
        <f t="shared" si="6"/>
        <v> AN 236.386 </v>
      </c>
      <c r="B69" s="7" t="str">
        <f t="shared" si="7"/>
        <v>I</v>
      </c>
      <c r="C69" s="5">
        <f t="shared" si="8"/>
        <v>20038.234</v>
      </c>
      <c r="D69" s="6" t="str">
        <f t="shared" si="9"/>
        <v>vis</v>
      </c>
      <c r="E69" s="18">
        <f>VLOOKUP(C69,Active!C$21:E$972,3,FALSE)</f>
        <v>-7081.9924340409798</v>
      </c>
      <c r="F69" s="7" t="s">
        <v>85</v>
      </c>
      <c r="G69" s="6" t="str">
        <f t="shared" si="10"/>
        <v>20038.234</v>
      </c>
      <c r="H69" s="5">
        <f t="shared" si="11"/>
        <v>-7082</v>
      </c>
      <c r="I69" s="19" t="s">
        <v>159</v>
      </c>
      <c r="J69" s="20" t="s">
        <v>160</v>
      </c>
      <c r="K69" s="19">
        <v>-7082</v>
      </c>
      <c r="L69" s="19" t="s">
        <v>161</v>
      </c>
      <c r="M69" s="20" t="s">
        <v>109</v>
      </c>
      <c r="N69" s="20"/>
      <c r="O69" s="21" t="s">
        <v>148</v>
      </c>
      <c r="P69" s="21" t="s">
        <v>149</v>
      </c>
    </row>
    <row r="70" spans="1:16" ht="12.75" customHeight="1" thickBot="1">
      <c r="A70" s="5" t="str">
        <f t="shared" si="6"/>
        <v> AN 236.386 </v>
      </c>
      <c r="B70" s="7" t="str">
        <f t="shared" si="7"/>
        <v>I</v>
      </c>
      <c r="C70" s="5">
        <f t="shared" si="8"/>
        <v>20358.537</v>
      </c>
      <c r="D70" s="6" t="str">
        <f t="shared" si="9"/>
        <v>vis</v>
      </c>
      <c r="E70" s="18">
        <f>VLOOKUP(C70,Active!C$21:E$972,3,FALSE)</f>
        <v>-6992.9950278062179</v>
      </c>
      <c r="F70" s="7" t="s">
        <v>85</v>
      </c>
      <c r="G70" s="6" t="str">
        <f t="shared" si="10"/>
        <v>20358.537</v>
      </c>
      <c r="H70" s="5">
        <f t="shared" si="11"/>
        <v>-6993</v>
      </c>
      <c r="I70" s="19" t="s">
        <v>162</v>
      </c>
      <c r="J70" s="20" t="s">
        <v>163</v>
      </c>
      <c r="K70" s="19">
        <v>-6993</v>
      </c>
      <c r="L70" s="19" t="s">
        <v>164</v>
      </c>
      <c r="M70" s="20" t="s">
        <v>109</v>
      </c>
      <c r="N70" s="20"/>
      <c r="O70" s="21" t="s">
        <v>148</v>
      </c>
      <c r="P70" s="21" t="s">
        <v>149</v>
      </c>
    </row>
    <row r="71" spans="1:16" ht="12.75" customHeight="1" thickBot="1">
      <c r="A71" s="5" t="str">
        <f t="shared" si="6"/>
        <v> AN 236.386 </v>
      </c>
      <c r="B71" s="7" t="str">
        <f t="shared" si="7"/>
        <v>I</v>
      </c>
      <c r="C71" s="5">
        <f t="shared" si="8"/>
        <v>20599.672999999999</v>
      </c>
      <c r="D71" s="6" t="str">
        <f t="shared" si="9"/>
        <v>vis</v>
      </c>
      <c r="E71" s="18">
        <f>VLOOKUP(C71,Active!C$21:E$972,3,FALSE)</f>
        <v>-6925.9944734878845</v>
      </c>
      <c r="F71" s="7" t="s">
        <v>85</v>
      </c>
      <c r="G71" s="6" t="str">
        <f t="shared" si="10"/>
        <v>20599.673</v>
      </c>
      <c r="H71" s="5">
        <f t="shared" si="11"/>
        <v>-6926</v>
      </c>
      <c r="I71" s="19" t="s">
        <v>165</v>
      </c>
      <c r="J71" s="20" t="s">
        <v>166</v>
      </c>
      <c r="K71" s="19">
        <v>-6926</v>
      </c>
      <c r="L71" s="19" t="s">
        <v>167</v>
      </c>
      <c r="M71" s="20" t="s">
        <v>109</v>
      </c>
      <c r="N71" s="20"/>
      <c r="O71" s="21" t="s">
        <v>148</v>
      </c>
      <c r="P71" s="21" t="s">
        <v>149</v>
      </c>
    </row>
    <row r="72" spans="1:16" ht="12.75" customHeight="1" thickBot="1">
      <c r="A72" s="5" t="str">
        <f t="shared" si="6"/>
        <v> AN 236.386 </v>
      </c>
      <c r="B72" s="7" t="str">
        <f t="shared" si="7"/>
        <v>I</v>
      </c>
      <c r="C72" s="5">
        <f t="shared" si="8"/>
        <v>20610.472000000002</v>
      </c>
      <c r="D72" s="6" t="str">
        <f t="shared" si="9"/>
        <v>vis</v>
      </c>
      <c r="E72" s="18">
        <f>VLOOKUP(C72,Active!C$21:E$972,3,FALSE)</f>
        <v>-6922.993930283701</v>
      </c>
      <c r="F72" s="7" t="s">
        <v>85</v>
      </c>
      <c r="G72" s="6" t="str">
        <f t="shared" si="10"/>
        <v>20610.472</v>
      </c>
      <c r="H72" s="5">
        <f t="shared" si="11"/>
        <v>-6923</v>
      </c>
      <c r="I72" s="19" t="s">
        <v>168</v>
      </c>
      <c r="J72" s="20" t="s">
        <v>169</v>
      </c>
      <c r="K72" s="19">
        <v>-6923</v>
      </c>
      <c r="L72" s="19" t="s">
        <v>170</v>
      </c>
      <c r="M72" s="20" t="s">
        <v>109</v>
      </c>
      <c r="N72" s="20"/>
      <c r="O72" s="21" t="s">
        <v>148</v>
      </c>
      <c r="P72" s="21" t="s">
        <v>149</v>
      </c>
    </row>
    <row r="73" spans="1:16" ht="12.75" customHeight="1" thickBot="1">
      <c r="A73" s="5" t="str">
        <f t="shared" si="6"/>
        <v> AN 236.386 </v>
      </c>
      <c r="B73" s="7" t="str">
        <f t="shared" si="7"/>
        <v>I</v>
      </c>
      <c r="C73" s="5">
        <f t="shared" si="8"/>
        <v>20628.473999999998</v>
      </c>
      <c r="D73" s="6" t="str">
        <f t="shared" si="9"/>
        <v>vis</v>
      </c>
      <c r="E73" s="18">
        <f>VLOOKUP(C73,Active!C$21:E$972,3,FALSE)</f>
        <v>-6917.9920061461253</v>
      </c>
      <c r="F73" s="7" t="s">
        <v>85</v>
      </c>
      <c r="G73" s="6" t="str">
        <f t="shared" si="10"/>
        <v>20628.474</v>
      </c>
      <c r="H73" s="5">
        <f t="shared" si="11"/>
        <v>-6918</v>
      </c>
      <c r="I73" s="19" t="s">
        <v>171</v>
      </c>
      <c r="J73" s="20" t="s">
        <v>172</v>
      </c>
      <c r="K73" s="19">
        <v>-6918</v>
      </c>
      <c r="L73" s="19" t="s">
        <v>155</v>
      </c>
      <c r="M73" s="20" t="s">
        <v>109</v>
      </c>
      <c r="N73" s="20"/>
      <c r="O73" s="21" t="s">
        <v>148</v>
      </c>
      <c r="P73" s="21" t="s">
        <v>149</v>
      </c>
    </row>
    <row r="74" spans="1:16" ht="12.75" customHeight="1" thickBot="1">
      <c r="A74" s="5" t="str">
        <f t="shared" si="6"/>
        <v> AN 236.386 </v>
      </c>
      <c r="B74" s="7" t="str">
        <f t="shared" si="7"/>
        <v>I</v>
      </c>
      <c r="C74" s="5">
        <f t="shared" si="8"/>
        <v>20747.232</v>
      </c>
      <c r="D74" s="6" t="str">
        <f t="shared" si="9"/>
        <v>vis</v>
      </c>
      <c r="E74" s="18">
        <f>VLOOKUP(C74,Active!C$21:E$972,3,FALSE)</f>
        <v>-6884.9946443679719</v>
      </c>
      <c r="F74" s="7" t="s">
        <v>85</v>
      </c>
      <c r="G74" s="6" t="str">
        <f t="shared" si="10"/>
        <v>20747.232</v>
      </c>
      <c r="H74" s="5">
        <f t="shared" si="11"/>
        <v>-6885</v>
      </c>
      <c r="I74" s="19" t="s">
        <v>173</v>
      </c>
      <c r="J74" s="20" t="s">
        <v>174</v>
      </c>
      <c r="K74" s="19">
        <v>-6885</v>
      </c>
      <c r="L74" s="19" t="s">
        <v>175</v>
      </c>
      <c r="M74" s="20" t="s">
        <v>109</v>
      </c>
      <c r="N74" s="20"/>
      <c r="O74" s="21" t="s">
        <v>148</v>
      </c>
      <c r="P74" s="21" t="s">
        <v>149</v>
      </c>
    </row>
    <row r="75" spans="1:16" ht="12.75" customHeight="1" thickBot="1">
      <c r="A75" s="5" t="str">
        <f t="shared" ref="A75:A106" si="12">P75</f>
        <v> AN 236.386 </v>
      </c>
      <c r="B75" s="7" t="str">
        <f t="shared" ref="B75:B106" si="13">IF(H75=INT(H75),"I","II")</f>
        <v>I</v>
      </c>
      <c r="C75" s="5">
        <f t="shared" ref="C75:C106" si="14">1*G75</f>
        <v>20977.581999999999</v>
      </c>
      <c r="D75" s="6" t="str">
        <f t="shared" ref="D75:D106" si="15">VLOOKUP(F75,I$1:J$5,2,FALSE)</f>
        <v>vis</v>
      </c>
      <c r="E75" s="18">
        <f>VLOOKUP(C75,Active!C$21:E$972,3,FALSE)</f>
        <v>-6820.9910211543984</v>
      </c>
      <c r="F75" s="7" t="s">
        <v>85</v>
      </c>
      <c r="G75" s="6" t="str">
        <f t="shared" ref="G75:G106" si="16">MID(I75,3,LEN(I75)-3)</f>
        <v>20977.582</v>
      </c>
      <c r="H75" s="5">
        <f t="shared" ref="H75:H106" si="17">1*K75</f>
        <v>-6821</v>
      </c>
      <c r="I75" s="19" t="s">
        <v>176</v>
      </c>
      <c r="J75" s="20" t="s">
        <v>177</v>
      </c>
      <c r="K75" s="19">
        <v>-6821</v>
      </c>
      <c r="L75" s="19" t="s">
        <v>155</v>
      </c>
      <c r="M75" s="20" t="s">
        <v>109</v>
      </c>
      <c r="N75" s="20"/>
      <c r="O75" s="21" t="s">
        <v>148</v>
      </c>
      <c r="P75" s="21" t="s">
        <v>149</v>
      </c>
    </row>
    <row r="76" spans="1:16" ht="12.75" customHeight="1" thickBot="1">
      <c r="A76" s="5" t="str">
        <f t="shared" si="12"/>
        <v> AN 236.386 </v>
      </c>
      <c r="B76" s="7" t="str">
        <f t="shared" si="13"/>
        <v>I</v>
      </c>
      <c r="C76" s="5">
        <f t="shared" si="14"/>
        <v>20995.573</v>
      </c>
      <c r="D76" s="6" t="str">
        <f t="shared" si="15"/>
        <v>vis</v>
      </c>
      <c r="E76" s="18">
        <f>VLOOKUP(C76,Active!C$21:E$972,3,FALSE)</f>
        <v>-6815.9921534086398</v>
      </c>
      <c r="F76" s="7" t="s">
        <v>85</v>
      </c>
      <c r="G76" s="6" t="str">
        <f t="shared" si="16"/>
        <v>20995.573</v>
      </c>
      <c r="H76" s="5">
        <f t="shared" si="17"/>
        <v>-6816</v>
      </c>
      <c r="I76" s="19" t="s">
        <v>178</v>
      </c>
      <c r="J76" s="20" t="s">
        <v>179</v>
      </c>
      <c r="K76" s="19">
        <v>-6816</v>
      </c>
      <c r="L76" s="19" t="s">
        <v>180</v>
      </c>
      <c r="M76" s="20" t="s">
        <v>109</v>
      </c>
      <c r="N76" s="20"/>
      <c r="O76" s="21" t="s">
        <v>148</v>
      </c>
      <c r="P76" s="21" t="s">
        <v>149</v>
      </c>
    </row>
    <row r="77" spans="1:16" ht="12.75" customHeight="1" thickBot="1">
      <c r="A77" s="5" t="str">
        <f t="shared" si="12"/>
        <v> AN 236.386 </v>
      </c>
      <c r="B77" s="7" t="str">
        <f t="shared" si="13"/>
        <v>I</v>
      </c>
      <c r="C77" s="5">
        <f t="shared" si="14"/>
        <v>21024.376</v>
      </c>
      <c r="D77" s="6" t="str">
        <f t="shared" si="15"/>
        <v>vis</v>
      </c>
      <c r="E77" s="18">
        <f>VLOOKUP(C77,Active!C$21:E$972,3,FALSE)</f>
        <v>-6807.9891303592776</v>
      </c>
      <c r="F77" s="7" t="s">
        <v>85</v>
      </c>
      <c r="G77" s="6" t="str">
        <f t="shared" si="16"/>
        <v>21024.376</v>
      </c>
      <c r="H77" s="5">
        <f t="shared" si="17"/>
        <v>-6808</v>
      </c>
      <c r="I77" s="19" t="s">
        <v>181</v>
      </c>
      <c r="J77" s="20" t="s">
        <v>182</v>
      </c>
      <c r="K77" s="19">
        <v>-6808</v>
      </c>
      <c r="L77" s="19" t="s">
        <v>142</v>
      </c>
      <c r="M77" s="20" t="s">
        <v>109</v>
      </c>
      <c r="N77" s="20"/>
      <c r="O77" s="21" t="s">
        <v>148</v>
      </c>
      <c r="P77" s="21" t="s">
        <v>149</v>
      </c>
    </row>
    <row r="78" spans="1:16" ht="12.75" customHeight="1" thickBot="1">
      <c r="A78" s="5" t="str">
        <f t="shared" si="12"/>
        <v> AN 236.386 </v>
      </c>
      <c r="B78" s="7" t="str">
        <f t="shared" si="13"/>
        <v>I</v>
      </c>
      <c r="C78" s="5">
        <f t="shared" si="14"/>
        <v>21085.55</v>
      </c>
      <c r="D78" s="6" t="str">
        <f t="shared" si="15"/>
        <v>vis</v>
      </c>
      <c r="E78" s="18">
        <f>VLOOKUP(C78,Active!C$21:E$972,3,FALSE)</f>
        <v>-6790.9917018962124</v>
      </c>
      <c r="F78" s="7" t="s">
        <v>85</v>
      </c>
      <c r="G78" s="6" t="str">
        <f t="shared" si="16"/>
        <v>21085.550</v>
      </c>
      <c r="H78" s="5">
        <f t="shared" si="17"/>
        <v>-6791</v>
      </c>
      <c r="I78" s="19" t="s">
        <v>183</v>
      </c>
      <c r="J78" s="20" t="s">
        <v>184</v>
      </c>
      <c r="K78" s="19">
        <v>-6791</v>
      </c>
      <c r="L78" s="19" t="s">
        <v>185</v>
      </c>
      <c r="M78" s="20" t="s">
        <v>109</v>
      </c>
      <c r="N78" s="20"/>
      <c r="O78" s="21" t="s">
        <v>148</v>
      </c>
      <c r="P78" s="21" t="s">
        <v>149</v>
      </c>
    </row>
    <row r="79" spans="1:16" ht="12.75" customHeight="1" thickBot="1">
      <c r="A79" s="5" t="str">
        <f t="shared" si="12"/>
        <v> AN 236.386 </v>
      </c>
      <c r="B79" s="7" t="str">
        <f t="shared" si="13"/>
        <v>I</v>
      </c>
      <c r="C79" s="5">
        <f t="shared" si="14"/>
        <v>21096.358</v>
      </c>
      <c r="D79" s="6" t="str">
        <f t="shared" si="15"/>
        <v>vis</v>
      </c>
      <c r="E79" s="18">
        <f>VLOOKUP(C79,Active!C$21:E$972,3,FALSE)</f>
        <v>-6787.9886580078146</v>
      </c>
      <c r="F79" s="7" t="s">
        <v>85</v>
      </c>
      <c r="G79" s="6" t="str">
        <f t="shared" si="16"/>
        <v>21096.358</v>
      </c>
      <c r="H79" s="5">
        <f t="shared" si="17"/>
        <v>-6788</v>
      </c>
      <c r="I79" s="19" t="s">
        <v>186</v>
      </c>
      <c r="J79" s="20" t="s">
        <v>187</v>
      </c>
      <c r="K79" s="19">
        <v>-6788</v>
      </c>
      <c r="L79" s="19" t="s">
        <v>188</v>
      </c>
      <c r="M79" s="20" t="s">
        <v>109</v>
      </c>
      <c r="N79" s="20"/>
      <c r="O79" s="21" t="s">
        <v>148</v>
      </c>
      <c r="P79" s="21" t="s">
        <v>149</v>
      </c>
    </row>
    <row r="80" spans="1:16" ht="12.75" customHeight="1" thickBot="1">
      <c r="A80" s="5" t="str">
        <f t="shared" si="12"/>
        <v> AN 236.386 </v>
      </c>
      <c r="B80" s="7" t="str">
        <f t="shared" si="13"/>
        <v>I</v>
      </c>
      <c r="C80" s="5">
        <f t="shared" si="14"/>
        <v>21121.541000000001</v>
      </c>
      <c r="D80" s="6" t="str">
        <f t="shared" si="15"/>
        <v>vis</v>
      </c>
      <c r="E80" s="18">
        <f>VLOOKUP(C80,Active!C$21:E$972,3,FALSE)</f>
        <v>-6780.9914657204808</v>
      </c>
      <c r="F80" s="7" t="s">
        <v>85</v>
      </c>
      <c r="G80" s="6" t="str">
        <f t="shared" si="16"/>
        <v>21121.541</v>
      </c>
      <c r="H80" s="5">
        <f t="shared" si="17"/>
        <v>-6781</v>
      </c>
      <c r="I80" s="19" t="s">
        <v>189</v>
      </c>
      <c r="J80" s="20" t="s">
        <v>190</v>
      </c>
      <c r="K80" s="19">
        <v>-6781</v>
      </c>
      <c r="L80" s="19" t="s">
        <v>185</v>
      </c>
      <c r="M80" s="20" t="s">
        <v>109</v>
      </c>
      <c r="N80" s="20"/>
      <c r="O80" s="21" t="s">
        <v>148</v>
      </c>
      <c r="P80" s="21" t="s">
        <v>149</v>
      </c>
    </row>
    <row r="81" spans="1:16" ht="12.75" customHeight="1" thickBot="1">
      <c r="A81" s="5" t="str">
        <f t="shared" si="12"/>
        <v> AN 236.386 </v>
      </c>
      <c r="B81" s="7" t="str">
        <f t="shared" si="13"/>
        <v>I</v>
      </c>
      <c r="C81" s="5">
        <f t="shared" si="14"/>
        <v>21132.338</v>
      </c>
      <c r="D81" s="6" t="str">
        <f t="shared" si="15"/>
        <v>vis</v>
      </c>
      <c r="E81" s="18">
        <f>VLOOKUP(C81,Active!C$21:E$972,3,FALSE)</f>
        <v>-6777.991478223902</v>
      </c>
      <c r="F81" s="7" t="s">
        <v>85</v>
      </c>
      <c r="G81" s="6" t="str">
        <f t="shared" si="16"/>
        <v>21132.338</v>
      </c>
      <c r="H81" s="5">
        <f t="shared" si="17"/>
        <v>-6778</v>
      </c>
      <c r="I81" s="19" t="s">
        <v>191</v>
      </c>
      <c r="J81" s="20" t="s">
        <v>192</v>
      </c>
      <c r="K81" s="19">
        <v>-6778</v>
      </c>
      <c r="L81" s="19" t="s">
        <v>185</v>
      </c>
      <c r="M81" s="20" t="s">
        <v>109</v>
      </c>
      <c r="N81" s="20"/>
      <c r="O81" s="21" t="s">
        <v>148</v>
      </c>
      <c r="P81" s="21" t="s">
        <v>149</v>
      </c>
    </row>
    <row r="82" spans="1:16" ht="12.75" customHeight="1" thickBot="1">
      <c r="A82" s="5" t="str">
        <f t="shared" si="12"/>
        <v> AN 236.386 </v>
      </c>
      <c r="B82" s="7" t="str">
        <f t="shared" si="13"/>
        <v>I</v>
      </c>
      <c r="C82" s="5">
        <f t="shared" si="14"/>
        <v>21157.525000000001</v>
      </c>
      <c r="D82" s="6" t="str">
        <f t="shared" si="15"/>
        <v>vis</v>
      </c>
      <c r="E82" s="18">
        <f>VLOOKUP(C82,Active!C$21:E$972,3,FALSE)</f>
        <v>-6770.9931745213607</v>
      </c>
      <c r="F82" s="7" t="s">
        <v>85</v>
      </c>
      <c r="G82" s="6" t="str">
        <f t="shared" si="16"/>
        <v>21157.525</v>
      </c>
      <c r="H82" s="5">
        <f t="shared" si="17"/>
        <v>-6771</v>
      </c>
      <c r="I82" s="19" t="s">
        <v>193</v>
      </c>
      <c r="J82" s="20" t="s">
        <v>194</v>
      </c>
      <c r="K82" s="19">
        <v>-6771</v>
      </c>
      <c r="L82" s="19" t="s">
        <v>167</v>
      </c>
      <c r="M82" s="20" t="s">
        <v>109</v>
      </c>
      <c r="N82" s="20"/>
      <c r="O82" s="21" t="s">
        <v>148</v>
      </c>
      <c r="P82" s="21" t="s">
        <v>149</v>
      </c>
    </row>
    <row r="83" spans="1:16" ht="12.75" customHeight="1" thickBot="1">
      <c r="A83" s="5" t="str">
        <f t="shared" si="12"/>
        <v> CPRI 19.42 </v>
      </c>
      <c r="B83" s="7" t="str">
        <f t="shared" si="13"/>
        <v>I</v>
      </c>
      <c r="C83" s="5">
        <f t="shared" si="14"/>
        <v>21164.728999999999</v>
      </c>
      <c r="D83" s="6" t="str">
        <f t="shared" si="15"/>
        <v>vis</v>
      </c>
      <c r="E83" s="18">
        <f>VLOOKUP(C83,Active!C$21:E$972,3,FALSE)</f>
        <v>-6768.9915157341657</v>
      </c>
      <c r="F83" s="7" t="s">
        <v>85</v>
      </c>
      <c r="G83" s="6" t="str">
        <f t="shared" si="16"/>
        <v>21164.729</v>
      </c>
      <c r="H83" s="5">
        <f t="shared" si="17"/>
        <v>-6769</v>
      </c>
      <c r="I83" s="19" t="s">
        <v>195</v>
      </c>
      <c r="J83" s="20" t="s">
        <v>196</v>
      </c>
      <c r="K83" s="19">
        <v>-6769</v>
      </c>
      <c r="L83" s="19" t="s">
        <v>180</v>
      </c>
      <c r="M83" s="20" t="s">
        <v>88</v>
      </c>
      <c r="N83" s="20"/>
      <c r="O83" s="21" t="s">
        <v>92</v>
      </c>
      <c r="P83" s="21" t="s">
        <v>93</v>
      </c>
    </row>
    <row r="84" spans="1:16" ht="12.75" customHeight="1" thickBot="1">
      <c r="A84" s="5" t="str">
        <f t="shared" si="12"/>
        <v> AN 236.386 </v>
      </c>
      <c r="B84" s="7" t="str">
        <f t="shared" si="13"/>
        <v>I</v>
      </c>
      <c r="C84" s="5">
        <f t="shared" si="14"/>
        <v>21452.642</v>
      </c>
      <c r="D84" s="6" t="str">
        <f t="shared" si="15"/>
        <v>vis</v>
      </c>
      <c r="E84" s="18">
        <f>VLOOKUP(C84,Active!C$21:E$972,3,FALSE)</f>
        <v>-6688.9937941353392</v>
      </c>
      <c r="F84" s="7" t="s">
        <v>85</v>
      </c>
      <c r="G84" s="6" t="str">
        <f t="shared" si="16"/>
        <v>21452.642</v>
      </c>
      <c r="H84" s="5">
        <f t="shared" si="17"/>
        <v>-6689</v>
      </c>
      <c r="I84" s="19" t="s">
        <v>197</v>
      </c>
      <c r="J84" s="20" t="s">
        <v>198</v>
      </c>
      <c r="K84" s="19">
        <v>-6689</v>
      </c>
      <c r="L84" s="19" t="s">
        <v>199</v>
      </c>
      <c r="M84" s="20" t="s">
        <v>109</v>
      </c>
      <c r="N84" s="20"/>
      <c r="O84" s="21" t="s">
        <v>148</v>
      </c>
      <c r="P84" s="21" t="s">
        <v>149</v>
      </c>
    </row>
    <row r="85" spans="1:16" ht="12.75" customHeight="1" thickBot="1">
      <c r="A85" s="5" t="str">
        <f t="shared" si="12"/>
        <v> AN 236.386 </v>
      </c>
      <c r="B85" s="7" t="str">
        <f t="shared" si="13"/>
        <v>I</v>
      </c>
      <c r="C85" s="5">
        <f t="shared" si="14"/>
        <v>21492.226999999999</v>
      </c>
      <c r="D85" s="6" t="str">
        <f t="shared" si="15"/>
        <v>vis</v>
      </c>
      <c r="E85" s="18">
        <f>VLOOKUP(C85,Active!C$21:E$972,3,FALSE)</f>
        <v>-6677.9949513964229</v>
      </c>
      <c r="F85" s="7" t="s">
        <v>85</v>
      </c>
      <c r="G85" s="6" t="str">
        <f t="shared" si="16"/>
        <v>21492.227</v>
      </c>
      <c r="H85" s="5">
        <f t="shared" si="17"/>
        <v>-6678</v>
      </c>
      <c r="I85" s="19" t="s">
        <v>200</v>
      </c>
      <c r="J85" s="20" t="s">
        <v>201</v>
      </c>
      <c r="K85" s="19">
        <v>-6678</v>
      </c>
      <c r="L85" s="19" t="s">
        <v>202</v>
      </c>
      <c r="M85" s="20" t="s">
        <v>109</v>
      </c>
      <c r="N85" s="20"/>
      <c r="O85" s="21" t="s">
        <v>148</v>
      </c>
      <c r="P85" s="21" t="s">
        <v>149</v>
      </c>
    </row>
    <row r="86" spans="1:16" ht="12.75" customHeight="1" thickBot="1">
      <c r="A86" s="5" t="str">
        <f t="shared" si="12"/>
        <v> AN 236.386 </v>
      </c>
      <c r="B86" s="7" t="str">
        <f t="shared" si="13"/>
        <v>I</v>
      </c>
      <c r="C86" s="5">
        <f t="shared" si="14"/>
        <v>21722.576000000001</v>
      </c>
      <c r="D86" s="6" t="str">
        <f t="shared" si="15"/>
        <v>vis</v>
      </c>
      <c r="E86" s="18">
        <f>VLOOKUP(C86,Active!C$21:E$972,3,FALSE)</f>
        <v>-6613.9916060366504</v>
      </c>
      <c r="F86" s="7" t="s">
        <v>85</v>
      </c>
      <c r="G86" s="6" t="str">
        <f t="shared" si="16"/>
        <v>21722.576</v>
      </c>
      <c r="H86" s="5">
        <f t="shared" si="17"/>
        <v>-6614</v>
      </c>
      <c r="I86" s="19" t="s">
        <v>203</v>
      </c>
      <c r="J86" s="20" t="s">
        <v>204</v>
      </c>
      <c r="K86" s="19">
        <v>-6614</v>
      </c>
      <c r="L86" s="19" t="s">
        <v>167</v>
      </c>
      <c r="M86" s="20" t="s">
        <v>109</v>
      </c>
      <c r="N86" s="20"/>
      <c r="O86" s="21" t="s">
        <v>148</v>
      </c>
      <c r="P86" s="21" t="s">
        <v>149</v>
      </c>
    </row>
    <row r="87" spans="1:16" ht="12.75" customHeight="1" thickBot="1">
      <c r="A87" s="5" t="str">
        <f t="shared" si="12"/>
        <v> AN 236.386 </v>
      </c>
      <c r="B87" s="7" t="str">
        <f t="shared" si="13"/>
        <v>I</v>
      </c>
      <c r="C87" s="5">
        <f t="shared" si="14"/>
        <v>22255.234</v>
      </c>
      <c r="D87" s="6" t="str">
        <f t="shared" si="15"/>
        <v>vis</v>
      </c>
      <c r="E87" s="18">
        <f>VLOOKUP(C87,Active!C$21:E$972,3,FALSE)</f>
        <v>-6465.9905557492802</v>
      </c>
      <c r="F87" s="7" t="s">
        <v>85</v>
      </c>
      <c r="G87" s="6" t="str">
        <f t="shared" si="16"/>
        <v>22255.234</v>
      </c>
      <c r="H87" s="5">
        <f t="shared" si="17"/>
        <v>-6466</v>
      </c>
      <c r="I87" s="19" t="s">
        <v>205</v>
      </c>
      <c r="J87" s="20" t="s">
        <v>206</v>
      </c>
      <c r="K87" s="19">
        <v>-6466</v>
      </c>
      <c r="L87" s="19" t="s">
        <v>175</v>
      </c>
      <c r="M87" s="20" t="s">
        <v>109</v>
      </c>
      <c r="N87" s="20"/>
      <c r="O87" s="21" t="s">
        <v>148</v>
      </c>
      <c r="P87" s="21" t="s">
        <v>149</v>
      </c>
    </row>
    <row r="88" spans="1:16" ht="12.75" customHeight="1" thickBot="1">
      <c r="A88" s="5" t="str">
        <f t="shared" si="12"/>
        <v> AN 236.386 </v>
      </c>
      <c r="B88" s="7" t="str">
        <f t="shared" si="13"/>
        <v>I</v>
      </c>
      <c r="C88" s="5">
        <f t="shared" si="14"/>
        <v>22431.574000000001</v>
      </c>
      <c r="D88" s="6" t="str">
        <f t="shared" si="15"/>
        <v>vis</v>
      </c>
      <c r="E88" s="18">
        <f>VLOOKUP(C88,Active!C$21:E$972,3,FALSE)</f>
        <v>-6416.9938163636425</v>
      </c>
      <c r="F88" s="7" t="s">
        <v>85</v>
      </c>
      <c r="G88" s="6" t="str">
        <f t="shared" si="16"/>
        <v>22431.574</v>
      </c>
      <c r="H88" s="5">
        <f t="shared" si="17"/>
        <v>-6417</v>
      </c>
      <c r="I88" s="19" t="s">
        <v>207</v>
      </c>
      <c r="J88" s="20" t="s">
        <v>208</v>
      </c>
      <c r="K88" s="19">
        <v>-6417</v>
      </c>
      <c r="L88" s="19" t="s">
        <v>209</v>
      </c>
      <c r="M88" s="20" t="s">
        <v>109</v>
      </c>
      <c r="N88" s="20"/>
      <c r="O88" s="21" t="s">
        <v>148</v>
      </c>
      <c r="P88" s="21" t="s">
        <v>149</v>
      </c>
    </row>
    <row r="89" spans="1:16" ht="12.75" customHeight="1" thickBot="1">
      <c r="A89" s="5" t="str">
        <f t="shared" si="12"/>
        <v> AN 236.386 </v>
      </c>
      <c r="B89" s="7" t="str">
        <f t="shared" si="13"/>
        <v>I</v>
      </c>
      <c r="C89" s="5">
        <f t="shared" si="14"/>
        <v>22467.56</v>
      </c>
      <c r="D89" s="6" t="str">
        <f t="shared" si="15"/>
        <v>vis</v>
      </c>
      <c r="E89" s="18">
        <f>VLOOKUP(C89,Active!C$21:E$972,3,FALSE)</f>
        <v>-6406.9949694569195</v>
      </c>
      <c r="F89" s="7" t="s">
        <v>85</v>
      </c>
      <c r="G89" s="6" t="str">
        <f t="shared" si="16"/>
        <v>22467.560</v>
      </c>
      <c r="H89" s="5">
        <f t="shared" si="17"/>
        <v>-6407</v>
      </c>
      <c r="I89" s="19" t="s">
        <v>210</v>
      </c>
      <c r="J89" s="20" t="s">
        <v>211</v>
      </c>
      <c r="K89" s="19">
        <v>-6407</v>
      </c>
      <c r="L89" s="19" t="s">
        <v>212</v>
      </c>
      <c r="M89" s="20" t="s">
        <v>109</v>
      </c>
      <c r="N89" s="20"/>
      <c r="O89" s="21" t="s">
        <v>148</v>
      </c>
      <c r="P89" s="21" t="s">
        <v>149</v>
      </c>
    </row>
    <row r="90" spans="1:16" ht="12.75" customHeight="1" thickBot="1">
      <c r="A90" s="5" t="str">
        <f t="shared" si="12"/>
        <v> AN 236.386 </v>
      </c>
      <c r="B90" s="7" t="str">
        <f t="shared" si="13"/>
        <v>I</v>
      </c>
      <c r="C90" s="5">
        <f t="shared" si="14"/>
        <v>22604.330999999998</v>
      </c>
      <c r="D90" s="6" t="str">
        <f t="shared" si="15"/>
        <v>vis</v>
      </c>
      <c r="E90" s="18">
        <f>VLOOKUP(C90,Active!C$21:E$972,3,FALSE)</f>
        <v>-6368.9926271493723</v>
      </c>
      <c r="F90" s="7" t="s">
        <v>85</v>
      </c>
      <c r="G90" s="6" t="str">
        <f t="shared" si="16"/>
        <v>22604.331</v>
      </c>
      <c r="H90" s="5">
        <f t="shared" si="17"/>
        <v>-6369</v>
      </c>
      <c r="I90" s="19" t="s">
        <v>213</v>
      </c>
      <c r="J90" s="20" t="s">
        <v>214</v>
      </c>
      <c r="K90" s="19">
        <v>-6369</v>
      </c>
      <c r="L90" s="19" t="s">
        <v>215</v>
      </c>
      <c r="M90" s="20" t="s">
        <v>109</v>
      </c>
      <c r="N90" s="20"/>
      <c r="O90" s="21" t="s">
        <v>148</v>
      </c>
      <c r="P90" s="21" t="s">
        <v>149</v>
      </c>
    </row>
    <row r="91" spans="1:16" ht="12.75" customHeight="1" thickBot="1">
      <c r="A91" s="5" t="str">
        <f t="shared" si="12"/>
        <v> AN 236.386 </v>
      </c>
      <c r="B91" s="7" t="str">
        <f t="shared" si="13"/>
        <v>I</v>
      </c>
      <c r="C91" s="5">
        <f t="shared" si="14"/>
        <v>23018.205000000002</v>
      </c>
      <c r="D91" s="6" t="str">
        <f t="shared" si="15"/>
        <v>vis</v>
      </c>
      <c r="E91" s="18">
        <f>VLOOKUP(C91,Active!C$21:E$972,3,FALSE)</f>
        <v>-6253.9961628389974</v>
      </c>
      <c r="F91" s="7" t="s">
        <v>85</v>
      </c>
      <c r="G91" s="6" t="str">
        <f t="shared" si="16"/>
        <v>23018.205</v>
      </c>
      <c r="H91" s="5">
        <f t="shared" si="17"/>
        <v>-6254</v>
      </c>
      <c r="I91" s="19" t="s">
        <v>216</v>
      </c>
      <c r="J91" s="20" t="s">
        <v>217</v>
      </c>
      <c r="K91" s="19">
        <v>-6254</v>
      </c>
      <c r="L91" s="19" t="s">
        <v>218</v>
      </c>
      <c r="M91" s="20" t="s">
        <v>109</v>
      </c>
      <c r="N91" s="20"/>
      <c r="O91" s="21" t="s">
        <v>148</v>
      </c>
      <c r="P91" s="21" t="s">
        <v>149</v>
      </c>
    </row>
    <row r="92" spans="1:16" ht="12.75" customHeight="1" thickBot="1">
      <c r="A92" s="5" t="str">
        <f t="shared" si="12"/>
        <v> AN 236.386 </v>
      </c>
      <c r="B92" s="7" t="str">
        <f t="shared" si="13"/>
        <v>I</v>
      </c>
      <c r="C92" s="5">
        <f t="shared" si="14"/>
        <v>23349.314999999999</v>
      </c>
      <c r="D92" s="6" t="str">
        <f t="shared" si="15"/>
        <v>vis</v>
      </c>
      <c r="E92" s="18">
        <f>VLOOKUP(C92,Active!C$21:E$972,3,FALSE)</f>
        <v>-6161.9959905696414</v>
      </c>
      <c r="F92" s="7" t="s">
        <v>85</v>
      </c>
      <c r="G92" s="6" t="str">
        <f t="shared" si="16"/>
        <v>23349.315</v>
      </c>
      <c r="H92" s="5">
        <f t="shared" si="17"/>
        <v>-6162</v>
      </c>
      <c r="I92" s="19" t="s">
        <v>219</v>
      </c>
      <c r="J92" s="20" t="s">
        <v>220</v>
      </c>
      <c r="K92" s="19">
        <v>-6162</v>
      </c>
      <c r="L92" s="19" t="s">
        <v>221</v>
      </c>
      <c r="M92" s="20" t="s">
        <v>109</v>
      </c>
      <c r="N92" s="20"/>
      <c r="O92" s="21" t="s">
        <v>148</v>
      </c>
      <c r="P92" s="21" t="s">
        <v>149</v>
      </c>
    </row>
    <row r="93" spans="1:16" ht="12.75" customHeight="1" thickBot="1">
      <c r="A93" s="5" t="str">
        <f t="shared" si="12"/>
        <v> AN 236.386 </v>
      </c>
      <c r="B93" s="7" t="str">
        <f t="shared" si="13"/>
        <v>I</v>
      </c>
      <c r="C93" s="5">
        <f t="shared" si="14"/>
        <v>23374.5</v>
      </c>
      <c r="D93" s="6" t="str">
        <f t="shared" si="15"/>
        <v>vis</v>
      </c>
      <c r="E93" s="18">
        <f>VLOOKUP(C93,Active!C$21:E$972,3,FALSE)</f>
        <v>-6154.9982425747039</v>
      </c>
      <c r="F93" s="7" t="s">
        <v>85</v>
      </c>
      <c r="G93" s="6" t="str">
        <f t="shared" si="16"/>
        <v>23374.500</v>
      </c>
      <c r="H93" s="5">
        <f t="shared" si="17"/>
        <v>-6155</v>
      </c>
      <c r="I93" s="19" t="s">
        <v>222</v>
      </c>
      <c r="J93" s="20" t="s">
        <v>223</v>
      </c>
      <c r="K93" s="19">
        <v>-6155</v>
      </c>
      <c r="L93" s="19" t="s">
        <v>224</v>
      </c>
      <c r="M93" s="20" t="s">
        <v>109</v>
      </c>
      <c r="N93" s="20"/>
      <c r="O93" s="21" t="s">
        <v>148</v>
      </c>
      <c r="P93" s="21" t="s">
        <v>149</v>
      </c>
    </row>
    <row r="94" spans="1:16" ht="12.75" customHeight="1" thickBot="1">
      <c r="A94" s="5" t="str">
        <f t="shared" si="12"/>
        <v> AN 236.386 </v>
      </c>
      <c r="B94" s="7" t="str">
        <f t="shared" si="13"/>
        <v>I</v>
      </c>
      <c r="C94" s="5">
        <f t="shared" si="14"/>
        <v>23518.46</v>
      </c>
      <c r="D94" s="6" t="str">
        <f t="shared" si="15"/>
        <v>vis</v>
      </c>
      <c r="E94" s="18">
        <f>VLOOKUP(C94,Active!C$21:E$972,3,FALSE)</f>
        <v>-6114.9984092869845</v>
      </c>
      <c r="F94" s="7" t="s">
        <v>85</v>
      </c>
      <c r="G94" s="6" t="str">
        <f t="shared" si="16"/>
        <v>23518.460</v>
      </c>
      <c r="H94" s="5">
        <f t="shared" si="17"/>
        <v>-6115</v>
      </c>
      <c r="I94" s="19" t="s">
        <v>225</v>
      </c>
      <c r="J94" s="20" t="s">
        <v>226</v>
      </c>
      <c r="K94" s="19">
        <v>-6115</v>
      </c>
      <c r="L94" s="19" t="s">
        <v>227</v>
      </c>
      <c r="M94" s="20" t="s">
        <v>109</v>
      </c>
      <c r="N94" s="20"/>
      <c r="O94" s="21" t="s">
        <v>148</v>
      </c>
      <c r="P94" s="21" t="s">
        <v>149</v>
      </c>
    </row>
    <row r="95" spans="1:16" ht="12.75" customHeight="1" thickBot="1">
      <c r="A95" s="5" t="str">
        <f t="shared" si="12"/>
        <v> AN 236.386 </v>
      </c>
      <c r="B95" s="7" t="str">
        <f t="shared" si="13"/>
        <v>I</v>
      </c>
      <c r="C95" s="5">
        <f t="shared" si="14"/>
        <v>23525.67</v>
      </c>
      <c r="D95" s="6" t="str">
        <f t="shared" si="15"/>
        <v>vis</v>
      </c>
      <c r="E95" s="18">
        <f>VLOOKUP(C95,Active!C$21:E$972,3,FALSE)</f>
        <v>-6112.995083376979</v>
      </c>
      <c r="F95" s="7" t="s">
        <v>85</v>
      </c>
      <c r="G95" s="6" t="str">
        <f t="shared" si="16"/>
        <v>23525.670</v>
      </c>
      <c r="H95" s="5">
        <f t="shared" si="17"/>
        <v>-6113</v>
      </c>
      <c r="I95" s="19" t="s">
        <v>228</v>
      </c>
      <c r="J95" s="20" t="s">
        <v>229</v>
      </c>
      <c r="K95" s="19">
        <v>-6113</v>
      </c>
      <c r="L95" s="19" t="s">
        <v>230</v>
      </c>
      <c r="M95" s="20" t="s">
        <v>109</v>
      </c>
      <c r="N95" s="20"/>
      <c r="O95" s="21" t="s">
        <v>148</v>
      </c>
      <c r="P95" s="21" t="s">
        <v>149</v>
      </c>
    </row>
    <row r="96" spans="1:16" ht="12.75" customHeight="1" thickBot="1">
      <c r="A96" s="5" t="str">
        <f t="shared" si="12"/>
        <v> AN 236.386 </v>
      </c>
      <c r="B96" s="7" t="str">
        <f t="shared" si="13"/>
        <v>I</v>
      </c>
      <c r="C96" s="5">
        <f t="shared" si="14"/>
        <v>23669.608</v>
      </c>
      <c r="D96" s="6" t="str">
        <f t="shared" si="15"/>
        <v>vis</v>
      </c>
      <c r="E96" s="18">
        <f>VLOOKUP(C96,Active!C$21:E$972,3,FALSE)</f>
        <v>-6073.0013628728957</v>
      </c>
      <c r="F96" s="7" t="s">
        <v>85</v>
      </c>
      <c r="G96" s="6" t="str">
        <f t="shared" si="16"/>
        <v>23669.608</v>
      </c>
      <c r="H96" s="5">
        <f t="shared" si="17"/>
        <v>-6073</v>
      </c>
      <c r="I96" s="19" t="s">
        <v>231</v>
      </c>
      <c r="J96" s="20" t="s">
        <v>232</v>
      </c>
      <c r="K96" s="19">
        <v>-6073</v>
      </c>
      <c r="L96" s="19" t="s">
        <v>233</v>
      </c>
      <c r="M96" s="20" t="s">
        <v>109</v>
      </c>
      <c r="N96" s="20"/>
      <c r="O96" s="21" t="s">
        <v>148</v>
      </c>
      <c r="P96" s="21" t="s">
        <v>149</v>
      </c>
    </row>
    <row r="97" spans="1:16" ht="12.75" customHeight="1" thickBot="1">
      <c r="A97" s="5" t="str">
        <f t="shared" si="12"/>
        <v> AN 236.386 </v>
      </c>
      <c r="B97" s="7" t="str">
        <f t="shared" si="13"/>
        <v>I</v>
      </c>
      <c r="C97" s="5">
        <f t="shared" si="14"/>
        <v>23673.222000000002</v>
      </c>
      <c r="D97" s="6" t="str">
        <f t="shared" si="15"/>
        <v>vis</v>
      </c>
      <c r="E97" s="18">
        <f>VLOOKUP(C97,Active!C$21:E$972,3,FALSE)</f>
        <v>-6071.9971992336777</v>
      </c>
      <c r="F97" s="7" t="s">
        <v>85</v>
      </c>
      <c r="G97" s="6" t="str">
        <f t="shared" si="16"/>
        <v>23673.222</v>
      </c>
      <c r="H97" s="5">
        <f t="shared" si="17"/>
        <v>-6072</v>
      </c>
      <c r="I97" s="19" t="s">
        <v>234</v>
      </c>
      <c r="J97" s="20" t="s">
        <v>235</v>
      </c>
      <c r="K97" s="19">
        <v>-6072</v>
      </c>
      <c r="L97" s="19" t="s">
        <v>236</v>
      </c>
      <c r="M97" s="20" t="s">
        <v>109</v>
      </c>
      <c r="N97" s="20"/>
      <c r="O97" s="21" t="s">
        <v>148</v>
      </c>
      <c r="P97" s="21" t="s">
        <v>149</v>
      </c>
    </row>
    <row r="98" spans="1:16" ht="12.75" customHeight="1" thickBot="1">
      <c r="A98" s="5" t="str">
        <f t="shared" si="12"/>
        <v> AN 236.386 </v>
      </c>
      <c r="B98" s="7" t="str">
        <f t="shared" si="13"/>
        <v>I</v>
      </c>
      <c r="C98" s="5">
        <f t="shared" si="14"/>
        <v>24083.508999999998</v>
      </c>
      <c r="D98" s="6" t="str">
        <f t="shared" si="15"/>
        <v>vis</v>
      </c>
      <c r="E98" s="18">
        <f>VLOOKUP(C98,Active!C$21:E$972,3,FALSE)</f>
        <v>-5957.9973965098779</v>
      </c>
      <c r="F98" s="7" t="s">
        <v>85</v>
      </c>
      <c r="G98" s="6" t="str">
        <f t="shared" si="16"/>
        <v>24083.509</v>
      </c>
      <c r="H98" s="5">
        <f t="shared" si="17"/>
        <v>-5958</v>
      </c>
      <c r="I98" s="19" t="s">
        <v>237</v>
      </c>
      <c r="J98" s="20" t="s">
        <v>238</v>
      </c>
      <c r="K98" s="19">
        <v>-5958</v>
      </c>
      <c r="L98" s="19" t="s">
        <v>239</v>
      </c>
      <c r="M98" s="20" t="s">
        <v>109</v>
      </c>
      <c r="N98" s="20"/>
      <c r="O98" s="21" t="s">
        <v>148</v>
      </c>
      <c r="P98" s="21" t="s">
        <v>149</v>
      </c>
    </row>
    <row r="99" spans="1:16" ht="12.75" customHeight="1" thickBot="1">
      <c r="A99" s="5" t="str">
        <f t="shared" si="12"/>
        <v> CPRI 19.42 </v>
      </c>
      <c r="B99" s="7" t="str">
        <f t="shared" si="13"/>
        <v>I</v>
      </c>
      <c r="C99" s="5">
        <f t="shared" si="14"/>
        <v>26401.264999999999</v>
      </c>
      <c r="D99" s="6" t="str">
        <f t="shared" si="15"/>
        <v>vis</v>
      </c>
      <c r="E99" s="18">
        <f>VLOOKUP(C99,Active!C$21:E$972,3,FALSE)</f>
        <v>-5314.0000805776017</v>
      </c>
      <c r="F99" s="7" t="s">
        <v>85</v>
      </c>
      <c r="G99" s="6" t="str">
        <f t="shared" si="16"/>
        <v>26401.265</v>
      </c>
      <c r="H99" s="5">
        <f t="shared" si="17"/>
        <v>-5314</v>
      </c>
      <c r="I99" s="19" t="s">
        <v>240</v>
      </c>
      <c r="J99" s="20" t="s">
        <v>241</v>
      </c>
      <c r="K99" s="19">
        <v>-5314</v>
      </c>
      <c r="L99" s="19" t="s">
        <v>242</v>
      </c>
      <c r="M99" s="20" t="s">
        <v>88</v>
      </c>
      <c r="N99" s="20"/>
      <c r="O99" s="21" t="s">
        <v>92</v>
      </c>
      <c r="P99" s="21" t="s">
        <v>93</v>
      </c>
    </row>
    <row r="100" spans="1:16" ht="12.75" customHeight="1" thickBot="1">
      <c r="A100" s="5" t="str">
        <f t="shared" si="12"/>
        <v> CPRI 19.42 </v>
      </c>
      <c r="B100" s="7" t="str">
        <f t="shared" si="13"/>
        <v>I</v>
      </c>
      <c r="C100" s="5">
        <f t="shared" si="14"/>
        <v>27840.870999999999</v>
      </c>
      <c r="D100" s="6" t="str">
        <f t="shared" si="15"/>
        <v>vis</v>
      </c>
      <c r="E100" s="18">
        <f>VLOOKUP(C100,Active!C$21:E$972,3,FALSE)</f>
        <v>-4914.0000805776017</v>
      </c>
      <c r="F100" s="7" t="s">
        <v>85</v>
      </c>
      <c r="G100" s="6" t="str">
        <f t="shared" si="16"/>
        <v>27840.871</v>
      </c>
      <c r="H100" s="5">
        <f t="shared" si="17"/>
        <v>-4914</v>
      </c>
      <c r="I100" s="19" t="s">
        <v>243</v>
      </c>
      <c r="J100" s="20" t="s">
        <v>244</v>
      </c>
      <c r="K100" s="19">
        <v>-4914</v>
      </c>
      <c r="L100" s="19" t="s">
        <v>245</v>
      </c>
      <c r="M100" s="20" t="s">
        <v>88</v>
      </c>
      <c r="N100" s="20"/>
      <c r="O100" s="21" t="s">
        <v>92</v>
      </c>
      <c r="P100" s="21" t="s">
        <v>93</v>
      </c>
    </row>
    <row r="101" spans="1:16" ht="12.75" customHeight="1" thickBot="1">
      <c r="A101" s="5" t="str">
        <f t="shared" si="12"/>
        <v> AJ 50.132 </v>
      </c>
      <c r="B101" s="7" t="str">
        <f t="shared" si="13"/>
        <v>I</v>
      </c>
      <c r="C101" s="5">
        <f t="shared" si="14"/>
        <v>30615.673999999999</v>
      </c>
      <c r="D101" s="6" t="str">
        <f t="shared" si="15"/>
        <v>vis</v>
      </c>
      <c r="E101" s="18">
        <f>VLOOKUP(C101,Active!C$21:E$972,3,FALSE)</f>
        <v>-4143.010518155661</v>
      </c>
      <c r="F101" s="7" t="s">
        <v>85</v>
      </c>
      <c r="G101" s="6" t="str">
        <f t="shared" si="16"/>
        <v>30615.674</v>
      </c>
      <c r="H101" s="5">
        <f t="shared" si="17"/>
        <v>-4143</v>
      </c>
      <c r="I101" s="19" t="s">
        <v>246</v>
      </c>
      <c r="J101" s="20" t="s">
        <v>247</v>
      </c>
      <c r="K101" s="19">
        <v>-4143</v>
      </c>
      <c r="L101" s="19" t="s">
        <v>248</v>
      </c>
      <c r="M101" s="20" t="s">
        <v>88</v>
      </c>
      <c r="N101" s="20"/>
      <c r="O101" s="21" t="s">
        <v>249</v>
      </c>
      <c r="P101" s="21" t="s">
        <v>250</v>
      </c>
    </row>
    <row r="102" spans="1:16" ht="12.75" customHeight="1" thickBot="1">
      <c r="A102" s="5" t="str">
        <f t="shared" si="12"/>
        <v> AJ 53.13 </v>
      </c>
      <c r="B102" s="7" t="str">
        <f t="shared" si="13"/>
        <v>I</v>
      </c>
      <c r="C102" s="5">
        <f t="shared" si="14"/>
        <v>31961.692999999999</v>
      </c>
      <c r="D102" s="6" t="str">
        <f t="shared" si="15"/>
        <v>vis</v>
      </c>
      <c r="E102" s="18">
        <f>VLOOKUP(C102,Active!C$21:E$972,3,FALSE)</f>
        <v>-3769.0140218921001</v>
      </c>
      <c r="F102" s="7" t="s">
        <v>85</v>
      </c>
      <c r="G102" s="6" t="str">
        <f t="shared" si="16"/>
        <v>31961.693</v>
      </c>
      <c r="H102" s="5">
        <f t="shared" si="17"/>
        <v>-3769</v>
      </c>
      <c r="I102" s="19" t="s">
        <v>251</v>
      </c>
      <c r="J102" s="20" t="s">
        <v>252</v>
      </c>
      <c r="K102" s="19">
        <v>-3769</v>
      </c>
      <c r="L102" s="19" t="s">
        <v>253</v>
      </c>
      <c r="M102" s="20" t="s">
        <v>88</v>
      </c>
      <c r="N102" s="20"/>
      <c r="O102" s="21" t="s">
        <v>249</v>
      </c>
      <c r="P102" s="21" t="s">
        <v>254</v>
      </c>
    </row>
    <row r="103" spans="1:16" ht="12.75" customHeight="1" thickBot="1">
      <c r="A103" s="5" t="str">
        <f t="shared" si="12"/>
        <v> AJ 53.13 </v>
      </c>
      <c r="B103" s="7" t="str">
        <f t="shared" si="13"/>
        <v>I</v>
      </c>
      <c r="C103" s="5">
        <f t="shared" si="14"/>
        <v>32015.670999999998</v>
      </c>
      <c r="D103" s="6" t="str">
        <f t="shared" si="15"/>
        <v>vis</v>
      </c>
      <c r="E103" s="18">
        <f>VLOOKUP(C103,Active!C$21:E$972,3,FALSE)</f>
        <v>-3754.0160293858175</v>
      </c>
      <c r="F103" s="7" t="s">
        <v>85</v>
      </c>
      <c r="G103" s="6" t="str">
        <f t="shared" si="16"/>
        <v>32015.671</v>
      </c>
      <c r="H103" s="5">
        <f t="shared" si="17"/>
        <v>-3754</v>
      </c>
      <c r="I103" s="19" t="s">
        <v>255</v>
      </c>
      <c r="J103" s="20" t="s">
        <v>256</v>
      </c>
      <c r="K103" s="19">
        <v>-3754</v>
      </c>
      <c r="L103" s="19" t="s">
        <v>257</v>
      </c>
      <c r="M103" s="20" t="s">
        <v>88</v>
      </c>
      <c r="N103" s="20"/>
      <c r="O103" s="21" t="s">
        <v>249</v>
      </c>
      <c r="P103" s="21" t="s">
        <v>254</v>
      </c>
    </row>
    <row r="104" spans="1:16" ht="12.75" customHeight="1" thickBot="1">
      <c r="A104" s="5" t="str">
        <f t="shared" si="12"/>
        <v> AJ 53.13 </v>
      </c>
      <c r="B104" s="7" t="str">
        <f t="shared" si="13"/>
        <v>I</v>
      </c>
      <c r="C104" s="5">
        <f t="shared" si="14"/>
        <v>32141.634999999998</v>
      </c>
      <c r="D104" s="6" t="str">
        <f t="shared" si="15"/>
        <v>vis</v>
      </c>
      <c r="E104" s="18">
        <f>VLOOKUP(C104,Active!C$21:E$972,3,FALSE)</f>
        <v>-3719.0164531128653</v>
      </c>
      <c r="F104" s="7" t="s">
        <v>85</v>
      </c>
      <c r="G104" s="6" t="str">
        <f t="shared" si="16"/>
        <v>32141.635</v>
      </c>
      <c r="H104" s="5">
        <f t="shared" si="17"/>
        <v>-3719</v>
      </c>
      <c r="I104" s="19" t="s">
        <v>258</v>
      </c>
      <c r="J104" s="20" t="s">
        <v>259</v>
      </c>
      <c r="K104" s="19">
        <v>-3719</v>
      </c>
      <c r="L104" s="19" t="s">
        <v>260</v>
      </c>
      <c r="M104" s="20" t="s">
        <v>88</v>
      </c>
      <c r="N104" s="20"/>
      <c r="O104" s="21" t="s">
        <v>249</v>
      </c>
      <c r="P104" s="21" t="s">
        <v>254</v>
      </c>
    </row>
    <row r="105" spans="1:16" ht="12.75" customHeight="1" thickBot="1">
      <c r="A105" s="5" t="str">
        <f t="shared" si="12"/>
        <v> AJ 55.231 </v>
      </c>
      <c r="B105" s="7" t="str">
        <f t="shared" si="13"/>
        <v>I</v>
      </c>
      <c r="C105" s="5">
        <f t="shared" si="14"/>
        <v>32281.998</v>
      </c>
      <c r="D105" s="6" t="str">
        <f t="shared" si="15"/>
        <v>vis</v>
      </c>
      <c r="E105" s="18">
        <f>VLOOKUP(C105,Active!C$21:E$972,3,FALSE)</f>
        <v>-3680.0160599497353</v>
      </c>
      <c r="F105" s="7" t="s">
        <v>85</v>
      </c>
      <c r="G105" s="6" t="str">
        <f t="shared" si="16"/>
        <v>32281.998</v>
      </c>
      <c r="H105" s="5">
        <f t="shared" si="17"/>
        <v>-3680</v>
      </c>
      <c r="I105" s="19" t="s">
        <v>261</v>
      </c>
      <c r="J105" s="20" t="s">
        <v>262</v>
      </c>
      <c r="K105" s="19">
        <v>-3680</v>
      </c>
      <c r="L105" s="19" t="s">
        <v>260</v>
      </c>
      <c r="M105" s="20" t="s">
        <v>88</v>
      </c>
      <c r="N105" s="20"/>
      <c r="O105" s="21" t="s">
        <v>249</v>
      </c>
      <c r="P105" s="21" t="s">
        <v>263</v>
      </c>
    </row>
    <row r="106" spans="1:16" ht="12.75" customHeight="1" thickBot="1">
      <c r="A106" s="5" t="str">
        <f t="shared" si="12"/>
        <v> AJ 55.231 </v>
      </c>
      <c r="B106" s="7" t="str">
        <f t="shared" si="13"/>
        <v>I</v>
      </c>
      <c r="C106" s="5">
        <f t="shared" si="14"/>
        <v>32357.571</v>
      </c>
      <c r="D106" s="6" t="str">
        <f t="shared" si="15"/>
        <v>vis</v>
      </c>
      <c r="E106" s="18">
        <f>VLOOKUP(C106,Active!C$21:E$972,3,FALSE)</f>
        <v>-3659.0178145964928</v>
      </c>
      <c r="F106" s="7" t="s">
        <v>85</v>
      </c>
      <c r="G106" s="6" t="str">
        <f t="shared" si="16"/>
        <v>32357.571</v>
      </c>
      <c r="H106" s="5">
        <f t="shared" si="17"/>
        <v>-3659</v>
      </c>
      <c r="I106" s="19" t="s">
        <v>264</v>
      </c>
      <c r="J106" s="20" t="s">
        <v>265</v>
      </c>
      <c r="K106" s="19">
        <v>-3659</v>
      </c>
      <c r="L106" s="19" t="s">
        <v>266</v>
      </c>
      <c r="M106" s="20" t="s">
        <v>88</v>
      </c>
      <c r="N106" s="20"/>
      <c r="O106" s="21" t="s">
        <v>249</v>
      </c>
      <c r="P106" s="21" t="s">
        <v>263</v>
      </c>
    </row>
    <row r="107" spans="1:16" ht="12.75" customHeight="1" thickBot="1">
      <c r="A107" s="5" t="str">
        <f t="shared" ref="A107:A138" si="18">P107</f>
        <v> AJ 55.231 </v>
      </c>
      <c r="B107" s="7" t="str">
        <f t="shared" ref="B107:B138" si="19">IF(H107=INT(H107),"I","II")</f>
        <v>I</v>
      </c>
      <c r="C107" s="5">
        <f t="shared" ref="C107:C138" si="20">1*G107</f>
        <v>32400.755000000001</v>
      </c>
      <c r="D107" s="6" t="str">
        <f t="shared" ref="D107:D138" si="21">VLOOKUP(F107,I$1:J$5,2,FALSE)</f>
        <v>vis</v>
      </c>
      <c r="E107" s="18">
        <f>VLOOKUP(C107,Active!C$21:E$972,3,FALSE)</f>
        <v>-3647.0189760253834</v>
      </c>
      <c r="F107" s="7" t="s">
        <v>85</v>
      </c>
      <c r="G107" s="6" t="str">
        <f t="shared" ref="G107:G138" si="22">MID(I107,3,LEN(I107)-3)</f>
        <v>32400.755</v>
      </c>
      <c r="H107" s="5">
        <f t="shared" ref="H107:H138" si="23">1*K107</f>
        <v>-3647</v>
      </c>
      <c r="I107" s="19" t="s">
        <v>267</v>
      </c>
      <c r="J107" s="20" t="s">
        <v>268</v>
      </c>
      <c r="K107" s="19">
        <v>-3647</v>
      </c>
      <c r="L107" s="19" t="s">
        <v>269</v>
      </c>
      <c r="M107" s="20" t="s">
        <v>88</v>
      </c>
      <c r="N107" s="20"/>
      <c r="O107" s="21" t="s">
        <v>249</v>
      </c>
      <c r="P107" s="21" t="s">
        <v>263</v>
      </c>
    </row>
    <row r="108" spans="1:16" ht="12.75" customHeight="1" thickBot="1">
      <c r="A108" s="5" t="str">
        <f t="shared" si="18"/>
        <v> AJ 55.231 </v>
      </c>
      <c r="B108" s="7" t="str">
        <f t="shared" si="19"/>
        <v>I</v>
      </c>
      <c r="C108" s="5">
        <f t="shared" si="20"/>
        <v>32749.864000000001</v>
      </c>
      <c r="D108" s="6" t="str">
        <f t="shared" si="21"/>
        <v>vis</v>
      </c>
      <c r="E108" s="18">
        <f>VLOOKUP(C108,Active!C$21:E$972,3,FALSE)</f>
        <v>-3550.017713179855</v>
      </c>
      <c r="F108" s="7" t="s">
        <v>85</v>
      </c>
      <c r="G108" s="6" t="str">
        <f t="shared" si="22"/>
        <v>32749.864</v>
      </c>
      <c r="H108" s="5">
        <f t="shared" si="23"/>
        <v>-3550</v>
      </c>
      <c r="I108" s="19" t="s">
        <v>270</v>
      </c>
      <c r="J108" s="20" t="s">
        <v>271</v>
      </c>
      <c r="K108" s="19">
        <v>-3550</v>
      </c>
      <c r="L108" s="19" t="s">
        <v>272</v>
      </c>
      <c r="M108" s="20" t="s">
        <v>88</v>
      </c>
      <c r="N108" s="20"/>
      <c r="O108" s="21" t="s">
        <v>249</v>
      </c>
      <c r="P108" s="21" t="s">
        <v>263</v>
      </c>
    </row>
    <row r="109" spans="1:16" ht="12.75" customHeight="1" thickBot="1">
      <c r="A109" s="5" t="str">
        <f t="shared" si="18"/>
        <v> AJ 55.231 </v>
      </c>
      <c r="B109" s="7" t="str">
        <f t="shared" si="19"/>
        <v>I</v>
      </c>
      <c r="C109" s="5">
        <f t="shared" si="20"/>
        <v>32778.658000000003</v>
      </c>
      <c r="D109" s="6" t="str">
        <f t="shared" si="21"/>
        <v>vis</v>
      </c>
      <c r="E109" s="18">
        <f>VLOOKUP(C109,Active!C$21:E$972,3,FALSE)</f>
        <v>-3542.0171908147072</v>
      </c>
      <c r="F109" s="7" t="s">
        <v>85</v>
      </c>
      <c r="G109" s="6" t="str">
        <f t="shared" si="22"/>
        <v>32778.658</v>
      </c>
      <c r="H109" s="5">
        <f t="shared" si="23"/>
        <v>-3542</v>
      </c>
      <c r="I109" s="19" t="s">
        <v>273</v>
      </c>
      <c r="J109" s="20" t="s">
        <v>274</v>
      </c>
      <c r="K109" s="19">
        <v>-3542</v>
      </c>
      <c r="L109" s="19" t="s">
        <v>275</v>
      </c>
      <c r="M109" s="20" t="s">
        <v>88</v>
      </c>
      <c r="N109" s="20"/>
      <c r="O109" s="21" t="s">
        <v>249</v>
      </c>
      <c r="P109" s="21" t="s">
        <v>263</v>
      </c>
    </row>
    <row r="110" spans="1:16" ht="12.75" customHeight="1" thickBot="1">
      <c r="A110" s="5" t="str">
        <f t="shared" si="18"/>
        <v> AAC 4.156 </v>
      </c>
      <c r="B110" s="7" t="str">
        <f t="shared" si="19"/>
        <v>I</v>
      </c>
      <c r="C110" s="5">
        <f t="shared" si="20"/>
        <v>32807.455999999998</v>
      </c>
      <c r="D110" s="6" t="str">
        <f t="shared" si="21"/>
        <v>vis</v>
      </c>
      <c r="E110" s="18">
        <f>VLOOKUP(C110,Active!C$21:E$972,3,FALSE)</f>
        <v>-3534.015557034355</v>
      </c>
      <c r="F110" s="7" t="s">
        <v>85</v>
      </c>
      <c r="G110" s="6" t="str">
        <f t="shared" si="22"/>
        <v>32807.456</v>
      </c>
      <c r="H110" s="5">
        <f t="shared" si="23"/>
        <v>-3534</v>
      </c>
      <c r="I110" s="19" t="s">
        <v>276</v>
      </c>
      <c r="J110" s="20" t="s">
        <v>277</v>
      </c>
      <c r="K110" s="19">
        <v>-3534</v>
      </c>
      <c r="L110" s="19" t="s">
        <v>278</v>
      </c>
      <c r="M110" s="20" t="s">
        <v>109</v>
      </c>
      <c r="N110" s="20"/>
      <c r="O110" s="21" t="s">
        <v>279</v>
      </c>
      <c r="P110" s="21" t="s">
        <v>280</v>
      </c>
    </row>
    <row r="111" spans="1:16" ht="12.75" customHeight="1" thickBot="1">
      <c r="A111" s="5" t="str">
        <f t="shared" si="18"/>
        <v> AAC 5.6 </v>
      </c>
      <c r="B111" s="7" t="str">
        <f t="shared" si="19"/>
        <v>I</v>
      </c>
      <c r="C111" s="5">
        <f t="shared" si="20"/>
        <v>33066.588000000003</v>
      </c>
      <c r="D111" s="6" t="str">
        <f t="shared" si="21"/>
        <v>vis</v>
      </c>
      <c r="E111" s="18">
        <f>VLOOKUP(C111,Active!C$21:E$972,3,FALSE)</f>
        <v>-3462.0147457012527</v>
      </c>
      <c r="F111" s="7" t="s">
        <v>85</v>
      </c>
      <c r="G111" s="6" t="str">
        <f t="shared" si="22"/>
        <v>33066.588</v>
      </c>
      <c r="H111" s="5">
        <f t="shared" si="23"/>
        <v>-3462</v>
      </c>
      <c r="I111" s="19" t="s">
        <v>281</v>
      </c>
      <c r="J111" s="20" t="s">
        <v>282</v>
      </c>
      <c r="K111" s="19">
        <v>-3462</v>
      </c>
      <c r="L111" s="19" t="s">
        <v>278</v>
      </c>
      <c r="M111" s="20" t="s">
        <v>109</v>
      </c>
      <c r="N111" s="20"/>
      <c r="O111" s="21" t="s">
        <v>279</v>
      </c>
      <c r="P111" s="21" t="s">
        <v>283</v>
      </c>
    </row>
    <row r="112" spans="1:16" ht="12.75" customHeight="1" thickBot="1">
      <c r="A112" s="5" t="str">
        <f t="shared" si="18"/>
        <v> AJ 55.231 </v>
      </c>
      <c r="B112" s="7" t="str">
        <f t="shared" si="19"/>
        <v>I</v>
      </c>
      <c r="C112" s="5">
        <f t="shared" si="20"/>
        <v>33091.775000000001</v>
      </c>
      <c r="D112" s="6" t="str">
        <f t="shared" si="21"/>
        <v>vis</v>
      </c>
      <c r="E112" s="18">
        <f>VLOOKUP(C112,Active!C$21:E$972,3,FALSE)</f>
        <v>-3455.0164419987123</v>
      </c>
      <c r="F112" s="7" t="s">
        <v>85</v>
      </c>
      <c r="G112" s="6" t="str">
        <f t="shared" si="22"/>
        <v>33091.775</v>
      </c>
      <c r="H112" s="5">
        <f t="shared" si="23"/>
        <v>-3455</v>
      </c>
      <c r="I112" s="19" t="s">
        <v>284</v>
      </c>
      <c r="J112" s="20" t="s">
        <v>285</v>
      </c>
      <c r="K112" s="19">
        <v>-3455</v>
      </c>
      <c r="L112" s="19" t="s">
        <v>275</v>
      </c>
      <c r="M112" s="20" t="s">
        <v>88</v>
      </c>
      <c r="N112" s="20"/>
      <c r="O112" s="21" t="s">
        <v>249</v>
      </c>
      <c r="P112" s="21" t="s">
        <v>263</v>
      </c>
    </row>
    <row r="113" spans="1:16" ht="12.75" customHeight="1" thickBot="1">
      <c r="A113" s="5" t="str">
        <f t="shared" si="18"/>
        <v> AAC 5.8 </v>
      </c>
      <c r="B113" s="7" t="str">
        <f t="shared" si="19"/>
        <v>I</v>
      </c>
      <c r="C113" s="5">
        <f t="shared" si="20"/>
        <v>33390.481</v>
      </c>
      <c r="D113" s="6" t="str">
        <f t="shared" si="21"/>
        <v>vis</v>
      </c>
      <c r="E113" s="18">
        <f>VLOOKUP(C113,Active!C$21:E$972,3,FALSE)</f>
        <v>-3372.0198443185141</v>
      </c>
      <c r="F113" s="7" t="s">
        <v>85</v>
      </c>
      <c r="G113" s="6" t="str">
        <f t="shared" si="22"/>
        <v>33390.481</v>
      </c>
      <c r="H113" s="5">
        <f t="shared" si="23"/>
        <v>-3372</v>
      </c>
      <c r="I113" s="19" t="s">
        <v>286</v>
      </c>
      <c r="J113" s="20" t="s">
        <v>287</v>
      </c>
      <c r="K113" s="19">
        <v>-3372</v>
      </c>
      <c r="L113" s="19" t="s">
        <v>288</v>
      </c>
      <c r="M113" s="20" t="s">
        <v>109</v>
      </c>
      <c r="N113" s="20"/>
      <c r="O113" s="21" t="s">
        <v>279</v>
      </c>
      <c r="P113" s="21" t="s">
        <v>289</v>
      </c>
    </row>
    <row r="114" spans="1:16" ht="12.75" customHeight="1" thickBot="1">
      <c r="A114" s="5" t="str">
        <f t="shared" si="18"/>
        <v> AHSB 6.332 </v>
      </c>
      <c r="B114" s="7" t="str">
        <f t="shared" si="19"/>
        <v>I</v>
      </c>
      <c r="C114" s="5">
        <f t="shared" si="20"/>
        <v>33498.472999999998</v>
      </c>
      <c r="D114" s="6" t="str">
        <f t="shared" si="21"/>
        <v>vis</v>
      </c>
      <c r="E114" s="18">
        <f>VLOOKUP(C114,Active!C$21:E$972,3,FALSE)</f>
        <v>-3342.0138565690886</v>
      </c>
      <c r="F114" s="7" t="s">
        <v>85</v>
      </c>
      <c r="G114" s="6" t="str">
        <f t="shared" si="22"/>
        <v>33498.473</v>
      </c>
      <c r="H114" s="5">
        <f t="shared" si="23"/>
        <v>-3342</v>
      </c>
      <c r="I114" s="19" t="s">
        <v>290</v>
      </c>
      <c r="J114" s="20" t="s">
        <v>291</v>
      </c>
      <c r="K114" s="19">
        <v>-3342</v>
      </c>
      <c r="L114" s="19" t="s">
        <v>292</v>
      </c>
      <c r="M114" s="20" t="s">
        <v>88</v>
      </c>
      <c r="N114" s="20"/>
      <c r="O114" s="21" t="s">
        <v>293</v>
      </c>
      <c r="P114" s="21" t="s">
        <v>294</v>
      </c>
    </row>
    <row r="115" spans="1:16" ht="12.75" customHeight="1" thickBot="1">
      <c r="A115" s="5" t="str">
        <f t="shared" si="18"/>
        <v> AAC 5.8 </v>
      </c>
      <c r="B115" s="7" t="str">
        <f t="shared" si="19"/>
        <v>I</v>
      </c>
      <c r="C115" s="5">
        <f t="shared" si="20"/>
        <v>33516.46</v>
      </c>
      <c r="D115" s="6" t="str">
        <f t="shared" si="21"/>
        <v>vis</v>
      </c>
      <c r="E115" s="18">
        <f>VLOOKUP(C115,Active!C$21:E$972,3,FALSE)</f>
        <v>-3337.0161002385366</v>
      </c>
      <c r="F115" s="7" t="s">
        <v>85</v>
      </c>
      <c r="G115" s="6" t="str">
        <f t="shared" si="22"/>
        <v>33516.460</v>
      </c>
      <c r="H115" s="5">
        <f t="shared" si="23"/>
        <v>-3337</v>
      </c>
      <c r="I115" s="19" t="s">
        <v>295</v>
      </c>
      <c r="J115" s="20" t="s">
        <v>296</v>
      </c>
      <c r="K115" s="19">
        <v>-3337</v>
      </c>
      <c r="L115" s="19" t="s">
        <v>269</v>
      </c>
      <c r="M115" s="20" t="s">
        <v>109</v>
      </c>
      <c r="N115" s="20"/>
      <c r="O115" s="21" t="s">
        <v>279</v>
      </c>
      <c r="P115" s="21" t="s">
        <v>289</v>
      </c>
    </row>
    <row r="116" spans="1:16" ht="12.75" customHeight="1" thickBot="1">
      <c r="A116" s="5" t="str">
        <f t="shared" si="18"/>
        <v> AJ 59.455 </v>
      </c>
      <c r="B116" s="7" t="str">
        <f t="shared" si="19"/>
        <v>I</v>
      </c>
      <c r="C116" s="5">
        <f t="shared" si="20"/>
        <v>33577.637999999999</v>
      </c>
      <c r="D116" s="6" t="str">
        <f t="shared" si="21"/>
        <v>pg</v>
      </c>
      <c r="E116" s="18">
        <f>VLOOKUP(C116,Active!C$21:E$972,3,FALSE)</f>
        <v>-3320.0175603602647</v>
      </c>
      <c r="F116" s="7" t="str">
        <f>LEFT(M116,1)</f>
        <v>F</v>
      </c>
      <c r="G116" s="6" t="str">
        <f t="shared" si="22"/>
        <v>33577.638</v>
      </c>
      <c r="H116" s="5">
        <f t="shared" si="23"/>
        <v>-3320</v>
      </c>
      <c r="I116" s="19" t="s">
        <v>297</v>
      </c>
      <c r="J116" s="20" t="s">
        <v>298</v>
      </c>
      <c r="K116" s="19">
        <v>-3320</v>
      </c>
      <c r="L116" s="19" t="s">
        <v>299</v>
      </c>
      <c r="M116" s="20" t="s">
        <v>88</v>
      </c>
      <c r="N116" s="20"/>
      <c r="O116" s="21" t="s">
        <v>249</v>
      </c>
      <c r="P116" s="21" t="s">
        <v>300</v>
      </c>
    </row>
    <row r="117" spans="1:16" ht="12.75" customHeight="1" thickBot="1">
      <c r="A117" s="5" t="str">
        <f t="shared" si="18"/>
        <v> AJ 59.455 </v>
      </c>
      <c r="B117" s="7" t="str">
        <f t="shared" si="19"/>
        <v>I</v>
      </c>
      <c r="C117" s="5">
        <f t="shared" si="20"/>
        <v>33836.777000000002</v>
      </c>
      <c r="D117" s="6" t="str">
        <f t="shared" si="21"/>
        <v>pg</v>
      </c>
      <c r="E117" s="18">
        <f>VLOOKUP(C117,Active!C$21:E$972,3,FALSE)</f>
        <v>-3248.0148040505514</v>
      </c>
      <c r="F117" s="7" t="str">
        <f>LEFT(M117,1)</f>
        <v>F</v>
      </c>
      <c r="G117" s="6" t="str">
        <f t="shared" si="22"/>
        <v>33836.777</v>
      </c>
      <c r="H117" s="5">
        <f t="shared" si="23"/>
        <v>-3248</v>
      </c>
      <c r="I117" s="19" t="s">
        <v>301</v>
      </c>
      <c r="J117" s="20" t="s">
        <v>302</v>
      </c>
      <c r="K117" s="19">
        <v>-3248</v>
      </c>
      <c r="L117" s="19" t="s">
        <v>303</v>
      </c>
      <c r="M117" s="20" t="s">
        <v>88</v>
      </c>
      <c r="N117" s="20"/>
      <c r="O117" s="21" t="s">
        <v>249</v>
      </c>
      <c r="P117" s="21" t="s">
        <v>300</v>
      </c>
    </row>
    <row r="118" spans="1:16" ht="12.75" customHeight="1" thickBot="1">
      <c r="A118" s="5" t="str">
        <f t="shared" si="18"/>
        <v> AJ 59.455 </v>
      </c>
      <c r="B118" s="7" t="str">
        <f t="shared" si="19"/>
        <v>I</v>
      </c>
      <c r="C118" s="5">
        <f t="shared" si="20"/>
        <v>33847.576000000001</v>
      </c>
      <c r="D118" s="6" t="str">
        <f t="shared" si="21"/>
        <v>pg</v>
      </c>
      <c r="E118" s="18">
        <f>VLOOKUP(C118,Active!C$21:E$972,3,FALSE)</f>
        <v>-3245.0142608463693</v>
      </c>
      <c r="F118" s="7" t="str">
        <f>LEFT(M118,1)</f>
        <v>F</v>
      </c>
      <c r="G118" s="6" t="str">
        <f t="shared" si="22"/>
        <v>33847.576</v>
      </c>
      <c r="H118" s="5">
        <f t="shared" si="23"/>
        <v>-3245</v>
      </c>
      <c r="I118" s="19" t="s">
        <v>304</v>
      </c>
      <c r="J118" s="20" t="s">
        <v>305</v>
      </c>
      <c r="K118" s="19">
        <v>-3245</v>
      </c>
      <c r="L118" s="19" t="s">
        <v>275</v>
      </c>
      <c r="M118" s="20" t="s">
        <v>88</v>
      </c>
      <c r="N118" s="20"/>
      <c r="O118" s="21" t="s">
        <v>249</v>
      </c>
      <c r="P118" s="21" t="s">
        <v>300</v>
      </c>
    </row>
    <row r="119" spans="1:16" ht="12.75" customHeight="1" thickBot="1">
      <c r="A119" s="5" t="str">
        <f t="shared" si="18"/>
        <v> AJ 59.455 </v>
      </c>
      <c r="B119" s="7" t="str">
        <f t="shared" si="19"/>
        <v>I</v>
      </c>
      <c r="C119" s="5">
        <f t="shared" si="20"/>
        <v>33872.773000000001</v>
      </c>
      <c r="D119" s="6" t="str">
        <f t="shared" si="21"/>
        <v>pg</v>
      </c>
      <c r="E119" s="18">
        <f>VLOOKUP(C119,Active!C$21:E$972,3,FALSE)</f>
        <v>-3238.0131786058118</v>
      </c>
      <c r="F119" s="7" t="str">
        <f>LEFT(M119,1)</f>
        <v>F</v>
      </c>
      <c r="G119" s="6" t="str">
        <f t="shared" si="22"/>
        <v>33872.773</v>
      </c>
      <c r="H119" s="5">
        <f t="shared" si="23"/>
        <v>-3238</v>
      </c>
      <c r="I119" s="19" t="s">
        <v>306</v>
      </c>
      <c r="J119" s="20" t="s">
        <v>307</v>
      </c>
      <c r="K119" s="19">
        <v>-3238</v>
      </c>
      <c r="L119" s="19" t="s">
        <v>308</v>
      </c>
      <c r="M119" s="20" t="s">
        <v>88</v>
      </c>
      <c r="N119" s="20"/>
      <c r="O119" s="21" t="s">
        <v>249</v>
      </c>
      <c r="P119" s="21" t="s">
        <v>300</v>
      </c>
    </row>
    <row r="120" spans="1:16" ht="12.75" customHeight="1" thickBot="1">
      <c r="A120" s="5" t="str">
        <f t="shared" si="18"/>
        <v> AJ 59.455 </v>
      </c>
      <c r="B120" s="7" t="str">
        <f t="shared" si="19"/>
        <v>I</v>
      </c>
      <c r="C120" s="5">
        <f t="shared" si="20"/>
        <v>33883.567000000003</v>
      </c>
      <c r="D120" s="6" t="str">
        <f t="shared" si="21"/>
        <v>pg</v>
      </c>
      <c r="E120" s="18">
        <f>VLOOKUP(C120,Active!C$21:E$972,3,FALSE)</f>
        <v>-3235.0140246706374</v>
      </c>
      <c r="F120" s="7" t="str">
        <f>LEFT(M120,1)</f>
        <v>F</v>
      </c>
      <c r="G120" s="6" t="str">
        <f t="shared" si="22"/>
        <v>33883.567</v>
      </c>
      <c r="H120" s="5">
        <f t="shared" si="23"/>
        <v>-3235</v>
      </c>
      <c r="I120" s="19" t="s">
        <v>309</v>
      </c>
      <c r="J120" s="20" t="s">
        <v>310</v>
      </c>
      <c r="K120" s="19">
        <v>-3235</v>
      </c>
      <c r="L120" s="19" t="s">
        <v>311</v>
      </c>
      <c r="M120" s="20" t="s">
        <v>88</v>
      </c>
      <c r="N120" s="20"/>
      <c r="O120" s="21" t="s">
        <v>249</v>
      </c>
      <c r="P120" s="21" t="s">
        <v>300</v>
      </c>
    </row>
    <row r="121" spans="1:16" ht="12.75" customHeight="1" thickBot="1">
      <c r="A121" s="5" t="str">
        <f t="shared" si="18"/>
        <v> AHSB 6.332 </v>
      </c>
      <c r="B121" s="7" t="str">
        <f t="shared" si="19"/>
        <v>I</v>
      </c>
      <c r="C121" s="5">
        <f t="shared" si="20"/>
        <v>34153.502</v>
      </c>
      <c r="D121" s="6" t="str">
        <f t="shared" si="21"/>
        <v>vis</v>
      </c>
      <c r="E121" s="18">
        <f>VLOOKUP(C121,Active!C$21:E$972,3,FALSE)</f>
        <v>-3160.0115587181481</v>
      </c>
      <c r="F121" s="7" t="s">
        <v>85</v>
      </c>
      <c r="G121" s="6" t="str">
        <f t="shared" si="22"/>
        <v>34153.502</v>
      </c>
      <c r="H121" s="5">
        <f t="shared" si="23"/>
        <v>-3160</v>
      </c>
      <c r="I121" s="19" t="s">
        <v>312</v>
      </c>
      <c r="J121" s="20" t="s">
        <v>313</v>
      </c>
      <c r="K121" s="19">
        <v>-3160</v>
      </c>
      <c r="L121" s="19" t="s">
        <v>314</v>
      </c>
      <c r="M121" s="20" t="s">
        <v>88</v>
      </c>
      <c r="N121" s="20"/>
      <c r="O121" s="21" t="s">
        <v>293</v>
      </c>
      <c r="P121" s="21" t="s">
        <v>294</v>
      </c>
    </row>
    <row r="122" spans="1:16" ht="12.75" customHeight="1" thickBot="1">
      <c r="A122" s="5" t="str">
        <f t="shared" si="18"/>
        <v> AJ 59.455 </v>
      </c>
      <c r="B122" s="7" t="str">
        <f t="shared" si="19"/>
        <v>I</v>
      </c>
      <c r="C122" s="5">
        <f t="shared" si="20"/>
        <v>34178.692000000003</v>
      </c>
      <c r="D122" s="6" t="str">
        <f t="shared" si="21"/>
        <v>vis</v>
      </c>
      <c r="E122" s="18">
        <f>VLOOKUP(C122,Active!C$21:E$972,3,FALSE)</f>
        <v>-3153.0124214542016</v>
      </c>
      <c r="F122" s="7" t="s">
        <v>85</v>
      </c>
      <c r="G122" s="6" t="str">
        <f t="shared" si="22"/>
        <v>34178.692</v>
      </c>
      <c r="H122" s="5">
        <f t="shared" si="23"/>
        <v>-3153</v>
      </c>
      <c r="I122" s="19" t="s">
        <v>315</v>
      </c>
      <c r="J122" s="20" t="s">
        <v>316</v>
      </c>
      <c r="K122" s="19">
        <v>-3153</v>
      </c>
      <c r="L122" s="19" t="s">
        <v>308</v>
      </c>
      <c r="M122" s="20" t="s">
        <v>88</v>
      </c>
      <c r="N122" s="20"/>
      <c r="O122" s="21" t="s">
        <v>249</v>
      </c>
      <c r="P122" s="21" t="s">
        <v>300</v>
      </c>
    </row>
    <row r="123" spans="1:16" ht="12.75" customHeight="1" thickBot="1">
      <c r="A123" s="5" t="str">
        <f t="shared" si="18"/>
        <v> AAC 5.52 </v>
      </c>
      <c r="B123" s="7" t="str">
        <f t="shared" si="19"/>
        <v>I</v>
      </c>
      <c r="C123" s="5">
        <f t="shared" si="20"/>
        <v>34236.279000000002</v>
      </c>
      <c r="D123" s="6" t="str">
        <f t="shared" si="21"/>
        <v>vis</v>
      </c>
      <c r="E123" s="18">
        <f>VLOOKUP(C123,Active!C$21:E$972,3,FALSE)</f>
        <v>-3137.0116545777091</v>
      </c>
      <c r="F123" s="7" t="s">
        <v>85</v>
      </c>
      <c r="G123" s="6" t="str">
        <f t="shared" si="22"/>
        <v>34236.279</v>
      </c>
      <c r="H123" s="5">
        <f t="shared" si="23"/>
        <v>-3137</v>
      </c>
      <c r="I123" s="19" t="s">
        <v>317</v>
      </c>
      <c r="J123" s="20" t="s">
        <v>318</v>
      </c>
      <c r="K123" s="19">
        <v>-3137</v>
      </c>
      <c r="L123" s="19" t="s">
        <v>278</v>
      </c>
      <c r="M123" s="20" t="s">
        <v>109</v>
      </c>
      <c r="N123" s="20"/>
      <c r="O123" s="21" t="s">
        <v>279</v>
      </c>
      <c r="P123" s="21" t="s">
        <v>319</v>
      </c>
    </row>
    <row r="124" spans="1:16" ht="12.75" customHeight="1" thickBot="1">
      <c r="A124" s="5" t="str">
        <f t="shared" si="18"/>
        <v> AJ 59.455 </v>
      </c>
      <c r="B124" s="7" t="str">
        <f t="shared" si="19"/>
        <v>I</v>
      </c>
      <c r="C124" s="5">
        <f t="shared" si="20"/>
        <v>34304.652000000002</v>
      </c>
      <c r="D124" s="6" t="str">
        <f t="shared" si="21"/>
        <v>vis</v>
      </c>
      <c r="E124" s="18">
        <f>VLOOKUP(C124,Active!C$21:E$972,3,FALSE)</f>
        <v>-3118.0139565964564</v>
      </c>
      <c r="F124" s="7" t="s">
        <v>85</v>
      </c>
      <c r="G124" s="6" t="str">
        <f t="shared" si="22"/>
        <v>34304.652</v>
      </c>
      <c r="H124" s="5">
        <f t="shared" si="23"/>
        <v>-3118</v>
      </c>
      <c r="I124" s="19" t="s">
        <v>320</v>
      </c>
      <c r="J124" s="20" t="s">
        <v>321</v>
      </c>
      <c r="K124" s="19">
        <v>-3118</v>
      </c>
      <c r="L124" s="19" t="s">
        <v>269</v>
      </c>
      <c r="M124" s="20" t="s">
        <v>88</v>
      </c>
      <c r="N124" s="20"/>
      <c r="O124" s="21" t="s">
        <v>249</v>
      </c>
      <c r="P124" s="21" t="s">
        <v>300</v>
      </c>
    </row>
    <row r="125" spans="1:16" ht="12.75" customHeight="1" thickBot="1">
      <c r="A125" s="5" t="str">
        <f t="shared" si="18"/>
        <v> AJ 59.455 </v>
      </c>
      <c r="B125" s="7" t="str">
        <f t="shared" si="19"/>
        <v>I</v>
      </c>
      <c r="C125" s="5">
        <f t="shared" si="20"/>
        <v>34322.646000000001</v>
      </c>
      <c r="D125" s="6" t="str">
        <f t="shared" si="21"/>
        <v>vis</v>
      </c>
      <c r="E125" s="18">
        <f>VLOOKUP(C125,Active!C$21:E$972,3,FALSE)</f>
        <v>-3113.0142552892935</v>
      </c>
      <c r="F125" s="7" t="s">
        <v>85</v>
      </c>
      <c r="G125" s="6" t="str">
        <f t="shared" si="22"/>
        <v>34322.646</v>
      </c>
      <c r="H125" s="5">
        <f t="shared" si="23"/>
        <v>-3113</v>
      </c>
      <c r="I125" s="19" t="s">
        <v>322</v>
      </c>
      <c r="J125" s="20" t="s">
        <v>323</v>
      </c>
      <c r="K125" s="19">
        <v>-3113</v>
      </c>
      <c r="L125" s="19" t="s">
        <v>324</v>
      </c>
      <c r="M125" s="20" t="s">
        <v>88</v>
      </c>
      <c r="N125" s="20"/>
      <c r="O125" s="21" t="s">
        <v>249</v>
      </c>
      <c r="P125" s="21" t="s">
        <v>300</v>
      </c>
    </row>
    <row r="126" spans="1:16" ht="12.75" customHeight="1" thickBot="1">
      <c r="A126" s="5" t="str">
        <f t="shared" si="18"/>
        <v> AAC 5.191 </v>
      </c>
      <c r="B126" s="7" t="str">
        <f t="shared" si="19"/>
        <v>I</v>
      </c>
      <c r="C126" s="5">
        <f t="shared" si="20"/>
        <v>34513.404000000002</v>
      </c>
      <c r="D126" s="6" t="str">
        <f t="shared" si="21"/>
        <v>vis</v>
      </c>
      <c r="E126" s="18">
        <f>VLOOKUP(C126,Active!C$21:E$972,3,FALSE)</f>
        <v>-3060.0114197912467</v>
      </c>
      <c r="F126" s="7" t="s">
        <v>85</v>
      </c>
      <c r="G126" s="6" t="str">
        <f t="shared" si="22"/>
        <v>34513.404</v>
      </c>
      <c r="H126" s="5">
        <f t="shared" si="23"/>
        <v>-3060</v>
      </c>
      <c r="I126" s="19" t="s">
        <v>325</v>
      </c>
      <c r="J126" s="20" t="s">
        <v>326</v>
      </c>
      <c r="K126" s="19">
        <v>-3060</v>
      </c>
      <c r="L126" s="19" t="s">
        <v>308</v>
      </c>
      <c r="M126" s="20" t="s">
        <v>109</v>
      </c>
      <c r="N126" s="20"/>
      <c r="O126" s="21" t="s">
        <v>279</v>
      </c>
      <c r="P126" s="21" t="s">
        <v>327</v>
      </c>
    </row>
    <row r="127" spans="1:16" ht="12.75" customHeight="1" thickBot="1">
      <c r="A127" s="5" t="str">
        <f t="shared" si="18"/>
        <v> AJ 59.455 </v>
      </c>
      <c r="B127" s="7" t="str">
        <f t="shared" si="19"/>
        <v>I</v>
      </c>
      <c r="C127" s="5">
        <f t="shared" si="20"/>
        <v>34556.582000000002</v>
      </c>
      <c r="D127" s="6" t="str">
        <f t="shared" si="21"/>
        <v>vis</v>
      </c>
      <c r="E127" s="18">
        <f>VLOOKUP(C127,Active!C$21:E$972,3,FALSE)</f>
        <v>-3048.0142483429477</v>
      </c>
      <c r="F127" s="7" t="s">
        <v>85</v>
      </c>
      <c r="G127" s="6" t="str">
        <f t="shared" si="22"/>
        <v>34556.582</v>
      </c>
      <c r="H127" s="5">
        <f t="shared" si="23"/>
        <v>-3048</v>
      </c>
      <c r="I127" s="19" t="s">
        <v>328</v>
      </c>
      <c r="J127" s="20" t="s">
        <v>329</v>
      </c>
      <c r="K127" s="19">
        <v>-3048</v>
      </c>
      <c r="L127" s="19" t="s">
        <v>330</v>
      </c>
      <c r="M127" s="20" t="s">
        <v>88</v>
      </c>
      <c r="N127" s="20"/>
      <c r="O127" s="21" t="s">
        <v>249</v>
      </c>
      <c r="P127" s="21" t="s">
        <v>300</v>
      </c>
    </row>
    <row r="128" spans="1:16" ht="12.75" customHeight="1" thickBot="1">
      <c r="A128" s="5" t="str">
        <f t="shared" si="18"/>
        <v> AJ 59.455 </v>
      </c>
      <c r="B128" s="7" t="str">
        <f t="shared" si="19"/>
        <v>I</v>
      </c>
      <c r="C128" s="5">
        <f t="shared" si="20"/>
        <v>34563.777999999998</v>
      </c>
      <c r="D128" s="6" t="str">
        <f t="shared" si="21"/>
        <v>vis</v>
      </c>
      <c r="E128" s="18">
        <f>VLOOKUP(C128,Active!C$21:E$972,3,FALSE)</f>
        <v>-3046.0148123861663</v>
      </c>
      <c r="F128" s="7" t="s">
        <v>85</v>
      </c>
      <c r="G128" s="6" t="str">
        <f t="shared" si="22"/>
        <v>34563.778</v>
      </c>
      <c r="H128" s="5">
        <f t="shared" si="23"/>
        <v>-3046</v>
      </c>
      <c r="I128" s="19" t="s">
        <v>331</v>
      </c>
      <c r="J128" s="20" t="s">
        <v>332</v>
      </c>
      <c r="K128" s="19">
        <v>-3046</v>
      </c>
      <c r="L128" s="19" t="s">
        <v>299</v>
      </c>
      <c r="M128" s="20" t="s">
        <v>88</v>
      </c>
      <c r="N128" s="20"/>
      <c r="O128" s="21" t="s">
        <v>249</v>
      </c>
      <c r="P128" s="21" t="s">
        <v>300</v>
      </c>
    </row>
    <row r="129" spans="1:16" ht="12.75" customHeight="1" thickBot="1">
      <c r="A129" s="5" t="str">
        <f t="shared" si="18"/>
        <v> AJ 59.455 </v>
      </c>
      <c r="B129" s="7" t="str">
        <f t="shared" si="19"/>
        <v>I</v>
      </c>
      <c r="C129" s="5">
        <f t="shared" si="20"/>
        <v>34599.766000000003</v>
      </c>
      <c r="D129" s="6" t="str">
        <f t="shared" si="21"/>
        <v>vis</v>
      </c>
      <c r="E129" s="18">
        <f>VLOOKUP(C129,Active!C$21:E$972,3,FALSE)</f>
        <v>-3036.0154097718387</v>
      </c>
      <c r="F129" s="7" t="s">
        <v>85</v>
      </c>
      <c r="G129" s="6" t="str">
        <f t="shared" si="22"/>
        <v>34599.766</v>
      </c>
      <c r="H129" s="5">
        <f t="shared" si="23"/>
        <v>-3036</v>
      </c>
      <c r="I129" s="19" t="s">
        <v>333</v>
      </c>
      <c r="J129" s="20" t="s">
        <v>334</v>
      </c>
      <c r="K129" s="19">
        <v>-3036</v>
      </c>
      <c r="L129" s="19" t="s">
        <v>335</v>
      </c>
      <c r="M129" s="20" t="s">
        <v>88</v>
      </c>
      <c r="N129" s="20"/>
      <c r="O129" s="21" t="s">
        <v>249</v>
      </c>
      <c r="P129" s="21" t="s">
        <v>300</v>
      </c>
    </row>
    <row r="130" spans="1:16" ht="12.75" customHeight="1" thickBot="1">
      <c r="A130" s="5" t="str">
        <f t="shared" si="18"/>
        <v> AAC 5.191 </v>
      </c>
      <c r="B130" s="7" t="str">
        <f t="shared" si="19"/>
        <v>I</v>
      </c>
      <c r="C130" s="5">
        <f t="shared" si="20"/>
        <v>34603.374000000003</v>
      </c>
      <c r="D130" s="6" t="str">
        <f t="shared" si="21"/>
        <v>vis</v>
      </c>
      <c r="E130" s="18">
        <f>VLOOKUP(C130,Active!C$21:E$972,3,FALSE)</f>
        <v>-3035.0129132554307</v>
      </c>
      <c r="F130" s="7" t="s">
        <v>85</v>
      </c>
      <c r="G130" s="6" t="str">
        <f t="shared" si="22"/>
        <v>34603.374</v>
      </c>
      <c r="H130" s="5">
        <f t="shared" si="23"/>
        <v>-3035</v>
      </c>
      <c r="I130" s="19" t="s">
        <v>336</v>
      </c>
      <c r="J130" s="20" t="s">
        <v>337</v>
      </c>
      <c r="K130" s="19">
        <v>-3035</v>
      </c>
      <c r="L130" s="19" t="s">
        <v>303</v>
      </c>
      <c r="M130" s="20" t="s">
        <v>109</v>
      </c>
      <c r="N130" s="20"/>
      <c r="O130" s="21" t="s">
        <v>279</v>
      </c>
      <c r="P130" s="21" t="s">
        <v>327</v>
      </c>
    </row>
    <row r="131" spans="1:16" ht="12.75" customHeight="1" thickBot="1">
      <c r="A131" s="5" t="str">
        <f t="shared" si="18"/>
        <v> AJ 59.455 </v>
      </c>
      <c r="B131" s="7" t="str">
        <f t="shared" si="19"/>
        <v>I</v>
      </c>
      <c r="C131" s="5">
        <f t="shared" si="20"/>
        <v>34617.767</v>
      </c>
      <c r="D131" s="6" t="str">
        <f t="shared" si="21"/>
        <v>vis</v>
      </c>
      <c r="E131" s="18">
        <f>VLOOKUP(C131,Active!C$21:E$972,3,FALSE)</f>
        <v>-3031.0137634880648</v>
      </c>
      <c r="F131" s="7" t="s">
        <v>85</v>
      </c>
      <c r="G131" s="6" t="str">
        <f t="shared" si="22"/>
        <v>34617.767</v>
      </c>
      <c r="H131" s="5">
        <f t="shared" si="23"/>
        <v>-3031</v>
      </c>
      <c r="I131" s="19" t="s">
        <v>338</v>
      </c>
      <c r="J131" s="20" t="s">
        <v>339</v>
      </c>
      <c r="K131" s="19">
        <v>-3031</v>
      </c>
      <c r="L131" s="19" t="s">
        <v>340</v>
      </c>
      <c r="M131" s="20" t="s">
        <v>88</v>
      </c>
      <c r="N131" s="20"/>
      <c r="O131" s="21" t="s">
        <v>249</v>
      </c>
      <c r="P131" s="21" t="s">
        <v>300</v>
      </c>
    </row>
    <row r="132" spans="1:16" ht="12.75" customHeight="1" thickBot="1">
      <c r="A132" s="5" t="str">
        <f t="shared" si="18"/>
        <v> AHSB 6.332 </v>
      </c>
      <c r="B132" s="7" t="str">
        <f t="shared" si="19"/>
        <v>I</v>
      </c>
      <c r="C132" s="5">
        <f t="shared" si="20"/>
        <v>34628.565999999999</v>
      </c>
      <c r="D132" s="6" t="str">
        <f t="shared" si="21"/>
        <v>vis</v>
      </c>
      <c r="E132" s="18">
        <f>VLOOKUP(C132,Active!C$21:E$972,3,FALSE)</f>
        <v>-3028.0132202838827</v>
      </c>
      <c r="F132" s="7" t="s">
        <v>85</v>
      </c>
      <c r="G132" s="6" t="str">
        <f t="shared" si="22"/>
        <v>34628.566</v>
      </c>
      <c r="H132" s="5">
        <f t="shared" si="23"/>
        <v>-3028</v>
      </c>
      <c r="I132" s="19" t="s">
        <v>341</v>
      </c>
      <c r="J132" s="20" t="s">
        <v>342</v>
      </c>
      <c r="K132" s="19">
        <v>-3028</v>
      </c>
      <c r="L132" s="19" t="s">
        <v>324</v>
      </c>
      <c r="M132" s="20" t="s">
        <v>88</v>
      </c>
      <c r="N132" s="20"/>
      <c r="O132" s="21" t="s">
        <v>293</v>
      </c>
      <c r="P132" s="21" t="s">
        <v>294</v>
      </c>
    </row>
    <row r="133" spans="1:16" ht="12.75" customHeight="1" thickBot="1">
      <c r="A133" s="5" t="str">
        <f t="shared" si="18"/>
        <v> AJ 59.455 </v>
      </c>
      <c r="B133" s="7" t="str">
        <f t="shared" si="19"/>
        <v>I</v>
      </c>
      <c r="C133" s="5">
        <f t="shared" si="20"/>
        <v>34646.559000000001</v>
      </c>
      <c r="D133" s="6" t="str">
        <f t="shared" si="21"/>
        <v>vis</v>
      </c>
      <c r="E133" s="18">
        <f>VLOOKUP(C133,Active!C$21:E$972,3,FALSE)</f>
        <v>-3023.0137968305203</v>
      </c>
      <c r="F133" s="7" t="s">
        <v>85</v>
      </c>
      <c r="G133" s="6" t="str">
        <f t="shared" si="22"/>
        <v>34646.559</v>
      </c>
      <c r="H133" s="5">
        <f t="shared" si="23"/>
        <v>-3023</v>
      </c>
      <c r="I133" s="19" t="s">
        <v>343</v>
      </c>
      <c r="J133" s="20" t="s">
        <v>344</v>
      </c>
      <c r="K133" s="19">
        <v>-3023</v>
      </c>
      <c r="L133" s="19" t="s">
        <v>345</v>
      </c>
      <c r="M133" s="20" t="s">
        <v>88</v>
      </c>
      <c r="N133" s="20"/>
      <c r="O133" s="21" t="s">
        <v>249</v>
      </c>
      <c r="P133" s="21" t="s">
        <v>300</v>
      </c>
    </row>
    <row r="134" spans="1:16" ht="12.75" customHeight="1" thickBot="1">
      <c r="A134" s="5" t="str">
        <f t="shared" si="18"/>
        <v> SCA 4.403 </v>
      </c>
      <c r="B134" s="7" t="str">
        <f t="shared" si="19"/>
        <v>I</v>
      </c>
      <c r="C134" s="5">
        <f t="shared" si="20"/>
        <v>34945.288</v>
      </c>
      <c r="D134" s="6" t="str">
        <f t="shared" si="21"/>
        <v>vis</v>
      </c>
      <c r="E134" s="18">
        <f>VLOOKUP(C134,Active!C$21:E$972,3,FALSE)</f>
        <v>-2940.0108085128836</v>
      </c>
      <c r="F134" s="7" t="s">
        <v>85</v>
      </c>
      <c r="G134" s="6" t="str">
        <f t="shared" si="22"/>
        <v>34945.288</v>
      </c>
      <c r="H134" s="5">
        <f t="shared" si="23"/>
        <v>-2940</v>
      </c>
      <c r="I134" s="19" t="s">
        <v>346</v>
      </c>
      <c r="J134" s="20" t="s">
        <v>347</v>
      </c>
      <c r="K134" s="19">
        <v>-2940</v>
      </c>
      <c r="L134" s="19" t="s">
        <v>266</v>
      </c>
      <c r="M134" s="20" t="s">
        <v>88</v>
      </c>
      <c r="N134" s="20"/>
      <c r="O134" s="21" t="s">
        <v>348</v>
      </c>
      <c r="P134" s="21" t="s">
        <v>349</v>
      </c>
    </row>
    <row r="135" spans="1:16" ht="12.75" customHeight="1" thickBot="1">
      <c r="A135" s="5" t="str">
        <f t="shared" si="18"/>
        <v> SCA 4.403 </v>
      </c>
      <c r="B135" s="7" t="str">
        <f t="shared" si="19"/>
        <v>I</v>
      </c>
      <c r="C135" s="5">
        <f t="shared" si="20"/>
        <v>34952.463000000003</v>
      </c>
      <c r="D135" s="6" t="str">
        <f t="shared" si="21"/>
        <v>vis</v>
      </c>
      <c r="E135" s="18">
        <f>VLOOKUP(C135,Active!C$21:E$972,3,FALSE)</f>
        <v>-2938.0172074859352</v>
      </c>
      <c r="F135" s="7" t="s">
        <v>85</v>
      </c>
      <c r="G135" s="6" t="str">
        <f t="shared" si="22"/>
        <v>34952.463</v>
      </c>
      <c r="H135" s="5">
        <f t="shared" si="23"/>
        <v>-2938</v>
      </c>
      <c r="I135" s="19" t="s">
        <v>350</v>
      </c>
      <c r="J135" s="20" t="s">
        <v>351</v>
      </c>
      <c r="K135" s="19">
        <v>-2938</v>
      </c>
      <c r="L135" s="19" t="s">
        <v>352</v>
      </c>
      <c r="M135" s="20" t="s">
        <v>88</v>
      </c>
      <c r="N135" s="20"/>
      <c r="O135" s="21" t="s">
        <v>348</v>
      </c>
      <c r="P135" s="21" t="s">
        <v>349</v>
      </c>
    </row>
    <row r="136" spans="1:16" ht="12.75" customHeight="1" thickBot="1">
      <c r="A136" s="5" t="str">
        <f t="shared" si="18"/>
        <v> AHSB 6.332 </v>
      </c>
      <c r="B136" s="7" t="str">
        <f t="shared" si="19"/>
        <v>I</v>
      </c>
      <c r="C136" s="5">
        <f t="shared" si="20"/>
        <v>34988.472000000002</v>
      </c>
      <c r="D136" s="6" t="str">
        <f t="shared" si="21"/>
        <v>vis</v>
      </c>
      <c r="E136" s="18">
        <f>VLOOKUP(C136,Active!C$21:E$972,3,FALSE)</f>
        <v>-2928.0119699417742</v>
      </c>
      <c r="F136" s="7" t="s">
        <v>85</v>
      </c>
      <c r="G136" s="6" t="str">
        <f t="shared" si="22"/>
        <v>34988.472</v>
      </c>
      <c r="H136" s="5">
        <f t="shared" si="23"/>
        <v>-2928</v>
      </c>
      <c r="I136" s="19" t="s">
        <v>353</v>
      </c>
      <c r="J136" s="20" t="s">
        <v>354</v>
      </c>
      <c r="K136" s="19">
        <v>-2928</v>
      </c>
      <c r="L136" s="19" t="s">
        <v>269</v>
      </c>
      <c r="M136" s="20" t="s">
        <v>88</v>
      </c>
      <c r="N136" s="20"/>
      <c r="O136" s="21" t="s">
        <v>293</v>
      </c>
      <c r="P136" s="21" t="s">
        <v>294</v>
      </c>
    </row>
    <row r="137" spans="1:16" ht="12.75" customHeight="1" thickBot="1">
      <c r="A137" s="5" t="str">
        <f t="shared" si="18"/>
        <v> AAC 5.194 </v>
      </c>
      <c r="B137" s="7" t="str">
        <f t="shared" si="19"/>
        <v>I</v>
      </c>
      <c r="C137" s="5">
        <f t="shared" si="20"/>
        <v>34988.474000000002</v>
      </c>
      <c r="D137" s="6" t="str">
        <f t="shared" si="21"/>
        <v>vis</v>
      </c>
      <c r="E137" s="18">
        <f>VLOOKUP(C137,Active!C$21:E$972,3,FALSE)</f>
        <v>-2928.0114142341708</v>
      </c>
      <c r="F137" s="7" t="s">
        <v>85</v>
      </c>
      <c r="G137" s="6" t="str">
        <f t="shared" si="22"/>
        <v>34988.474</v>
      </c>
      <c r="H137" s="5">
        <f t="shared" si="23"/>
        <v>-2928</v>
      </c>
      <c r="I137" s="19" t="s">
        <v>355</v>
      </c>
      <c r="J137" s="20" t="s">
        <v>356</v>
      </c>
      <c r="K137" s="19">
        <v>-2928</v>
      </c>
      <c r="L137" s="19" t="s">
        <v>272</v>
      </c>
      <c r="M137" s="20" t="s">
        <v>109</v>
      </c>
      <c r="N137" s="20"/>
      <c r="O137" s="21" t="s">
        <v>279</v>
      </c>
      <c r="P137" s="21" t="s">
        <v>357</v>
      </c>
    </row>
    <row r="138" spans="1:16" ht="12.75" customHeight="1" thickBot="1">
      <c r="A138" s="5" t="str">
        <f t="shared" si="18"/>
        <v> AJ 62.373 </v>
      </c>
      <c r="B138" s="7" t="str">
        <f t="shared" si="19"/>
        <v>I</v>
      </c>
      <c r="C138" s="5">
        <f t="shared" si="20"/>
        <v>35085.633999999998</v>
      </c>
      <c r="D138" s="6" t="str">
        <f t="shared" si="21"/>
        <v>vis</v>
      </c>
      <c r="E138" s="18">
        <f>VLOOKUP(C138,Active!C$21:E$972,3,FALSE)</f>
        <v>-2901.0151388643835</v>
      </c>
      <c r="F138" s="7" t="s">
        <v>85</v>
      </c>
      <c r="G138" s="6" t="str">
        <f t="shared" si="22"/>
        <v>35085.634</v>
      </c>
      <c r="H138" s="5">
        <f t="shared" si="23"/>
        <v>-2901</v>
      </c>
      <c r="I138" s="19" t="s">
        <v>358</v>
      </c>
      <c r="J138" s="20" t="s">
        <v>359</v>
      </c>
      <c r="K138" s="19">
        <v>-2901</v>
      </c>
      <c r="L138" s="19" t="s">
        <v>288</v>
      </c>
      <c r="M138" s="20" t="s">
        <v>88</v>
      </c>
      <c r="N138" s="20"/>
      <c r="O138" s="21" t="s">
        <v>249</v>
      </c>
      <c r="P138" s="21" t="s">
        <v>360</v>
      </c>
    </row>
    <row r="139" spans="1:16" ht="12.75" customHeight="1" thickBot="1">
      <c r="A139" s="5" t="str">
        <f t="shared" ref="A139:A172" si="24">P139</f>
        <v> AJ 62.373 </v>
      </c>
      <c r="B139" s="7" t="str">
        <f t="shared" ref="B139:B172" si="25">IF(H139=INT(H139),"I","II")</f>
        <v>I</v>
      </c>
      <c r="C139" s="5">
        <f t="shared" ref="C139:C172" si="26">1*G139</f>
        <v>35254.798000000003</v>
      </c>
      <c r="D139" s="6" t="str">
        <f t="shared" ref="D139:D172" si="27">VLOOKUP(F139,I$1:J$5,2,FALSE)</f>
        <v>vis</v>
      </c>
      <c r="E139" s="18">
        <f>VLOOKUP(C139,Active!C$21:E$972,3,FALSE)</f>
        <v>-2854.0122783594938</v>
      </c>
      <c r="F139" s="7" t="s">
        <v>85</v>
      </c>
      <c r="G139" s="6" t="str">
        <f t="shared" ref="G139:G172" si="28">MID(I139,3,LEN(I139)-3)</f>
        <v>35254.798</v>
      </c>
      <c r="H139" s="5">
        <f t="shared" ref="H139:H172" si="29">1*K139</f>
        <v>-2854</v>
      </c>
      <c r="I139" s="19" t="s">
        <v>361</v>
      </c>
      <c r="J139" s="20" t="s">
        <v>362</v>
      </c>
      <c r="K139" s="19">
        <v>-2854</v>
      </c>
      <c r="L139" s="19" t="s">
        <v>345</v>
      </c>
      <c r="M139" s="20" t="s">
        <v>88</v>
      </c>
      <c r="N139" s="20"/>
      <c r="O139" s="21" t="s">
        <v>249</v>
      </c>
      <c r="P139" s="21" t="s">
        <v>360</v>
      </c>
    </row>
    <row r="140" spans="1:16" ht="12.75" customHeight="1" thickBot="1">
      <c r="A140" s="5" t="str">
        <f t="shared" si="24"/>
        <v> AHSB 6.332 </v>
      </c>
      <c r="B140" s="7" t="str">
        <f t="shared" si="25"/>
        <v>I</v>
      </c>
      <c r="C140" s="5">
        <f t="shared" si="26"/>
        <v>35319.58</v>
      </c>
      <c r="D140" s="6" t="str">
        <f t="shared" si="27"/>
        <v>vis</v>
      </c>
      <c r="E140" s="18">
        <f>VLOOKUP(C140,Active!C$21:E$972,3,FALSE)</f>
        <v>-2836.0123533800206</v>
      </c>
      <c r="F140" s="7" t="s">
        <v>85</v>
      </c>
      <c r="G140" s="6" t="str">
        <f t="shared" si="28"/>
        <v>35319.580</v>
      </c>
      <c r="H140" s="5">
        <f t="shared" si="29"/>
        <v>-2836</v>
      </c>
      <c r="I140" s="19" t="s">
        <v>363</v>
      </c>
      <c r="J140" s="20" t="s">
        <v>364</v>
      </c>
      <c r="K140" s="19">
        <v>-2836</v>
      </c>
      <c r="L140" s="19" t="s">
        <v>330</v>
      </c>
      <c r="M140" s="20" t="s">
        <v>88</v>
      </c>
      <c r="N140" s="20"/>
      <c r="O140" s="21" t="s">
        <v>293</v>
      </c>
      <c r="P140" s="21" t="s">
        <v>294</v>
      </c>
    </row>
    <row r="141" spans="1:16" ht="12.75" customHeight="1" thickBot="1">
      <c r="A141" s="5" t="str">
        <f t="shared" si="24"/>
        <v> AJ 62.373 </v>
      </c>
      <c r="B141" s="7" t="str">
        <f t="shared" si="25"/>
        <v>I</v>
      </c>
      <c r="C141" s="5">
        <f t="shared" si="26"/>
        <v>35326.777000000002</v>
      </c>
      <c r="D141" s="6" t="str">
        <f t="shared" si="27"/>
        <v>vis</v>
      </c>
      <c r="E141" s="18">
        <f>VLOOKUP(C141,Active!C$21:E$972,3,FALSE)</f>
        <v>-2834.0126395694365</v>
      </c>
      <c r="F141" s="7" t="s">
        <v>85</v>
      </c>
      <c r="G141" s="6" t="str">
        <f t="shared" si="28"/>
        <v>35326.777</v>
      </c>
      <c r="H141" s="5">
        <f t="shared" si="29"/>
        <v>-2834</v>
      </c>
      <c r="I141" s="19" t="s">
        <v>365</v>
      </c>
      <c r="J141" s="20" t="s">
        <v>366</v>
      </c>
      <c r="K141" s="19">
        <v>-2834</v>
      </c>
      <c r="L141" s="19" t="s">
        <v>367</v>
      </c>
      <c r="M141" s="20" t="s">
        <v>88</v>
      </c>
      <c r="N141" s="20"/>
      <c r="O141" s="21" t="s">
        <v>249</v>
      </c>
      <c r="P141" s="21" t="s">
        <v>360</v>
      </c>
    </row>
    <row r="142" spans="1:16" ht="12.75" customHeight="1" thickBot="1">
      <c r="A142" s="5" t="str">
        <f t="shared" si="24"/>
        <v> AJ 62.373 </v>
      </c>
      <c r="B142" s="7" t="str">
        <f t="shared" si="25"/>
        <v>I</v>
      </c>
      <c r="C142" s="5">
        <f t="shared" si="26"/>
        <v>35337.574000000001</v>
      </c>
      <c r="D142" s="6" t="str">
        <f t="shared" si="27"/>
        <v>vis</v>
      </c>
      <c r="E142" s="18">
        <f>VLOOKUP(C142,Active!C$21:E$972,3,FALSE)</f>
        <v>-2831.0126520728577</v>
      </c>
      <c r="F142" s="7" t="s">
        <v>85</v>
      </c>
      <c r="G142" s="6" t="str">
        <f t="shared" si="28"/>
        <v>35337.574</v>
      </c>
      <c r="H142" s="5">
        <f t="shared" si="29"/>
        <v>-2831</v>
      </c>
      <c r="I142" s="19" t="s">
        <v>368</v>
      </c>
      <c r="J142" s="20" t="s">
        <v>369</v>
      </c>
      <c r="K142" s="19">
        <v>-2831</v>
      </c>
      <c r="L142" s="19" t="s">
        <v>367</v>
      </c>
      <c r="M142" s="20" t="s">
        <v>88</v>
      </c>
      <c r="N142" s="20"/>
      <c r="O142" s="21" t="s">
        <v>249</v>
      </c>
      <c r="P142" s="21" t="s">
        <v>360</v>
      </c>
    </row>
    <row r="143" spans="1:16" ht="12.75" customHeight="1" thickBot="1">
      <c r="A143" s="5" t="str">
        <f t="shared" si="24"/>
        <v> AJ 62.373 </v>
      </c>
      <c r="B143" s="7" t="str">
        <f t="shared" si="25"/>
        <v>I</v>
      </c>
      <c r="C143" s="5">
        <f t="shared" si="26"/>
        <v>35362.764000000003</v>
      </c>
      <c r="D143" s="6" t="str">
        <f t="shared" si="27"/>
        <v>vis</v>
      </c>
      <c r="E143" s="18">
        <f>VLOOKUP(C143,Active!C$21:E$972,3,FALSE)</f>
        <v>-2824.0135148089112</v>
      </c>
      <c r="F143" s="7" t="s">
        <v>85</v>
      </c>
      <c r="G143" s="6" t="str">
        <f t="shared" si="28"/>
        <v>35362.764</v>
      </c>
      <c r="H143" s="5">
        <f t="shared" si="29"/>
        <v>-2824</v>
      </c>
      <c r="I143" s="19" t="s">
        <v>370</v>
      </c>
      <c r="J143" s="20" t="s">
        <v>371</v>
      </c>
      <c r="K143" s="19">
        <v>-2824</v>
      </c>
      <c r="L143" s="19" t="s">
        <v>372</v>
      </c>
      <c r="M143" s="20" t="s">
        <v>88</v>
      </c>
      <c r="N143" s="20"/>
      <c r="O143" s="21" t="s">
        <v>249</v>
      </c>
      <c r="P143" s="21" t="s">
        <v>360</v>
      </c>
    </row>
    <row r="144" spans="1:16" ht="12.75" customHeight="1" thickBot="1">
      <c r="A144" s="5" t="str">
        <f t="shared" si="24"/>
        <v> AA 6.142 </v>
      </c>
      <c r="B144" s="7" t="str">
        <f t="shared" si="25"/>
        <v>I</v>
      </c>
      <c r="C144" s="5">
        <f t="shared" si="26"/>
        <v>35366.366000000002</v>
      </c>
      <c r="D144" s="6" t="str">
        <f t="shared" si="27"/>
        <v>vis</v>
      </c>
      <c r="E144" s="18">
        <f>VLOOKUP(C144,Active!C$21:E$972,3,FALSE)</f>
        <v>-2823.0126854153136</v>
      </c>
      <c r="F144" s="7" t="s">
        <v>85</v>
      </c>
      <c r="G144" s="6" t="str">
        <f t="shared" si="28"/>
        <v>35366.366</v>
      </c>
      <c r="H144" s="5">
        <f t="shared" si="29"/>
        <v>-2823</v>
      </c>
      <c r="I144" s="19" t="s">
        <v>373</v>
      </c>
      <c r="J144" s="20" t="s">
        <v>374</v>
      </c>
      <c r="K144" s="19">
        <v>-2823</v>
      </c>
      <c r="L144" s="19" t="s">
        <v>299</v>
      </c>
      <c r="M144" s="20" t="s">
        <v>109</v>
      </c>
      <c r="N144" s="20"/>
      <c r="O144" s="21" t="s">
        <v>279</v>
      </c>
      <c r="P144" s="21" t="s">
        <v>375</v>
      </c>
    </row>
    <row r="145" spans="1:16" ht="12.75" customHeight="1" thickBot="1">
      <c r="A145" s="5" t="str">
        <f t="shared" si="24"/>
        <v> AJ 62.373 </v>
      </c>
      <c r="B145" s="7" t="str">
        <f t="shared" si="25"/>
        <v>I</v>
      </c>
      <c r="C145" s="5">
        <f t="shared" si="26"/>
        <v>35398.756000000001</v>
      </c>
      <c r="D145" s="6" t="str">
        <f t="shared" si="27"/>
        <v>vis</v>
      </c>
      <c r="E145" s="18">
        <f>VLOOKUP(C145,Active!C$21:E$972,3,FALSE)</f>
        <v>-2814.0130007793787</v>
      </c>
      <c r="F145" s="7" t="s">
        <v>85</v>
      </c>
      <c r="G145" s="6" t="str">
        <f t="shared" si="28"/>
        <v>35398.756</v>
      </c>
      <c r="H145" s="5">
        <f t="shared" si="29"/>
        <v>-2814</v>
      </c>
      <c r="I145" s="19" t="s">
        <v>376</v>
      </c>
      <c r="J145" s="20" t="s">
        <v>377</v>
      </c>
      <c r="K145" s="19">
        <v>-2814</v>
      </c>
      <c r="L145" s="19" t="s">
        <v>378</v>
      </c>
      <c r="M145" s="20" t="s">
        <v>88</v>
      </c>
      <c r="N145" s="20"/>
      <c r="O145" s="21" t="s">
        <v>249</v>
      </c>
      <c r="P145" s="21" t="s">
        <v>360</v>
      </c>
    </row>
    <row r="146" spans="1:16" ht="12.75" customHeight="1" thickBot="1">
      <c r="A146" s="5" t="str">
        <f t="shared" si="24"/>
        <v> AJ 62.373 </v>
      </c>
      <c r="B146" s="7" t="str">
        <f t="shared" si="25"/>
        <v>I</v>
      </c>
      <c r="C146" s="5">
        <f t="shared" si="26"/>
        <v>35632.692999999999</v>
      </c>
      <c r="D146" s="6" t="str">
        <f t="shared" si="27"/>
        <v>vis</v>
      </c>
      <c r="E146" s="18">
        <f>VLOOKUP(C146,Active!C$21:E$972,3,FALSE)</f>
        <v>-2749.0127159792323</v>
      </c>
      <c r="F146" s="7" t="s">
        <v>85</v>
      </c>
      <c r="G146" s="6" t="str">
        <f t="shared" si="28"/>
        <v>35632.693</v>
      </c>
      <c r="H146" s="5">
        <f t="shared" si="29"/>
        <v>-2749</v>
      </c>
      <c r="I146" s="19" t="s">
        <v>379</v>
      </c>
      <c r="J146" s="20" t="s">
        <v>380</v>
      </c>
      <c r="K146" s="19">
        <v>-2749</v>
      </c>
      <c r="L146" s="19" t="s">
        <v>372</v>
      </c>
      <c r="M146" s="20" t="s">
        <v>88</v>
      </c>
      <c r="N146" s="20"/>
      <c r="O146" s="21" t="s">
        <v>249</v>
      </c>
      <c r="P146" s="21" t="s">
        <v>360</v>
      </c>
    </row>
    <row r="147" spans="1:16" ht="12.75" customHeight="1" thickBot="1">
      <c r="A147" s="5" t="str">
        <f t="shared" si="24"/>
        <v> AJ 62.373 </v>
      </c>
      <c r="B147" s="7" t="str">
        <f t="shared" si="25"/>
        <v>I</v>
      </c>
      <c r="C147" s="5">
        <f t="shared" si="26"/>
        <v>35686.673999999999</v>
      </c>
      <c r="D147" s="6" t="str">
        <f t="shared" si="27"/>
        <v>vis</v>
      </c>
      <c r="E147" s="18">
        <f>VLOOKUP(C147,Active!C$21:E$972,3,FALSE)</f>
        <v>-2734.0138899115445</v>
      </c>
      <c r="F147" s="7" t="s">
        <v>85</v>
      </c>
      <c r="G147" s="6" t="str">
        <f t="shared" si="28"/>
        <v>35686.674</v>
      </c>
      <c r="H147" s="5">
        <f t="shared" si="29"/>
        <v>-2734</v>
      </c>
      <c r="I147" s="19" t="s">
        <v>381</v>
      </c>
      <c r="J147" s="20" t="s">
        <v>382</v>
      </c>
      <c r="K147" s="19">
        <v>-2734</v>
      </c>
      <c r="L147" s="19" t="s">
        <v>383</v>
      </c>
      <c r="M147" s="20" t="s">
        <v>88</v>
      </c>
      <c r="N147" s="20"/>
      <c r="O147" s="21" t="s">
        <v>249</v>
      </c>
      <c r="P147" s="21" t="s">
        <v>360</v>
      </c>
    </row>
    <row r="148" spans="1:16" ht="12.75" customHeight="1" thickBot="1">
      <c r="A148" s="5" t="str">
        <f t="shared" si="24"/>
        <v> AC 174.17 </v>
      </c>
      <c r="B148" s="7" t="str">
        <f t="shared" si="25"/>
        <v>I</v>
      </c>
      <c r="C148" s="5">
        <f t="shared" si="26"/>
        <v>35715.453000000001</v>
      </c>
      <c r="D148" s="6" t="str">
        <f t="shared" si="27"/>
        <v>vis</v>
      </c>
      <c r="E148" s="18">
        <f>VLOOKUP(C148,Active!C$21:E$972,3,FALSE)</f>
        <v>-2726.0175353534219</v>
      </c>
      <c r="F148" s="7" t="s">
        <v>85</v>
      </c>
      <c r="G148" s="6" t="str">
        <f t="shared" si="28"/>
        <v>35715.453</v>
      </c>
      <c r="H148" s="5">
        <f t="shared" si="29"/>
        <v>-2726</v>
      </c>
      <c r="I148" s="19" t="s">
        <v>384</v>
      </c>
      <c r="J148" s="20" t="s">
        <v>385</v>
      </c>
      <c r="K148" s="19">
        <v>-2726</v>
      </c>
      <c r="L148" s="19" t="s">
        <v>386</v>
      </c>
      <c r="M148" s="20" t="s">
        <v>109</v>
      </c>
      <c r="N148" s="20"/>
      <c r="O148" s="21" t="s">
        <v>387</v>
      </c>
      <c r="P148" s="21" t="s">
        <v>388</v>
      </c>
    </row>
    <row r="149" spans="1:16" ht="12.75" customHeight="1" thickBot="1">
      <c r="A149" s="5" t="str">
        <f t="shared" si="24"/>
        <v> SCA 4.403 </v>
      </c>
      <c r="B149" s="7" t="str">
        <f t="shared" si="25"/>
        <v>I</v>
      </c>
      <c r="C149" s="5">
        <f t="shared" si="26"/>
        <v>35715.474000000002</v>
      </c>
      <c r="D149" s="6" t="str">
        <f t="shared" si="27"/>
        <v>vis</v>
      </c>
      <c r="E149" s="18">
        <f>VLOOKUP(C149,Active!C$21:E$972,3,FALSE)</f>
        <v>-2726.0117004235867</v>
      </c>
      <c r="F149" s="7" t="s">
        <v>85</v>
      </c>
      <c r="G149" s="6" t="str">
        <f t="shared" si="28"/>
        <v>35715.474</v>
      </c>
      <c r="H149" s="5">
        <f t="shared" si="29"/>
        <v>-2726</v>
      </c>
      <c r="I149" s="19" t="s">
        <v>389</v>
      </c>
      <c r="J149" s="20" t="s">
        <v>390</v>
      </c>
      <c r="K149" s="19">
        <v>-2726</v>
      </c>
      <c r="L149" s="19" t="s">
        <v>299</v>
      </c>
      <c r="M149" s="20" t="s">
        <v>88</v>
      </c>
      <c r="N149" s="20"/>
      <c r="O149" s="21" t="s">
        <v>348</v>
      </c>
      <c r="P149" s="21" t="s">
        <v>349</v>
      </c>
    </row>
    <row r="150" spans="1:16" ht="12.75" customHeight="1" thickBot="1">
      <c r="A150" s="5" t="str">
        <f t="shared" si="24"/>
        <v> SCA 8.40 </v>
      </c>
      <c r="B150" s="7" t="str">
        <f t="shared" si="25"/>
        <v>I</v>
      </c>
      <c r="C150" s="5">
        <f t="shared" si="26"/>
        <v>36093.364999999998</v>
      </c>
      <c r="D150" s="6" t="str">
        <f t="shared" si="27"/>
        <v>vis</v>
      </c>
      <c r="E150" s="18">
        <f>VLOOKUP(C150,Active!C$21:E$972,3,FALSE)</f>
        <v>-2621.0132494585318</v>
      </c>
      <c r="F150" s="7" t="s">
        <v>85</v>
      </c>
      <c r="G150" s="6" t="str">
        <f t="shared" si="28"/>
        <v>36093.365</v>
      </c>
      <c r="H150" s="5">
        <f t="shared" si="29"/>
        <v>-2621</v>
      </c>
      <c r="I150" s="19" t="s">
        <v>391</v>
      </c>
      <c r="J150" s="20" t="s">
        <v>392</v>
      </c>
      <c r="K150" s="19">
        <v>-2621</v>
      </c>
      <c r="L150" s="19" t="s">
        <v>393</v>
      </c>
      <c r="M150" s="20" t="s">
        <v>88</v>
      </c>
      <c r="N150" s="20"/>
      <c r="O150" s="21" t="s">
        <v>394</v>
      </c>
      <c r="P150" s="21" t="s">
        <v>395</v>
      </c>
    </row>
    <row r="151" spans="1:16" ht="12.75" customHeight="1" thickBot="1">
      <c r="A151" s="5" t="str">
        <f t="shared" si="24"/>
        <v> SCA 8.40 </v>
      </c>
      <c r="B151" s="7" t="str">
        <f t="shared" si="25"/>
        <v>I</v>
      </c>
      <c r="C151" s="5">
        <f t="shared" si="26"/>
        <v>36111.360000000001</v>
      </c>
      <c r="D151" s="6" t="str">
        <f t="shared" si="27"/>
        <v>vis</v>
      </c>
      <c r="E151" s="18">
        <f>VLOOKUP(C151,Active!C$21:E$972,3,FALSE)</f>
        <v>-2616.0132702975666</v>
      </c>
      <c r="F151" s="7" t="s">
        <v>85</v>
      </c>
      <c r="G151" s="6" t="str">
        <f t="shared" si="28"/>
        <v>36111.360</v>
      </c>
      <c r="H151" s="5">
        <f t="shared" si="29"/>
        <v>-2616</v>
      </c>
      <c r="I151" s="19" t="s">
        <v>396</v>
      </c>
      <c r="J151" s="20" t="s">
        <v>397</v>
      </c>
      <c r="K151" s="19">
        <v>-2616</v>
      </c>
      <c r="L151" s="19" t="s">
        <v>393</v>
      </c>
      <c r="M151" s="20" t="s">
        <v>88</v>
      </c>
      <c r="N151" s="20"/>
      <c r="O151" s="21" t="s">
        <v>394</v>
      </c>
      <c r="P151" s="21" t="s">
        <v>395</v>
      </c>
    </row>
    <row r="152" spans="1:16" ht="12.75" customHeight="1" thickBot="1">
      <c r="A152" s="5" t="str">
        <f t="shared" si="24"/>
        <v> SCA 8.40 </v>
      </c>
      <c r="B152" s="7" t="str">
        <f t="shared" si="25"/>
        <v>I</v>
      </c>
      <c r="C152" s="5">
        <f t="shared" si="26"/>
        <v>36388.480000000003</v>
      </c>
      <c r="D152" s="6" t="str">
        <f t="shared" si="27"/>
        <v>vis</v>
      </c>
      <c r="E152" s="18">
        <f>VLOOKUP(C152,Active!C$21:E$972,3,FALSE)</f>
        <v>-2539.0144247801118</v>
      </c>
      <c r="F152" s="7" t="s">
        <v>85</v>
      </c>
      <c r="G152" s="6" t="str">
        <f t="shared" si="28"/>
        <v>36388.480</v>
      </c>
      <c r="H152" s="5">
        <f t="shared" si="29"/>
        <v>-2539</v>
      </c>
      <c r="I152" s="19" t="s">
        <v>398</v>
      </c>
      <c r="J152" s="20" t="s">
        <v>399</v>
      </c>
      <c r="K152" s="19">
        <v>-2539</v>
      </c>
      <c r="L152" s="19" t="s">
        <v>400</v>
      </c>
      <c r="M152" s="20" t="s">
        <v>88</v>
      </c>
      <c r="N152" s="20"/>
      <c r="O152" s="21" t="s">
        <v>394</v>
      </c>
      <c r="P152" s="21" t="s">
        <v>395</v>
      </c>
    </row>
    <row r="153" spans="1:16" ht="12.75" customHeight="1" thickBot="1">
      <c r="A153" s="5" t="str">
        <f t="shared" si="24"/>
        <v> AA 9.49 </v>
      </c>
      <c r="B153" s="7" t="str">
        <f t="shared" si="25"/>
        <v>I</v>
      </c>
      <c r="C153" s="5">
        <f t="shared" si="26"/>
        <v>36460.468999999997</v>
      </c>
      <c r="D153" s="6" t="str">
        <f t="shared" si="27"/>
        <v>vis</v>
      </c>
      <c r="E153" s="18">
        <f>VLOOKUP(C153,Active!C$21:E$972,3,FALSE)</f>
        <v>-2519.0120074520387</v>
      </c>
      <c r="F153" s="7" t="s">
        <v>85</v>
      </c>
      <c r="G153" s="6" t="str">
        <f t="shared" si="28"/>
        <v>36460.469</v>
      </c>
      <c r="H153" s="5">
        <f t="shared" si="29"/>
        <v>-2519</v>
      </c>
      <c r="I153" s="19" t="s">
        <v>401</v>
      </c>
      <c r="J153" s="20" t="s">
        <v>402</v>
      </c>
      <c r="K153" s="19">
        <v>-2519</v>
      </c>
      <c r="L153" s="19" t="s">
        <v>403</v>
      </c>
      <c r="M153" s="20" t="s">
        <v>109</v>
      </c>
      <c r="N153" s="20"/>
      <c r="O153" s="21" t="s">
        <v>279</v>
      </c>
      <c r="P153" s="21" t="s">
        <v>404</v>
      </c>
    </row>
    <row r="154" spans="1:16" ht="12.75" customHeight="1" thickBot="1">
      <c r="A154" s="5" t="str">
        <f t="shared" si="24"/>
        <v> AA 9.49 </v>
      </c>
      <c r="B154" s="7" t="str">
        <f t="shared" si="25"/>
        <v>I</v>
      </c>
      <c r="C154" s="5">
        <f t="shared" si="26"/>
        <v>36478.464</v>
      </c>
      <c r="D154" s="6" t="str">
        <f t="shared" si="27"/>
        <v>vis</v>
      </c>
      <c r="E154" s="18">
        <f>VLOOKUP(C154,Active!C$21:E$972,3,FALSE)</f>
        <v>-2514.012028291073</v>
      </c>
      <c r="F154" s="7" t="s">
        <v>85</v>
      </c>
      <c r="G154" s="6" t="str">
        <f t="shared" si="28"/>
        <v>36478.464</v>
      </c>
      <c r="H154" s="5">
        <f t="shared" si="29"/>
        <v>-2514</v>
      </c>
      <c r="I154" s="19" t="s">
        <v>405</v>
      </c>
      <c r="J154" s="20" t="s">
        <v>406</v>
      </c>
      <c r="K154" s="19">
        <v>-2514</v>
      </c>
      <c r="L154" s="19" t="s">
        <v>403</v>
      </c>
      <c r="M154" s="20" t="s">
        <v>109</v>
      </c>
      <c r="N154" s="20"/>
      <c r="O154" s="21" t="s">
        <v>279</v>
      </c>
      <c r="P154" s="21" t="s">
        <v>404</v>
      </c>
    </row>
    <row r="155" spans="1:16" ht="12.75" customHeight="1" thickBot="1">
      <c r="A155" s="5" t="str">
        <f t="shared" si="24"/>
        <v> SCA 8.40 </v>
      </c>
      <c r="B155" s="7" t="str">
        <f t="shared" si="25"/>
        <v>I</v>
      </c>
      <c r="C155" s="5">
        <f t="shared" si="26"/>
        <v>36802.368000000002</v>
      </c>
      <c r="D155" s="6" t="str">
        <f t="shared" si="27"/>
        <v>vis</v>
      </c>
      <c r="E155" s="18">
        <f>VLOOKUP(C155,Active!C$21:E$972,3,FALSE)</f>
        <v>-2424.0140705165149</v>
      </c>
      <c r="F155" s="7" t="s">
        <v>85</v>
      </c>
      <c r="G155" s="6" t="str">
        <f t="shared" si="28"/>
        <v>36802.368</v>
      </c>
      <c r="H155" s="5">
        <f t="shared" si="29"/>
        <v>-2424</v>
      </c>
      <c r="I155" s="19" t="s">
        <v>407</v>
      </c>
      <c r="J155" s="20" t="s">
        <v>408</v>
      </c>
      <c r="K155" s="19">
        <v>-2424</v>
      </c>
      <c r="L155" s="19" t="s">
        <v>409</v>
      </c>
      <c r="M155" s="20" t="s">
        <v>88</v>
      </c>
      <c r="N155" s="20"/>
      <c r="O155" s="21" t="s">
        <v>394</v>
      </c>
      <c r="P155" s="21" t="s">
        <v>395</v>
      </c>
    </row>
    <row r="156" spans="1:16" ht="12.75" customHeight="1" thickBot="1">
      <c r="A156" s="5" t="str">
        <f t="shared" si="24"/>
        <v> AHSB 6.332 </v>
      </c>
      <c r="B156" s="7" t="str">
        <f t="shared" si="25"/>
        <v>I</v>
      </c>
      <c r="C156" s="5">
        <f t="shared" si="26"/>
        <v>36820.368999999999</v>
      </c>
      <c r="D156" s="6" t="str">
        <f t="shared" si="27"/>
        <v>vis</v>
      </c>
      <c r="E156" s="18">
        <f>VLOOKUP(C156,Active!C$21:E$972,3,FALSE)</f>
        <v>-2419.0124242327411</v>
      </c>
      <c r="F156" s="7" t="s">
        <v>85</v>
      </c>
      <c r="G156" s="6" t="str">
        <f t="shared" si="28"/>
        <v>36820.369</v>
      </c>
      <c r="H156" s="5">
        <f t="shared" si="29"/>
        <v>-2419</v>
      </c>
      <c r="I156" s="19" t="s">
        <v>410</v>
      </c>
      <c r="J156" s="20" t="s">
        <v>411</v>
      </c>
      <c r="K156" s="19">
        <v>-2419</v>
      </c>
      <c r="L156" s="19" t="s">
        <v>412</v>
      </c>
      <c r="M156" s="20" t="s">
        <v>88</v>
      </c>
      <c r="N156" s="20"/>
      <c r="O156" s="21" t="s">
        <v>293</v>
      </c>
      <c r="P156" s="21" t="s">
        <v>294</v>
      </c>
    </row>
    <row r="157" spans="1:16" ht="12.75" customHeight="1" thickBot="1">
      <c r="A157" s="5" t="str">
        <f t="shared" si="24"/>
        <v> SCA 8.40 </v>
      </c>
      <c r="B157" s="7" t="str">
        <f t="shared" si="25"/>
        <v>I</v>
      </c>
      <c r="C157" s="5">
        <f t="shared" si="26"/>
        <v>36838.358999999997</v>
      </c>
      <c r="D157" s="6" t="str">
        <f t="shared" si="27"/>
        <v>vis</v>
      </c>
      <c r="E157" s="18">
        <f>VLOOKUP(C157,Active!C$21:E$972,3,FALSE)</f>
        <v>-2414.0138343407848</v>
      </c>
      <c r="F157" s="7" t="s">
        <v>85</v>
      </c>
      <c r="G157" s="6" t="str">
        <f t="shared" si="28"/>
        <v>36838.359</v>
      </c>
      <c r="H157" s="5">
        <f t="shared" si="29"/>
        <v>-2414</v>
      </c>
      <c r="I157" s="19" t="s">
        <v>413</v>
      </c>
      <c r="J157" s="20" t="s">
        <v>414</v>
      </c>
      <c r="K157" s="19">
        <v>-2414</v>
      </c>
      <c r="L157" s="19" t="s">
        <v>415</v>
      </c>
      <c r="M157" s="20" t="s">
        <v>88</v>
      </c>
      <c r="N157" s="20"/>
      <c r="O157" s="21" t="s">
        <v>394</v>
      </c>
      <c r="P157" s="21" t="s">
        <v>395</v>
      </c>
    </row>
    <row r="158" spans="1:16" ht="12.75" customHeight="1" thickBot="1">
      <c r="A158" s="5" t="str">
        <f t="shared" si="24"/>
        <v> SCA 8.40 </v>
      </c>
      <c r="B158" s="7" t="str">
        <f t="shared" si="25"/>
        <v>I</v>
      </c>
      <c r="C158" s="5">
        <f t="shared" si="26"/>
        <v>36856.353999999999</v>
      </c>
      <c r="D158" s="6" t="str">
        <f t="shared" si="27"/>
        <v>vis</v>
      </c>
      <c r="E158" s="18">
        <f>VLOOKUP(C158,Active!C$21:E$972,3,FALSE)</f>
        <v>-2409.0138551798191</v>
      </c>
      <c r="F158" s="7" t="s">
        <v>85</v>
      </c>
      <c r="G158" s="6" t="str">
        <f t="shared" si="28"/>
        <v>36856.354</v>
      </c>
      <c r="H158" s="5">
        <f t="shared" si="29"/>
        <v>-2409</v>
      </c>
      <c r="I158" s="19" t="s">
        <v>416</v>
      </c>
      <c r="J158" s="20" t="s">
        <v>417</v>
      </c>
      <c r="K158" s="19">
        <v>-2409</v>
      </c>
      <c r="L158" s="19" t="s">
        <v>409</v>
      </c>
      <c r="M158" s="20" t="s">
        <v>88</v>
      </c>
      <c r="N158" s="20"/>
      <c r="O158" s="21" t="s">
        <v>394</v>
      </c>
      <c r="P158" s="21" t="s">
        <v>395</v>
      </c>
    </row>
    <row r="159" spans="1:16" ht="12.75" customHeight="1" thickBot="1">
      <c r="A159" s="5" t="str">
        <f t="shared" si="24"/>
        <v> SCA 8.40 </v>
      </c>
      <c r="B159" s="7" t="str">
        <f t="shared" si="25"/>
        <v>I</v>
      </c>
      <c r="C159" s="5">
        <f t="shared" si="26"/>
        <v>37133.480000000003</v>
      </c>
      <c r="D159" s="6" t="str">
        <f t="shared" si="27"/>
        <v>vis</v>
      </c>
      <c r="E159" s="18">
        <f>VLOOKUP(C159,Active!C$21:E$972,3,FALSE)</f>
        <v>-2332.0133425395543</v>
      </c>
      <c r="F159" s="7" t="s">
        <v>85</v>
      </c>
      <c r="G159" s="6" t="str">
        <f t="shared" si="28"/>
        <v>37133.480</v>
      </c>
      <c r="H159" s="5">
        <f t="shared" si="29"/>
        <v>-2332</v>
      </c>
      <c r="I159" s="19" t="s">
        <v>418</v>
      </c>
      <c r="J159" s="20" t="s">
        <v>419</v>
      </c>
      <c r="K159" s="19">
        <v>-2332</v>
      </c>
      <c r="L159" s="19" t="s">
        <v>409</v>
      </c>
      <c r="M159" s="20" t="s">
        <v>88</v>
      </c>
      <c r="N159" s="20"/>
      <c r="O159" s="21" t="s">
        <v>394</v>
      </c>
      <c r="P159" s="21" t="s">
        <v>395</v>
      </c>
    </row>
    <row r="160" spans="1:16" ht="12.75" customHeight="1" thickBot="1">
      <c r="A160" s="5" t="str">
        <f t="shared" si="24"/>
        <v> SCA 8.40 </v>
      </c>
      <c r="B160" s="7" t="str">
        <f t="shared" si="25"/>
        <v>I</v>
      </c>
      <c r="C160" s="5">
        <f t="shared" si="26"/>
        <v>37151.474000000002</v>
      </c>
      <c r="D160" s="6" t="str">
        <f t="shared" si="27"/>
        <v>vis</v>
      </c>
      <c r="E160" s="18">
        <f>VLOOKUP(C160,Active!C$21:E$972,3,FALSE)</f>
        <v>-2327.0136412323914</v>
      </c>
      <c r="F160" s="7" t="s">
        <v>85</v>
      </c>
      <c r="G160" s="6" t="str">
        <f t="shared" si="28"/>
        <v>37151.474</v>
      </c>
      <c r="H160" s="5">
        <f t="shared" si="29"/>
        <v>-2327</v>
      </c>
      <c r="I160" s="19" t="s">
        <v>420</v>
      </c>
      <c r="J160" s="20" t="s">
        <v>421</v>
      </c>
      <c r="K160" s="19">
        <v>-2327</v>
      </c>
      <c r="L160" s="19" t="s">
        <v>386</v>
      </c>
      <c r="M160" s="20" t="s">
        <v>88</v>
      </c>
      <c r="N160" s="20"/>
      <c r="O160" s="21" t="s">
        <v>394</v>
      </c>
      <c r="P160" s="21" t="s">
        <v>395</v>
      </c>
    </row>
    <row r="161" spans="1:16" ht="12.75" customHeight="1" thickBot="1">
      <c r="A161" s="5" t="str">
        <f t="shared" si="24"/>
        <v> SCA 8.40 </v>
      </c>
      <c r="B161" s="7" t="str">
        <f t="shared" si="25"/>
        <v>I</v>
      </c>
      <c r="C161" s="5">
        <f t="shared" si="26"/>
        <v>37169.468999999997</v>
      </c>
      <c r="D161" s="6" t="str">
        <f t="shared" si="27"/>
        <v>vis</v>
      </c>
      <c r="E161" s="18">
        <f>VLOOKUP(C161,Active!C$21:E$972,3,FALSE)</f>
        <v>-2322.0136620714279</v>
      </c>
      <c r="F161" s="7" t="s">
        <v>85</v>
      </c>
      <c r="G161" s="6" t="str">
        <f t="shared" si="28"/>
        <v>37169.469</v>
      </c>
      <c r="H161" s="5">
        <f t="shared" si="29"/>
        <v>-2322</v>
      </c>
      <c r="I161" s="19" t="s">
        <v>422</v>
      </c>
      <c r="J161" s="20" t="s">
        <v>423</v>
      </c>
      <c r="K161" s="19">
        <v>-2322</v>
      </c>
      <c r="L161" s="19" t="s">
        <v>386</v>
      </c>
      <c r="M161" s="20" t="s">
        <v>88</v>
      </c>
      <c r="N161" s="20"/>
      <c r="O161" s="21" t="s">
        <v>394</v>
      </c>
      <c r="P161" s="21" t="s">
        <v>395</v>
      </c>
    </row>
    <row r="162" spans="1:16" ht="12.75" customHeight="1" thickBot="1">
      <c r="A162" s="5" t="str">
        <f t="shared" si="24"/>
        <v> SCA 8.40 </v>
      </c>
      <c r="B162" s="7" t="str">
        <f t="shared" si="25"/>
        <v>I</v>
      </c>
      <c r="C162" s="5">
        <f t="shared" si="26"/>
        <v>37187.464999999997</v>
      </c>
      <c r="D162" s="6" t="str">
        <f t="shared" si="27"/>
        <v>vis</v>
      </c>
      <c r="E162" s="18">
        <f>VLOOKUP(C162,Active!C$21:E$972,3,FALSE)</f>
        <v>-2317.0134050566612</v>
      </c>
      <c r="F162" s="7" t="s">
        <v>85</v>
      </c>
      <c r="G162" s="6" t="str">
        <f t="shared" si="28"/>
        <v>37187.465</v>
      </c>
      <c r="H162" s="5">
        <f t="shared" si="29"/>
        <v>-2317</v>
      </c>
      <c r="I162" s="19" t="s">
        <v>424</v>
      </c>
      <c r="J162" s="20" t="s">
        <v>425</v>
      </c>
      <c r="K162" s="19">
        <v>-2317</v>
      </c>
      <c r="L162" s="19" t="s">
        <v>426</v>
      </c>
      <c r="M162" s="20" t="s">
        <v>88</v>
      </c>
      <c r="N162" s="20"/>
      <c r="O162" s="21" t="s">
        <v>394</v>
      </c>
      <c r="P162" s="21" t="s">
        <v>395</v>
      </c>
    </row>
    <row r="163" spans="1:16" ht="12.75" customHeight="1" thickBot="1">
      <c r="A163" s="5" t="str">
        <f t="shared" si="24"/>
        <v> SCA 8.40 </v>
      </c>
      <c r="B163" s="7" t="str">
        <f t="shared" si="25"/>
        <v>I</v>
      </c>
      <c r="C163" s="5">
        <f t="shared" si="26"/>
        <v>37198.262000000002</v>
      </c>
      <c r="D163" s="6" t="str">
        <f t="shared" si="27"/>
        <v>vis</v>
      </c>
      <c r="E163" s="18">
        <f>VLOOKUP(C163,Active!C$21:E$972,3,FALSE)</f>
        <v>-2314.0134175600806</v>
      </c>
      <c r="F163" s="7" t="s">
        <v>85</v>
      </c>
      <c r="G163" s="6" t="str">
        <f t="shared" si="28"/>
        <v>37198.262</v>
      </c>
      <c r="H163" s="5">
        <f t="shared" si="29"/>
        <v>-2314</v>
      </c>
      <c r="I163" s="19" t="s">
        <v>427</v>
      </c>
      <c r="J163" s="20" t="s">
        <v>428</v>
      </c>
      <c r="K163" s="19">
        <v>-2314</v>
      </c>
      <c r="L163" s="19" t="s">
        <v>426</v>
      </c>
      <c r="M163" s="20" t="s">
        <v>88</v>
      </c>
      <c r="N163" s="20"/>
      <c r="O163" s="21" t="s">
        <v>394</v>
      </c>
      <c r="P163" s="21" t="s">
        <v>395</v>
      </c>
    </row>
    <row r="164" spans="1:16" ht="12.75" customHeight="1" thickBot="1">
      <c r="A164" s="5" t="str">
        <f t="shared" si="24"/>
        <v> SCA 8.40 </v>
      </c>
      <c r="B164" s="7" t="str">
        <f t="shared" si="25"/>
        <v>I</v>
      </c>
      <c r="C164" s="5">
        <f t="shared" si="26"/>
        <v>37252.256000000001</v>
      </c>
      <c r="D164" s="6" t="str">
        <f t="shared" si="27"/>
        <v>vis</v>
      </c>
      <c r="E164" s="18">
        <f>VLOOKUP(C164,Active!C$21:E$972,3,FALSE)</f>
        <v>-2299.0109793929714</v>
      </c>
      <c r="F164" s="7" t="s">
        <v>85</v>
      </c>
      <c r="G164" s="6" t="str">
        <f t="shared" si="28"/>
        <v>37252.256</v>
      </c>
      <c r="H164" s="5">
        <f t="shared" si="29"/>
        <v>-2299</v>
      </c>
      <c r="I164" s="19" t="s">
        <v>429</v>
      </c>
      <c r="J164" s="20" t="s">
        <v>430</v>
      </c>
      <c r="K164" s="19">
        <v>-2299</v>
      </c>
      <c r="L164" s="19" t="s">
        <v>352</v>
      </c>
      <c r="M164" s="20" t="s">
        <v>88</v>
      </c>
      <c r="N164" s="20"/>
      <c r="O164" s="21" t="s">
        <v>394</v>
      </c>
      <c r="P164" s="21" t="s">
        <v>395</v>
      </c>
    </row>
    <row r="165" spans="1:16" ht="12.75" customHeight="1" thickBot="1">
      <c r="A165" s="5" t="str">
        <f t="shared" si="24"/>
        <v> SCA 8.40 </v>
      </c>
      <c r="B165" s="7" t="str">
        <f t="shared" si="25"/>
        <v>I</v>
      </c>
      <c r="C165" s="5">
        <f t="shared" si="26"/>
        <v>37493.387000000002</v>
      </c>
      <c r="D165" s="6" t="str">
        <f t="shared" si="27"/>
        <v>vis</v>
      </c>
      <c r="E165" s="18">
        <f>VLOOKUP(C165,Active!C$21:E$972,3,FALSE)</f>
        <v>-2232.0118143436453</v>
      </c>
      <c r="F165" s="7" t="s">
        <v>85</v>
      </c>
      <c r="G165" s="6" t="str">
        <f t="shared" si="28"/>
        <v>37493.387</v>
      </c>
      <c r="H165" s="5">
        <f t="shared" si="29"/>
        <v>-2232</v>
      </c>
      <c r="I165" s="19" t="s">
        <v>431</v>
      </c>
      <c r="J165" s="20" t="s">
        <v>432</v>
      </c>
      <c r="K165" s="19">
        <v>-2232</v>
      </c>
      <c r="L165" s="19" t="s">
        <v>433</v>
      </c>
      <c r="M165" s="20" t="s">
        <v>88</v>
      </c>
      <c r="N165" s="20"/>
      <c r="O165" s="21" t="s">
        <v>394</v>
      </c>
      <c r="P165" s="21" t="s">
        <v>395</v>
      </c>
    </row>
    <row r="166" spans="1:16" ht="12.75" customHeight="1" thickBot="1">
      <c r="A166" s="5" t="str">
        <f t="shared" si="24"/>
        <v> SCA 8.40 </v>
      </c>
      <c r="B166" s="7" t="str">
        <f t="shared" si="25"/>
        <v>I</v>
      </c>
      <c r="C166" s="5">
        <f t="shared" si="26"/>
        <v>37500.588000000003</v>
      </c>
      <c r="D166" s="6" t="str">
        <f t="shared" si="27"/>
        <v>vis</v>
      </c>
      <c r="E166" s="18">
        <f>VLOOKUP(C166,Active!C$21:E$972,3,FALSE)</f>
        <v>-2230.010989117854</v>
      </c>
      <c r="F166" s="7" t="s">
        <v>85</v>
      </c>
      <c r="G166" s="6" t="str">
        <f t="shared" si="28"/>
        <v>37500.588</v>
      </c>
      <c r="H166" s="5">
        <f t="shared" si="29"/>
        <v>-2230</v>
      </c>
      <c r="I166" s="19" t="s">
        <v>434</v>
      </c>
      <c r="J166" s="20" t="s">
        <v>435</v>
      </c>
      <c r="K166" s="19">
        <v>-2230</v>
      </c>
      <c r="L166" s="19" t="s">
        <v>436</v>
      </c>
      <c r="M166" s="20" t="s">
        <v>88</v>
      </c>
      <c r="N166" s="20"/>
      <c r="O166" s="21" t="s">
        <v>394</v>
      </c>
      <c r="P166" s="21" t="s">
        <v>395</v>
      </c>
    </row>
    <row r="167" spans="1:16" ht="12.75" customHeight="1" thickBot="1">
      <c r="A167" s="5" t="str">
        <f t="shared" si="24"/>
        <v> SCA 8.40 </v>
      </c>
      <c r="B167" s="7" t="str">
        <f t="shared" si="25"/>
        <v>I</v>
      </c>
      <c r="C167" s="5">
        <f t="shared" si="26"/>
        <v>37536.576000000001</v>
      </c>
      <c r="D167" s="6" t="str">
        <f t="shared" si="27"/>
        <v>vis</v>
      </c>
      <c r="E167" s="18">
        <f>VLOOKUP(C167,Active!C$21:E$972,3,FALSE)</f>
        <v>-2220.0115865035282</v>
      </c>
      <c r="F167" s="7" t="s">
        <v>85</v>
      </c>
      <c r="G167" s="6" t="str">
        <f t="shared" si="28"/>
        <v>37536.576</v>
      </c>
      <c r="H167" s="5">
        <f t="shared" si="29"/>
        <v>-2220</v>
      </c>
      <c r="I167" s="19" t="s">
        <v>437</v>
      </c>
      <c r="J167" s="20" t="s">
        <v>438</v>
      </c>
      <c r="K167" s="19">
        <v>-2220</v>
      </c>
      <c r="L167" s="19" t="s">
        <v>433</v>
      </c>
      <c r="M167" s="20" t="s">
        <v>88</v>
      </c>
      <c r="N167" s="20"/>
      <c r="O167" s="21" t="s">
        <v>394</v>
      </c>
      <c r="P167" s="21" t="s">
        <v>395</v>
      </c>
    </row>
    <row r="168" spans="1:16" ht="12.75" customHeight="1" thickBot="1">
      <c r="A168" s="5" t="str">
        <f t="shared" si="24"/>
        <v> SCA 8.40 </v>
      </c>
      <c r="B168" s="7" t="str">
        <f t="shared" si="25"/>
        <v>I</v>
      </c>
      <c r="C168" s="5">
        <f t="shared" si="26"/>
        <v>37547.373</v>
      </c>
      <c r="D168" s="6" t="str">
        <f t="shared" si="27"/>
        <v>vis</v>
      </c>
      <c r="E168" s="18">
        <f>VLOOKUP(C168,Active!C$21:E$972,3,FALSE)</f>
        <v>-2217.0115990069498</v>
      </c>
      <c r="F168" s="7" t="s">
        <v>85</v>
      </c>
      <c r="G168" s="6" t="str">
        <f t="shared" si="28"/>
        <v>37547.373</v>
      </c>
      <c r="H168" s="5">
        <f t="shared" si="29"/>
        <v>-2217</v>
      </c>
      <c r="I168" s="19" t="s">
        <v>439</v>
      </c>
      <c r="J168" s="20" t="s">
        <v>440</v>
      </c>
      <c r="K168" s="19">
        <v>-2217</v>
      </c>
      <c r="L168" s="19" t="s">
        <v>433</v>
      </c>
      <c r="M168" s="20" t="s">
        <v>88</v>
      </c>
      <c r="N168" s="20"/>
      <c r="O168" s="21" t="s">
        <v>394</v>
      </c>
      <c r="P168" s="21" t="s">
        <v>395</v>
      </c>
    </row>
    <row r="169" spans="1:16" ht="12.75" customHeight="1" thickBot="1">
      <c r="A169" s="5" t="str">
        <f t="shared" si="24"/>
        <v> BBS 106 </v>
      </c>
      <c r="B169" s="7" t="str">
        <f t="shared" si="25"/>
        <v>I</v>
      </c>
      <c r="C169" s="5">
        <f t="shared" si="26"/>
        <v>49471.413999999997</v>
      </c>
      <c r="D169" s="6" t="str">
        <f t="shared" si="27"/>
        <v>vis</v>
      </c>
      <c r="E169" s="18">
        <f>VLOOKUP(C169,Active!C$21:E$972,3,FALSE)</f>
        <v>1096.1285240544983</v>
      </c>
      <c r="F169" s="7" t="s">
        <v>85</v>
      </c>
      <c r="G169" s="6" t="str">
        <f t="shared" si="28"/>
        <v>49471.414</v>
      </c>
      <c r="H169" s="5">
        <f t="shared" si="29"/>
        <v>1096</v>
      </c>
      <c r="I169" s="19" t="s">
        <v>547</v>
      </c>
      <c r="J169" s="20" t="s">
        <v>548</v>
      </c>
      <c r="K169" s="19">
        <v>1096</v>
      </c>
      <c r="L169" s="19" t="s">
        <v>549</v>
      </c>
      <c r="M169" s="20" t="s">
        <v>109</v>
      </c>
      <c r="N169" s="20"/>
      <c r="O169" s="21" t="s">
        <v>470</v>
      </c>
      <c r="P169" s="21" t="s">
        <v>550</v>
      </c>
    </row>
    <row r="170" spans="1:16" ht="12.75" customHeight="1" thickBot="1">
      <c r="A170" s="5" t="str">
        <f t="shared" si="24"/>
        <v> BBS 123 </v>
      </c>
      <c r="B170" s="7" t="str">
        <f t="shared" si="25"/>
        <v>I</v>
      </c>
      <c r="C170" s="5">
        <f t="shared" si="26"/>
        <v>51810.315000000002</v>
      </c>
      <c r="D170" s="6" t="str">
        <f t="shared" si="27"/>
        <v>vis</v>
      </c>
      <c r="E170" s="18">
        <f>VLOOKUP(C170,Active!C$21:E$972,3,FALSE)</f>
        <v>1746.0010586229857</v>
      </c>
      <c r="F170" s="7" t="s">
        <v>85</v>
      </c>
      <c r="G170" s="6" t="str">
        <f t="shared" si="28"/>
        <v>51810.315</v>
      </c>
      <c r="H170" s="5">
        <f t="shared" si="29"/>
        <v>1746</v>
      </c>
      <c r="I170" s="19" t="s">
        <v>574</v>
      </c>
      <c r="J170" s="20" t="s">
        <v>575</v>
      </c>
      <c r="K170" s="19">
        <v>1746</v>
      </c>
      <c r="L170" s="19" t="s">
        <v>576</v>
      </c>
      <c r="M170" s="20" t="s">
        <v>109</v>
      </c>
      <c r="N170" s="20"/>
      <c r="O170" s="21" t="s">
        <v>470</v>
      </c>
      <c r="P170" s="21" t="s">
        <v>577</v>
      </c>
    </row>
    <row r="171" spans="1:16" ht="12.75" customHeight="1" thickBot="1">
      <c r="A171" s="5" t="str">
        <f t="shared" si="24"/>
        <v> BBS 125 </v>
      </c>
      <c r="B171" s="7" t="str">
        <f t="shared" si="25"/>
        <v>I</v>
      </c>
      <c r="C171" s="5">
        <f t="shared" si="26"/>
        <v>52051.4</v>
      </c>
      <c r="D171" s="6" t="str">
        <f t="shared" si="27"/>
        <v>vis</v>
      </c>
      <c r="E171" s="18">
        <f>VLOOKUP(C171,Active!C$21:E$972,3,FALSE)</f>
        <v>1812.987442397435</v>
      </c>
      <c r="F171" s="7" t="s">
        <v>85</v>
      </c>
      <c r="G171" s="6" t="str">
        <f t="shared" si="28"/>
        <v>52051.40</v>
      </c>
      <c r="H171" s="5">
        <f t="shared" si="29"/>
        <v>1813</v>
      </c>
      <c r="I171" s="19" t="s">
        <v>578</v>
      </c>
      <c r="J171" s="20" t="s">
        <v>579</v>
      </c>
      <c r="K171" s="19">
        <v>1813</v>
      </c>
      <c r="L171" s="19" t="s">
        <v>580</v>
      </c>
      <c r="M171" s="20" t="s">
        <v>566</v>
      </c>
      <c r="N171" s="20" t="s">
        <v>567</v>
      </c>
      <c r="O171" s="21" t="s">
        <v>568</v>
      </c>
      <c r="P171" s="21" t="s">
        <v>581</v>
      </c>
    </row>
    <row r="172" spans="1:16" ht="12.75" customHeight="1" thickBot="1">
      <c r="A172" s="5" t="str">
        <f t="shared" si="24"/>
        <v> BBS 128 </v>
      </c>
      <c r="B172" s="7" t="str">
        <f t="shared" si="25"/>
        <v>I</v>
      </c>
      <c r="C172" s="5">
        <f t="shared" si="26"/>
        <v>52382.531000000003</v>
      </c>
      <c r="D172" s="6" t="str">
        <f t="shared" si="27"/>
        <v>vis</v>
      </c>
      <c r="E172" s="18">
        <f>VLOOKUP(C172,Active!C$21:E$972,3,FALSE)</f>
        <v>1904.9934495966272</v>
      </c>
      <c r="F172" s="7" t="s">
        <v>85</v>
      </c>
      <c r="G172" s="6" t="str">
        <f t="shared" si="28"/>
        <v>52382.531</v>
      </c>
      <c r="H172" s="5">
        <f t="shared" si="29"/>
        <v>1905</v>
      </c>
      <c r="I172" s="19" t="s">
        <v>582</v>
      </c>
      <c r="J172" s="20" t="s">
        <v>583</v>
      </c>
      <c r="K172" s="19">
        <v>1905</v>
      </c>
      <c r="L172" s="19" t="s">
        <v>584</v>
      </c>
      <c r="M172" s="20" t="s">
        <v>109</v>
      </c>
      <c r="N172" s="20"/>
      <c r="O172" s="21" t="s">
        <v>470</v>
      </c>
      <c r="P172" s="21" t="s">
        <v>585</v>
      </c>
    </row>
    <row r="173" spans="1:16">
      <c r="B173" s="7"/>
      <c r="E173" s="18"/>
      <c r="F173" s="7"/>
    </row>
    <row r="174" spans="1:16">
      <c r="B174" s="7"/>
      <c r="E174" s="18"/>
      <c r="F174" s="7"/>
    </row>
    <row r="175" spans="1:16">
      <c r="B175" s="7"/>
      <c r="E175" s="18"/>
      <c r="F175" s="7"/>
    </row>
    <row r="176" spans="1:16">
      <c r="B176" s="7"/>
      <c r="E176" s="18"/>
      <c r="F176" s="7"/>
    </row>
    <row r="177" spans="2:6">
      <c r="B177" s="7"/>
      <c r="E177" s="18"/>
      <c r="F177" s="7"/>
    </row>
    <row r="178" spans="2:6">
      <c r="B178" s="7"/>
      <c r="E178" s="18"/>
      <c r="F178" s="7"/>
    </row>
    <row r="179" spans="2:6">
      <c r="B179" s="7"/>
      <c r="F179" s="7"/>
    </row>
    <row r="180" spans="2:6">
      <c r="B180" s="7"/>
      <c r="F180" s="7"/>
    </row>
    <row r="181" spans="2:6">
      <c r="B181" s="7"/>
      <c r="F181" s="7"/>
    </row>
    <row r="182" spans="2:6">
      <c r="B182" s="7"/>
      <c r="F182" s="7"/>
    </row>
    <row r="183" spans="2:6">
      <c r="B183" s="7"/>
      <c r="F183" s="7"/>
    </row>
    <row r="184" spans="2:6">
      <c r="B184" s="7"/>
      <c r="F184" s="7"/>
    </row>
    <row r="185" spans="2:6">
      <c r="B185" s="7"/>
      <c r="F185" s="7"/>
    </row>
    <row r="186" spans="2:6">
      <c r="B186" s="7"/>
      <c r="F186" s="7"/>
    </row>
    <row r="187" spans="2:6">
      <c r="B187" s="7"/>
      <c r="F187" s="7"/>
    </row>
    <row r="188" spans="2:6">
      <c r="B188" s="7"/>
      <c r="F188" s="7"/>
    </row>
    <row r="189" spans="2:6">
      <c r="B189" s="7"/>
      <c r="F189" s="7"/>
    </row>
    <row r="190" spans="2:6">
      <c r="B190" s="7"/>
      <c r="F190" s="7"/>
    </row>
    <row r="191" spans="2:6">
      <c r="B191" s="7"/>
      <c r="F191" s="7"/>
    </row>
    <row r="192" spans="2:6">
      <c r="B192" s="7"/>
      <c r="F192" s="7"/>
    </row>
    <row r="193" spans="2:6">
      <c r="B193" s="7"/>
      <c r="F193" s="7"/>
    </row>
    <row r="194" spans="2:6">
      <c r="B194" s="7"/>
      <c r="F194" s="7"/>
    </row>
    <row r="195" spans="2:6">
      <c r="B195" s="7"/>
      <c r="F195" s="7"/>
    </row>
    <row r="196" spans="2:6">
      <c r="B196" s="7"/>
      <c r="F196" s="7"/>
    </row>
    <row r="197" spans="2:6">
      <c r="B197" s="7"/>
      <c r="F197" s="7"/>
    </row>
    <row r="198" spans="2:6">
      <c r="B198" s="7"/>
      <c r="F198" s="7"/>
    </row>
    <row r="199" spans="2:6">
      <c r="B199" s="7"/>
      <c r="F199" s="7"/>
    </row>
    <row r="200" spans="2:6">
      <c r="B200" s="7"/>
      <c r="F200" s="7"/>
    </row>
    <row r="201" spans="2:6">
      <c r="B201" s="7"/>
      <c r="F201" s="7"/>
    </row>
    <row r="202" spans="2:6">
      <c r="B202" s="7"/>
      <c r="F202" s="7"/>
    </row>
    <row r="203" spans="2:6">
      <c r="B203" s="7"/>
      <c r="F203" s="7"/>
    </row>
    <row r="204" spans="2:6">
      <c r="B204" s="7"/>
      <c r="F204" s="7"/>
    </row>
    <row r="205" spans="2:6">
      <c r="B205" s="7"/>
      <c r="F205" s="7"/>
    </row>
    <row r="206" spans="2:6">
      <c r="B206" s="7"/>
      <c r="F206" s="7"/>
    </row>
    <row r="207" spans="2:6">
      <c r="B207" s="7"/>
      <c r="F207" s="7"/>
    </row>
    <row r="208" spans="2:6">
      <c r="B208" s="7"/>
      <c r="F208" s="7"/>
    </row>
    <row r="209" spans="2:6">
      <c r="B209" s="7"/>
      <c r="F209" s="7"/>
    </row>
    <row r="210" spans="2:6">
      <c r="B210" s="7"/>
      <c r="F210" s="7"/>
    </row>
    <row r="211" spans="2:6">
      <c r="B211" s="7"/>
      <c r="F211" s="7"/>
    </row>
    <row r="212" spans="2:6">
      <c r="B212" s="7"/>
      <c r="F212" s="7"/>
    </row>
    <row r="213" spans="2:6">
      <c r="B213" s="7"/>
      <c r="F213" s="7"/>
    </row>
    <row r="214" spans="2:6">
      <c r="B214" s="7"/>
      <c r="F214" s="7"/>
    </row>
    <row r="215" spans="2:6">
      <c r="B215" s="7"/>
      <c r="F215" s="7"/>
    </row>
    <row r="216" spans="2:6">
      <c r="B216" s="7"/>
      <c r="F216" s="7"/>
    </row>
    <row r="217" spans="2:6">
      <c r="B217" s="7"/>
      <c r="F217" s="7"/>
    </row>
    <row r="218" spans="2:6">
      <c r="B218" s="7"/>
      <c r="F218" s="7"/>
    </row>
    <row r="219" spans="2:6">
      <c r="B219" s="7"/>
      <c r="F219" s="7"/>
    </row>
    <row r="220" spans="2:6">
      <c r="B220" s="7"/>
      <c r="F220" s="7"/>
    </row>
    <row r="221" spans="2:6">
      <c r="B221" s="7"/>
      <c r="F221" s="7"/>
    </row>
    <row r="222" spans="2:6">
      <c r="B222" s="7"/>
      <c r="F222" s="7"/>
    </row>
    <row r="223" spans="2:6">
      <c r="B223" s="7"/>
      <c r="F223" s="7"/>
    </row>
    <row r="224" spans="2:6">
      <c r="B224" s="7"/>
      <c r="F224" s="7"/>
    </row>
    <row r="225" spans="2:6">
      <c r="B225" s="7"/>
      <c r="F225" s="7"/>
    </row>
    <row r="226" spans="2:6">
      <c r="B226" s="7"/>
      <c r="F226" s="7"/>
    </row>
    <row r="227" spans="2:6">
      <c r="B227" s="7"/>
      <c r="F227" s="7"/>
    </row>
    <row r="228" spans="2:6">
      <c r="B228" s="7"/>
      <c r="F228" s="7"/>
    </row>
    <row r="229" spans="2:6">
      <c r="B229" s="7"/>
      <c r="F229" s="7"/>
    </row>
    <row r="230" spans="2:6">
      <c r="B230" s="7"/>
      <c r="F230" s="7"/>
    </row>
    <row r="231" spans="2:6">
      <c r="B231" s="7"/>
      <c r="F231" s="7"/>
    </row>
    <row r="232" spans="2:6">
      <c r="B232" s="7"/>
      <c r="F232" s="7"/>
    </row>
    <row r="233" spans="2:6">
      <c r="B233" s="7"/>
      <c r="F233" s="7"/>
    </row>
    <row r="234" spans="2:6">
      <c r="B234" s="7"/>
      <c r="F234" s="7"/>
    </row>
    <row r="235" spans="2:6">
      <c r="B235" s="7"/>
      <c r="F235" s="7"/>
    </row>
    <row r="236" spans="2:6">
      <c r="B236" s="7"/>
      <c r="F236" s="7"/>
    </row>
    <row r="237" spans="2:6">
      <c r="B237" s="7"/>
      <c r="F237" s="7"/>
    </row>
    <row r="238" spans="2:6">
      <c r="B238" s="7"/>
      <c r="F238" s="7"/>
    </row>
    <row r="239" spans="2:6">
      <c r="B239" s="7"/>
      <c r="F239" s="7"/>
    </row>
    <row r="240" spans="2:6">
      <c r="B240" s="7"/>
      <c r="F240" s="7"/>
    </row>
    <row r="241" spans="2:6">
      <c r="B241" s="7"/>
      <c r="F241" s="7"/>
    </row>
    <row r="242" spans="2:6">
      <c r="B242" s="7"/>
      <c r="F242" s="7"/>
    </row>
    <row r="243" spans="2:6">
      <c r="B243" s="7"/>
      <c r="F243" s="7"/>
    </row>
    <row r="244" spans="2:6">
      <c r="B244" s="7"/>
      <c r="F244" s="7"/>
    </row>
    <row r="245" spans="2:6">
      <c r="B245" s="7"/>
      <c r="F245" s="7"/>
    </row>
    <row r="246" spans="2:6">
      <c r="B246" s="7"/>
      <c r="F246" s="7"/>
    </row>
    <row r="247" spans="2:6">
      <c r="B247" s="7"/>
      <c r="F247" s="7"/>
    </row>
    <row r="248" spans="2:6">
      <c r="B248" s="7"/>
      <c r="F248" s="7"/>
    </row>
    <row r="249" spans="2:6">
      <c r="B249" s="7"/>
      <c r="F249" s="7"/>
    </row>
    <row r="250" spans="2:6">
      <c r="B250" s="7"/>
      <c r="F250" s="7"/>
    </row>
    <row r="251" spans="2:6">
      <c r="B251" s="7"/>
      <c r="F251" s="7"/>
    </row>
    <row r="252" spans="2:6">
      <c r="B252" s="7"/>
      <c r="F252" s="7"/>
    </row>
    <row r="253" spans="2:6">
      <c r="B253" s="7"/>
      <c r="F253" s="7"/>
    </row>
    <row r="254" spans="2:6">
      <c r="B254" s="7"/>
      <c r="F254" s="7"/>
    </row>
    <row r="255" spans="2:6">
      <c r="B255" s="7"/>
      <c r="F255" s="7"/>
    </row>
    <row r="256" spans="2:6">
      <c r="B256" s="7"/>
      <c r="F256" s="7"/>
    </row>
    <row r="257" spans="2:6">
      <c r="B257" s="7"/>
      <c r="F257" s="7"/>
    </row>
    <row r="258" spans="2:6">
      <c r="B258" s="7"/>
      <c r="F258" s="7"/>
    </row>
    <row r="259" spans="2:6">
      <c r="B259" s="7"/>
      <c r="F259" s="7"/>
    </row>
    <row r="260" spans="2:6">
      <c r="B260" s="7"/>
      <c r="F260" s="7"/>
    </row>
    <row r="261" spans="2:6">
      <c r="B261" s="7"/>
      <c r="F261" s="7"/>
    </row>
    <row r="262" spans="2:6">
      <c r="B262" s="7"/>
      <c r="F262" s="7"/>
    </row>
    <row r="263" spans="2:6">
      <c r="B263" s="7"/>
      <c r="F263" s="7"/>
    </row>
    <row r="264" spans="2:6">
      <c r="B264" s="7"/>
      <c r="F264" s="7"/>
    </row>
    <row r="265" spans="2:6">
      <c r="B265" s="7"/>
      <c r="F265" s="7"/>
    </row>
    <row r="266" spans="2:6">
      <c r="B266" s="7"/>
      <c r="F266" s="7"/>
    </row>
    <row r="267" spans="2:6">
      <c r="B267" s="7"/>
      <c r="F267" s="7"/>
    </row>
    <row r="268" spans="2:6">
      <c r="B268" s="7"/>
      <c r="F268" s="7"/>
    </row>
    <row r="269" spans="2:6">
      <c r="B269" s="7"/>
      <c r="F269" s="7"/>
    </row>
    <row r="270" spans="2:6">
      <c r="B270" s="7"/>
      <c r="F270" s="7"/>
    </row>
    <row r="271" spans="2:6">
      <c r="B271" s="7"/>
      <c r="F271" s="7"/>
    </row>
    <row r="272" spans="2:6">
      <c r="B272" s="7"/>
      <c r="F272" s="7"/>
    </row>
    <row r="273" spans="2:6">
      <c r="B273" s="7"/>
      <c r="F273" s="7"/>
    </row>
    <row r="274" spans="2:6">
      <c r="B274" s="7"/>
      <c r="F274" s="7"/>
    </row>
    <row r="275" spans="2:6">
      <c r="B275" s="7"/>
      <c r="F275" s="7"/>
    </row>
    <row r="276" spans="2:6">
      <c r="B276" s="7"/>
      <c r="F276" s="7"/>
    </row>
    <row r="277" spans="2:6">
      <c r="B277" s="7"/>
      <c r="F277" s="7"/>
    </row>
    <row r="278" spans="2:6">
      <c r="B278" s="7"/>
      <c r="F278" s="7"/>
    </row>
    <row r="279" spans="2:6">
      <c r="B279" s="7"/>
      <c r="F279" s="7"/>
    </row>
    <row r="280" spans="2:6">
      <c r="B280" s="7"/>
      <c r="F280" s="7"/>
    </row>
    <row r="281" spans="2:6">
      <c r="B281" s="7"/>
      <c r="F281" s="7"/>
    </row>
    <row r="282" spans="2:6">
      <c r="B282" s="7"/>
      <c r="F282" s="7"/>
    </row>
    <row r="283" spans="2:6">
      <c r="B283" s="7"/>
      <c r="F283" s="7"/>
    </row>
    <row r="284" spans="2:6">
      <c r="B284" s="7"/>
      <c r="F284" s="7"/>
    </row>
    <row r="285" spans="2:6">
      <c r="B285" s="7"/>
      <c r="F285" s="7"/>
    </row>
    <row r="286" spans="2:6">
      <c r="B286" s="7"/>
      <c r="F286" s="7"/>
    </row>
    <row r="287" spans="2:6">
      <c r="B287" s="7"/>
      <c r="F287" s="7"/>
    </row>
    <row r="288" spans="2:6">
      <c r="B288" s="7"/>
      <c r="F288" s="7"/>
    </row>
    <row r="289" spans="2:6">
      <c r="B289" s="7"/>
      <c r="F289" s="7"/>
    </row>
    <row r="290" spans="2:6">
      <c r="B290" s="7"/>
      <c r="F290" s="7"/>
    </row>
    <row r="291" spans="2:6">
      <c r="B291" s="7"/>
      <c r="F291" s="7"/>
    </row>
    <row r="292" spans="2:6">
      <c r="B292" s="7"/>
      <c r="F292" s="7"/>
    </row>
    <row r="293" spans="2:6">
      <c r="B293" s="7"/>
      <c r="F293" s="7"/>
    </row>
    <row r="294" spans="2:6">
      <c r="B294" s="7"/>
      <c r="F294" s="7"/>
    </row>
    <row r="295" spans="2:6">
      <c r="B295" s="7"/>
      <c r="F295" s="7"/>
    </row>
    <row r="296" spans="2:6">
      <c r="B296" s="7"/>
      <c r="F296" s="7"/>
    </row>
    <row r="297" spans="2:6">
      <c r="B297" s="7"/>
      <c r="F297" s="7"/>
    </row>
    <row r="298" spans="2:6">
      <c r="B298" s="7"/>
      <c r="F298" s="7"/>
    </row>
    <row r="299" spans="2:6">
      <c r="B299" s="7"/>
      <c r="F299" s="7"/>
    </row>
    <row r="300" spans="2:6">
      <c r="B300" s="7"/>
      <c r="F300" s="7"/>
    </row>
    <row r="301" spans="2:6">
      <c r="B301" s="7"/>
      <c r="F301" s="7"/>
    </row>
    <row r="302" spans="2:6">
      <c r="B302" s="7"/>
      <c r="F302" s="7"/>
    </row>
    <row r="303" spans="2:6">
      <c r="B303" s="7"/>
      <c r="F303" s="7"/>
    </row>
    <row r="304" spans="2:6">
      <c r="B304" s="7"/>
      <c r="F304" s="7"/>
    </row>
    <row r="305" spans="2:6">
      <c r="B305" s="7"/>
      <c r="F305" s="7"/>
    </row>
    <row r="306" spans="2:6">
      <c r="B306" s="7"/>
      <c r="F306" s="7"/>
    </row>
    <row r="307" spans="2:6">
      <c r="B307" s="7"/>
      <c r="F307" s="7"/>
    </row>
    <row r="308" spans="2:6">
      <c r="B308" s="7"/>
      <c r="F308" s="7"/>
    </row>
    <row r="309" spans="2:6">
      <c r="B309" s="7"/>
      <c r="F309" s="7"/>
    </row>
    <row r="310" spans="2:6">
      <c r="B310" s="7"/>
      <c r="F310" s="7"/>
    </row>
    <row r="311" spans="2:6">
      <c r="B311" s="7"/>
      <c r="F311" s="7"/>
    </row>
    <row r="312" spans="2:6">
      <c r="B312" s="7"/>
      <c r="F312" s="7"/>
    </row>
    <row r="313" spans="2:6">
      <c r="B313" s="7"/>
      <c r="F313" s="7"/>
    </row>
    <row r="314" spans="2:6">
      <c r="B314" s="7"/>
      <c r="F314" s="7"/>
    </row>
    <row r="315" spans="2:6">
      <c r="B315" s="7"/>
      <c r="F315" s="7"/>
    </row>
    <row r="316" spans="2:6">
      <c r="B316" s="7"/>
      <c r="F316" s="7"/>
    </row>
    <row r="317" spans="2:6">
      <c r="B317" s="7"/>
      <c r="F317" s="7"/>
    </row>
    <row r="318" spans="2:6">
      <c r="B318" s="7"/>
      <c r="F318" s="7"/>
    </row>
    <row r="319" spans="2:6">
      <c r="B319" s="7"/>
      <c r="F319" s="7"/>
    </row>
    <row r="320" spans="2:6">
      <c r="B320" s="7"/>
      <c r="F320" s="7"/>
    </row>
    <row r="321" spans="2:6">
      <c r="B321" s="7"/>
      <c r="F321" s="7"/>
    </row>
    <row r="322" spans="2:6">
      <c r="B322" s="7"/>
      <c r="F322" s="7"/>
    </row>
    <row r="323" spans="2:6">
      <c r="B323" s="7"/>
      <c r="F323" s="7"/>
    </row>
    <row r="324" spans="2:6">
      <c r="B324" s="7"/>
      <c r="F324" s="7"/>
    </row>
    <row r="325" spans="2:6">
      <c r="B325" s="7"/>
      <c r="F325" s="7"/>
    </row>
    <row r="326" spans="2:6">
      <c r="B326" s="7"/>
      <c r="F326" s="7"/>
    </row>
    <row r="327" spans="2:6">
      <c r="B327" s="7"/>
      <c r="F327" s="7"/>
    </row>
    <row r="328" spans="2:6">
      <c r="B328" s="7"/>
      <c r="F328" s="7"/>
    </row>
    <row r="329" spans="2:6">
      <c r="B329" s="7"/>
      <c r="F329" s="7"/>
    </row>
    <row r="330" spans="2:6">
      <c r="B330" s="7"/>
      <c r="F330" s="7"/>
    </row>
    <row r="331" spans="2:6">
      <c r="B331" s="7"/>
      <c r="F331" s="7"/>
    </row>
    <row r="332" spans="2:6">
      <c r="B332" s="7"/>
      <c r="F332" s="7"/>
    </row>
    <row r="333" spans="2:6">
      <c r="B333" s="7"/>
      <c r="F333" s="7"/>
    </row>
    <row r="334" spans="2:6">
      <c r="B334" s="7"/>
      <c r="F334" s="7"/>
    </row>
    <row r="335" spans="2:6">
      <c r="B335" s="7"/>
      <c r="F335" s="7"/>
    </row>
    <row r="336" spans="2:6">
      <c r="B336" s="7"/>
      <c r="F336" s="7"/>
    </row>
    <row r="337" spans="2:6">
      <c r="B337" s="7"/>
      <c r="F337" s="7"/>
    </row>
    <row r="338" spans="2:6">
      <c r="B338" s="7"/>
      <c r="F338" s="7"/>
    </row>
    <row r="339" spans="2:6">
      <c r="B339" s="7"/>
      <c r="F339" s="7"/>
    </row>
    <row r="340" spans="2:6">
      <c r="B340" s="7"/>
      <c r="F340" s="7"/>
    </row>
    <row r="341" spans="2:6">
      <c r="B341" s="7"/>
      <c r="F341" s="7"/>
    </row>
    <row r="342" spans="2:6">
      <c r="B342" s="7"/>
      <c r="F342" s="7"/>
    </row>
    <row r="343" spans="2:6">
      <c r="B343" s="7"/>
      <c r="F343" s="7"/>
    </row>
    <row r="344" spans="2:6">
      <c r="B344" s="7"/>
      <c r="F344" s="7"/>
    </row>
    <row r="345" spans="2:6">
      <c r="B345" s="7"/>
      <c r="F345" s="7"/>
    </row>
    <row r="346" spans="2:6">
      <c r="B346" s="7"/>
      <c r="F346" s="7"/>
    </row>
    <row r="347" spans="2:6">
      <c r="B347" s="7"/>
      <c r="F347" s="7"/>
    </row>
    <row r="348" spans="2:6">
      <c r="B348" s="7"/>
      <c r="F348" s="7"/>
    </row>
    <row r="349" spans="2:6">
      <c r="B349" s="7"/>
      <c r="F349" s="7"/>
    </row>
    <row r="350" spans="2:6">
      <c r="B350" s="7"/>
      <c r="F350" s="7"/>
    </row>
    <row r="351" spans="2:6">
      <c r="B351" s="7"/>
      <c r="F351" s="7"/>
    </row>
    <row r="352" spans="2:6">
      <c r="B352" s="7"/>
      <c r="F352" s="7"/>
    </row>
    <row r="353" spans="2:6">
      <c r="B353" s="7"/>
      <c r="F353" s="7"/>
    </row>
    <row r="354" spans="2:6">
      <c r="B354" s="7"/>
      <c r="F354" s="7"/>
    </row>
    <row r="355" spans="2:6">
      <c r="B355" s="7"/>
      <c r="F355" s="7"/>
    </row>
    <row r="356" spans="2:6">
      <c r="B356" s="7"/>
      <c r="F356" s="7"/>
    </row>
    <row r="357" spans="2:6">
      <c r="B357" s="7"/>
      <c r="F357" s="7"/>
    </row>
    <row r="358" spans="2:6">
      <c r="B358" s="7"/>
      <c r="F358" s="7"/>
    </row>
    <row r="359" spans="2:6">
      <c r="B359" s="7"/>
      <c r="F359" s="7"/>
    </row>
    <row r="360" spans="2:6">
      <c r="B360" s="7"/>
      <c r="F360" s="7"/>
    </row>
    <row r="361" spans="2:6">
      <c r="B361" s="7"/>
      <c r="F361" s="7"/>
    </row>
    <row r="362" spans="2:6">
      <c r="B362" s="7"/>
      <c r="F362" s="7"/>
    </row>
    <row r="363" spans="2:6">
      <c r="B363" s="7"/>
      <c r="F363" s="7"/>
    </row>
    <row r="364" spans="2:6">
      <c r="B364" s="7"/>
      <c r="F364" s="7"/>
    </row>
    <row r="365" spans="2:6">
      <c r="B365" s="7"/>
      <c r="F365" s="7"/>
    </row>
    <row r="366" spans="2:6">
      <c r="B366" s="7"/>
      <c r="F366" s="7"/>
    </row>
    <row r="367" spans="2:6">
      <c r="B367" s="7"/>
      <c r="F367" s="7"/>
    </row>
    <row r="368" spans="2:6">
      <c r="B368" s="7"/>
      <c r="F368" s="7"/>
    </row>
    <row r="369" spans="2:6">
      <c r="B369" s="7"/>
      <c r="F369" s="7"/>
    </row>
    <row r="370" spans="2:6">
      <c r="B370" s="7"/>
      <c r="F370" s="7"/>
    </row>
    <row r="371" spans="2:6">
      <c r="B371" s="7"/>
      <c r="F371" s="7"/>
    </row>
    <row r="372" spans="2:6">
      <c r="B372" s="7"/>
      <c r="F372" s="7"/>
    </row>
    <row r="373" spans="2:6">
      <c r="B373" s="7"/>
      <c r="F373" s="7"/>
    </row>
    <row r="374" spans="2:6">
      <c r="B374" s="7"/>
      <c r="F374" s="7"/>
    </row>
    <row r="375" spans="2:6">
      <c r="B375" s="7"/>
      <c r="F375" s="7"/>
    </row>
    <row r="376" spans="2:6">
      <c r="B376" s="7"/>
      <c r="F376" s="7"/>
    </row>
    <row r="377" spans="2:6">
      <c r="B377" s="7"/>
      <c r="F377" s="7"/>
    </row>
    <row r="378" spans="2:6">
      <c r="B378" s="7"/>
      <c r="F378" s="7"/>
    </row>
    <row r="379" spans="2:6">
      <c r="B379" s="7"/>
      <c r="F379" s="7"/>
    </row>
    <row r="380" spans="2:6">
      <c r="B380" s="7"/>
      <c r="F380" s="7"/>
    </row>
    <row r="381" spans="2:6">
      <c r="B381" s="7"/>
      <c r="F381" s="7"/>
    </row>
    <row r="382" spans="2:6">
      <c r="B382" s="7"/>
      <c r="F382" s="7"/>
    </row>
    <row r="383" spans="2:6">
      <c r="B383" s="7"/>
      <c r="F383" s="7"/>
    </row>
    <row r="384" spans="2:6">
      <c r="B384" s="7"/>
      <c r="F384" s="7"/>
    </row>
    <row r="385" spans="2:6">
      <c r="B385" s="7"/>
      <c r="F385" s="7"/>
    </row>
    <row r="386" spans="2:6">
      <c r="B386" s="7"/>
      <c r="F386" s="7"/>
    </row>
    <row r="387" spans="2:6">
      <c r="B387" s="7"/>
      <c r="F387" s="7"/>
    </row>
    <row r="388" spans="2:6">
      <c r="B388" s="7"/>
      <c r="F388" s="7"/>
    </row>
    <row r="389" spans="2:6">
      <c r="B389" s="7"/>
      <c r="F389" s="7"/>
    </row>
    <row r="390" spans="2:6">
      <c r="B390" s="7"/>
      <c r="F390" s="7"/>
    </row>
    <row r="391" spans="2:6">
      <c r="B391" s="7"/>
      <c r="F391" s="7"/>
    </row>
    <row r="392" spans="2:6">
      <c r="B392" s="7"/>
      <c r="F392" s="7"/>
    </row>
    <row r="393" spans="2:6">
      <c r="B393" s="7"/>
      <c r="F393" s="7"/>
    </row>
    <row r="394" spans="2:6">
      <c r="B394" s="7"/>
      <c r="F394" s="7"/>
    </row>
    <row r="395" spans="2:6">
      <c r="B395" s="7"/>
      <c r="F395" s="7"/>
    </row>
    <row r="396" spans="2:6">
      <c r="B396" s="7"/>
      <c r="F396" s="7"/>
    </row>
    <row r="397" spans="2:6">
      <c r="B397" s="7"/>
      <c r="F397" s="7"/>
    </row>
    <row r="398" spans="2:6">
      <c r="B398" s="7"/>
      <c r="F398" s="7"/>
    </row>
    <row r="399" spans="2:6">
      <c r="B399" s="7"/>
      <c r="F399" s="7"/>
    </row>
    <row r="400" spans="2:6">
      <c r="B400" s="7"/>
      <c r="F400" s="7"/>
    </row>
    <row r="401" spans="2:6">
      <c r="B401" s="7"/>
      <c r="F401" s="7"/>
    </row>
    <row r="402" spans="2:6">
      <c r="B402" s="7"/>
      <c r="F402" s="7"/>
    </row>
    <row r="403" spans="2:6">
      <c r="B403" s="7"/>
      <c r="F403" s="7"/>
    </row>
    <row r="404" spans="2:6">
      <c r="B404" s="7"/>
      <c r="F404" s="7"/>
    </row>
    <row r="405" spans="2:6">
      <c r="B405" s="7"/>
      <c r="F405" s="7"/>
    </row>
    <row r="406" spans="2:6">
      <c r="B406" s="7"/>
      <c r="F406" s="7"/>
    </row>
    <row r="407" spans="2:6">
      <c r="B407" s="7"/>
      <c r="F407" s="7"/>
    </row>
    <row r="408" spans="2:6">
      <c r="B408" s="7"/>
      <c r="F408" s="7"/>
    </row>
    <row r="409" spans="2:6">
      <c r="B409" s="7"/>
      <c r="F409" s="7"/>
    </row>
    <row r="410" spans="2:6">
      <c r="B410" s="7"/>
      <c r="F410" s="7"/>
    </row>
    <row r="411" spans="2:6">
      <c r="B411" s="7"/>
      <c r="F411" s="7"/>
    </row>
    <row r="412" spans="2:6">
      <c r="B412" s="7"/>
      <c r="F412" s="7"/>
    </row>
    <row r="413" spans="2:6">
      <c r="B413" s="7"/>
      <c r="F413" s="7"/>
    </row>
    <row r="414" spans="2:6">
      <c r="B414" s="7"/>
      <c r="F414" s="7"/>
    </row>
    <row r="415" spans="2:6">
      <c r="B415" s="7"/>
      <c r="F415" s="7"/>
    </row>
    <row r="416" spans="2:6">
      <c r="B416" s="7"/>
      <c r="F416" s="7"/>
    </row>
    <row r="417" spans="2:6">
      <c r="B417" s="7"/>
      <c r="F417" s="7"/>
    </row>
    <row r="418" spans="2:6">
      <c r="B418" s="7"/>
      <c r="F418" s="7"/>
    </row>
    <row r="419" spans="2:6">
      <c r="B419" s="7"/>
      <c r="F419" s="7"/>
    </row>
    <row r="420" spans="2:6">
      <c r="B420" s="7"/>
      <c r="F420" s="7"/>
    </row>
    <row r="421" spans="2:6">
      <c r="B421" s="7"/>
      <c r="F421" s="7"/>
    </row>
    <row r="422" spans="2:6">
      <c r="B422" s="7"/>
      <c r="F422" s="7"/>
    </row>
    <row r="423" spans="2:6">
      <c r="B423" s="7"/>
      <c r="F423" s="7"/>
    </row>
    <row r="424" spans="2:6">
      <c r="B424" s="7"/>
      <c r="F424" s="7"/>
    </row>
    <row r="425" spans="2:6">
      <c r="B425" s="7"/>
      <c r="F425" s="7"/>
    </row>
    <row r="426" spans="2:6">
      <c r="B426" s="7"/>
      <c r="F426" s="7"/>
    </row>
    <row r="427" spans="2:6">
      <c r="B427" s="7"/>
      <c r="F427" s="7"/>
    </row>
    <row r="428" spans="2:6">
      <c r="B428" s="7"/>
      <c r="F428" s="7"/>
    </row>
    <row r="429" spans="2:6">
      <c r="B429" s="7"/>
      <c r="F429" s="7"/>
    </row>
    <row r="430" spans="2:6">
      <c r="B430" s="7"/>
      <c r="F430" s="7"/>
    </row>
    <row r="431" spans="2:6">
      <c r="B431" s="7"/>
      <c r="F431" s="7"/>
    </row>
    <row r="432" spans="2:6">
      <c r="B432" s="7"/>
      <c r="F432" s="7"/>
    </row>
    <row r="433" spans="2:6">
      <c r="B433" s="7"/>
      <c r="F433" s="7"/>
    </row>
    <row r="434" spans="2:6">
      <c r="B434" s="7"/>
      <c r="F434" s="7"/>
    </row>
    <row r="435" spans="2:6">
      <c r="B435" s="7"/>
      <c r="F435" s="7"/>
    </row>
    <row r="436" spans="2:6">
      <c r="B436" s="7"/>
      <c r="F436" s="7"/>
    </row>
    <row r="437" spans="2:6">
      <c r="B437" s="7"/>
      <c r="F437" s="7"/>
    </row>
    <row r="438" spans="2:6">
      <c r="B438" s="7"/>
      <c r="F438" s="7"/>
    </row>
    <row r="439" spans="2:6">
      <c r="B439" s="7"/>
      <c r="F439" s="7"/>
    </row>
    <row r="440" spans="2:6">
      <c r="B440" s="7"/>
      <c r="F440" s="7"/>
    </row>
    <row r="441" spans="2:6">
      <c r="B441" s="7"/>
      <c r="F441" s="7"/>
    </row>
    <row r="442" spans="2:6">
      <c r="B442" s="7"/>
      <c r="F442" s="7"/>
    </row>
    <row r="443" spans="2:6">
      <c r="B443" s="7"/>
      <c r="F443" s="7"/>
    </row>
    <row r="444" spans="2:6">
      <c r="B444" s="7"/>
      <c r="F444" s="7"/>
    </row>
    <row r="445" spans="2:6">
      <c r="B445" s="7"/>
      <c r="F445" s="7"/>
    </row>
    <row r="446" spans="2:6">
      <c r="B446" s="7"/>
      <c r="F446" s="7"/>
    </row>
    <row r="447" spans="2:6">
      <c r="B447" s="7"/>
      <c r="F447" s="7"/>
    </row>
    <row r="448" spans="2:6">
      <c r="B448" s="7"/>
      <c r="F448" s="7"/>
    </row>
    <row r="449" spans="2:6">
      <c r="B449" s="7"/>
      <c r="F449" s="7"/>
    </row>
    <row r="450" spans="2:6">
      <c r="B450" s="7"/>
      <c r="F450" s="7"/>
    </row>
    <row r="451" spans="2:6">
      <c r="B451" s="7"/>
      <c r="F451" s="7"/>
    </row>
    <row r="452" spans="2:6">
      <c r="B452" s="7"/>
      <c r="F452" s="7"/>
    </row>
    <row r="453" spans="2:6">
      <c r="B453" s="7"/>
      <c r="F453" s="7"/>
    </row>
    <row r="454" spans="2:6">
      <c r="B454" s="7"/>
      <c r="F454" s="7"/>
    </row>
    <row r="455" spans="2:6">
      <c r="B455" s="7"/>
      <c r="F455" s="7"/>
    </row>
    <row r="456" spans="2:6">
      <c r="B456" s="7"/>
      <c r="F456" s="7"/>
    </row>
    <row r="457" spans="2:6">
      <c r="B457" s="7"/>
      <c r="F457" s="7"/>
    </row>
    <row r="458" spans="2:6">
      <c r="B458" s="7"/>
      <c r="F458" s="7"/>
    </row>
    <row r="459" spans="2:6">
      <c r="B459" s="7"/>
      <c r="F459" s="7"/>
    </row>
    <row r="460" spans="2:6">
      <c r="B460" s="7"/>
      <c r="F460" s="7"/>
    </row>
    <row r="461" spans="2:6">
      <c r="B461" s="7"/>
      <c r="F461" s="7"/>
    </row>
    <row r="462" spans="2:6">
      <c r="B462" s="7"/>
      <c r="F462" s="7"/>
    </row>
    <row r="463" spans="2:6">
      <c r="B463" s="7"/>
      <c r="F463" s="7"/>
    </row>
    <row r="464" spans="2:6">
      <c r="B464" s="7"/>
      <c r="F464" s="7"/>
    </row>
    <row r="465" spans="2:6">
      <c r="B465" s="7"/>
      <c r="F465" s="7"/>
    </row>
    <row r="466" spans="2:6">
      <c r="B466" s="7"/>
      <c r="F466" s="7"/>
    </row>
    <row r="467" spans="2:6">
      <c r="B467" s="7"/>
      <c r="F467" s="7"/>
    </row>
    <row r="468" spans="2:6">
      <c r="B468" s="7"/>
      <c r="F468" s="7"/>
    </row>
    <row r="469" spans="2:6">
      <c r="B469" s="7"/>
      <c r="F469" s="7"/>
    </row>
    <row r="470" spans="2:6">
      <c r="B470" s="7"/>
      <c r="F470" s="7"/>
    </row>
    <row r="471" spans="2:6">
      <c r="B471" s="7"/>
      <c r="F471" s="7"/>
    </row>
    <row r="472" spans="2:6">
      <c r="B472" s="7"/>
      <c r="F472" s="7"/>
    </row>
    <row r="473" spans="2:6">
      <c r="B473" s="7"/>
      <c r="F473" s="7"/>
    </row>
    <row r="474" spans="2:6">
      <c r="B474" s="7"/>
      <c r="F474" s="7"/>
    </row>
    <row r="475" spans="2:6">
      <c r="B475" s="7"/>
      <c r="F475" s="7"/>
    </row>
    <row r="476" spans="2:6">
      <c r="B476" s="7"/>
      <c r="F476" s="7"/>
    </row>
    <row r="477" spans="2:6">
      <c r="B477" s="7"/>
      <c r="F477" s="7"/>
    </row>
    <row r="478" spans="2:6">
      <c r="B478" s="7"/>
      <c r="F478" s="7"/>
    </row>
    <row r="479" spans="2:6">
      <c r="B479" s="7"/>
      <c r="F479" s="7"/>
    </row>
    <row r="480" spans="2:6">
      <c r="B480" s="7"/>
      <c r="F480" s="7"/>
    </row>
    <row r="481" spans="2:6">
      <c r="B481" s="7"/>
      <c r="F481" s="7"/>
    </row>
    <row r="482" spans="2:6">
      <c r="B482" s="7"/>
      <c r="F482" s="7"/>
    </row>
    <row r="483" spans="2:6">
      <c r="B483" s="7"/>
      <c r="F483" s="7"/>
    </row>
    <row r="484" spans="2:6">
      <c r="B484" s="7"/>
      <c r="F484" s="7"/>
    </row>
    <row r="485" spans="2:6">
      <c r="B485" s="7"/>
      <c r="F485" s="7"/>
    </row>
    <row r="486" spans="2:6">
      <c r="B486" s="7"/>
      <c r="F486" s="7"/>
    </row>
    <row r="487" spans="2:6">
      <c r="B487" s="7"/>
      <c r="F487" s="7"/>
    </row>
    <row r="488" spans="2:6">
      <c r="B488" s="7"/>
      <c r="F488" s="7"/>
    </row>
    <row r="489" spans="2:6">
      <c r="B489" s="7"/>
      <c r="F489" s="7"/>
    </row>
    <row r="490" spans="2:6">
      <c r="B490" s="7"/>
      <c r="F490" s="7"/>
    </row>
    <row r="491" spans="2:6">
      <c r="B491" s="7"/>
      <c r="F491" s="7"/>
    </row>
    <row r="492" spans="2:6">
      <c r="B492" s="7"/>
      <c r="F492" s="7"/>
    </row>
    <row r="493" spans="2:6">
      <c r="B493" s="7"/>
      <c r="F493" s="7"/>
    </row>
    <row r="494" spans="2:6">
      <c r="B494" s="7"/>
      <c r="F494" s="7"/>
    </row>
    <row r="495" spans="2:6">
      <c r="B495" s="7"/>
      <c r="F495" s="7"/>
    </row>
    <row r="496" spans="2:6">
      <c r="B496" s="7"/>
      <c r="F496" s="7"/>
    </row>
    <row r="497" spans="2:6">
      <c r="B497" s="7"/>
      <c r="F497" s="7"/>
    </row>
    <row r="498" spans="2:6">
      <c r="B498" s="7"/>
      <c r="F498" s="7"/>
    </row>
    <row r="499" spans="2:6">
      <c r="B499" s="7"/>
      <c r="F499" s="7"/>
    </row>
    <row r="500" spans="2:6">
      <c r="B500" s="7"/>
      <c r="F500" s="7"/>
    </row>
    <row r="501" spans="2:6">
      <c r="B501" s="7"/>
      <c r="F501" s="7"/>
    </row>
    <row r="502" spans="2:6">
      <c r="B502" s="7"/>
      <c r="F502" s="7"/>
    </row>
    <row r="503" spans="2:6">
      <c r="B503" s="7"/>
      <c r="F503" s="7"/>
    </row>
    <row r="504" spans="2:6">
      <c r="B504" s="7"/>
      <c r="F504" s="7"/>
    </row>
    <row r="505" spans="2:6">
      <c r="B505" s="7"/>
      <c r="F505" s="7"/>
    </row>
    <row r="506" spans="2:6">
      <c r="B506" s="7"/>
      <c r="F506" s="7"/>
    </row>
    <row r="507" spans="2:6">
      <c r="B507" s="7"/>
      <c r="F507" s="7"/>
    </row>
    <row r="508" spans="2:6">
      <c r="B508" s="7"/>
      <c r="F508" s="7"/>
    </row>
    <row r="509" spans="2:6">
      <c r="B509" s="7"/>
      <c r="F509" s="7"/>
    </row>
    <row r="510" spans="2:6">
      <c r="B510" s="7"/>
      <c r="F510" s="7"/>
    </row>
    <row r="511" spans="2:6">
      <c r="B511" s="7"/>
      <c r="F511" s="7"/>
    </row>
    <row r="512" spans="2:6">
      <c r="B512" s="7"/>
      <c r="F512" s="7"/>
    </row>
    <row r="513" spans="2:6">
      <c r="B513" s="7"/>
      <c r="F513" s="7"/>
    </row>
    <row r="514" spans="2:6">
      <c r="B514" s="7"/>
      <c r="F514" s="7"/>
    </row>
    <row r="515" spans="2:6">
      <c r="B515" s="7"/>
      <c r="F515" s="7"/>
    </row>
    <row r="516" spans="2:6">
      <c r="B516" s="7"/>
      <c r="F516" s="7"/>
    </row>
    <row r="517" spans="2:6">
      <c r="B517" s="7"/>
      <c r="F517" s="7"/>
    </row>
    <row r="518" spans="2:6">
      <c r="B518" s="7"/>
      <c r="F518" s="7"/>
    </row>
    <row r="519" spans="2:6">
      <c r="B519" s="7"/>
      <c r="F519" s="7"/>
    </row>
    <row r="520" spans="2:6">
      <c r="B520" s="7"/>
      <c r="F520" s="7"/>
    </row>
    <row r="521" spans="2:6">
      <c r="B521" s="7"/>
      <c r="F521" s="7"/>
    </row>
    <row r="522" spans="2:6">
      <c r="B522" s="7"/>
      <c r="F522" s="7"/>
    </row>
    <row r="523" spans="2:6">
      <c r="B523" s="7"/>
      <c r="F523" s="7"/>
    </row>
    <row r="524" spans="2:6">
      <c r="B524" s="7"/>
      <c r="F524" s="7"/>
    </row>
    <row r="525" spans="2:6">
      <c r="B525" s="7"/>
      <c r="F525" s="7"/>
    </row>
    <row r="526" spans="2:6">
      <c r="B526" s="7"/>
      <c r="F526" s="7"/>
    </row>
    <row r="527" spans="2:6">
      <c r="B527" s="7"/>
      <c r="F527" s="7"/>
    </row>
    <row r="528" spans="2:6">
      <c r="B528" s="7"/>
      <c r="F528" s="7"/>
    </row>
    <row r="529" spans="2:6">
      <c r="B529" s="7"/>
      <c r="F529" s="7"/>
    </row>
    <row r="530" spans="2:6">
      <c r="B530" s="7"/>
      <c r="F530" s="7"/>
    </row>
    <row r="531" spans="2:6">
      <c r="B531" s="7"/>
      <c r="F531" s="7"/>
    </row>
    <row r="532" spans="2:6">
      <c r="B532" s="7"/>
      <c r="F532" s="7"/>
    </row>
    <row r="533" spans="2:6">
      <c r="B533" s="7"/>
      <c r="F533" s="7"/>
    </row>
    <row r="534" spans="2:6">
      <c r="B534" s="7"/>
      <c r="F534" s="7"/>
    </row>
    <row r="535" spans="2:6">
      <c r="B535" s="7"/>
      <c r="F535" s="7"/>
    </row>
    <row r="536" spans="2:6">
      <c r="B536" s="7"/>
      <c r="F536" s="7"/>
    </row>
    <row r="537" spans="2:6">
      <c r="B537" s="7"/>
      <c r="F537" s="7"/>
    </row>
    <row r="538" spans="2:6">
      <c r="B538" s="7"/>
      <c r="F538" s="7"/>
    </row>
    <row r="539" spans="2:6">
      <c r="B539" s="7"/>
      <c r="F539" s="7"/>
    </row>
    <row r="540" spans="2:6">
      <c r="B540" s="7"/>
      <c r="F540" s="7"/>
    </row>
    <row r="541" spans="2:6">
      <c r="B541" s="7"/>
      <c r="F541" s="7"/>
    </row>
    <row r="542" spans="2:6">
      <c r="B542" s="7"/>
      <c r="F542" s="7"/>
    </row>
    <row r="543" spans="2:6">
      <c r="B543" s="7"/>
      <c r="F543" s="7"/>
    </row>
    <row r="544" spans="2:6">
      <c r="B544" s="7"/>
      <c r="F544" s="7"/>
    </row>
    <row r="545" spans="2:6">
      <c r="B545" s="7"/>
      <c r="F545" s="7"/>
    </row>
    <row r="546" spans="2:6">
      <c r="B546" s="7"/>
      <c r="F546" s="7"/>
    </row>
    <row r="547" spans="2:6">
      <c r="B547" s="7"/>
      <c r="F547" s="7"/>
    </row>
    <row r="548" spans="2:6">
      <c r="B548" s="7"/>
      <c r="F548" s="7"/>
    </row>
    <row r="549" spans="2:6">
      <c r="B549" s="7"/>
      <c r="F549" s="7"/>
    </row>
    <row r="550" spans="2:6">
      <c r="B550" s="7"/>
      <c r="F550" s="7"/>
    </row>
    <row r="551" spans="2:6">
      <c r="B551" s="7"/>
      <c r="F551" s="7"/>
    </row>
    <row r="552" spans="2:6">
      <c r="B552" s="7"/>
      <c r="F552" s="7"/>
    </row>
    <row r="553" spans="2:6">
      <c r="B553" s="7"/>
      <c r="F553" s="7"/>
    </row>
    <row r="554" spans="2:6">
      <c r="B554" s="7"/>
      <c r="F554" s="7"/>
    </row>
    <row r="555" spans="2:6">
      <c r="B555" s="7"/>
      <c r="F555" s="7"/>
    </row>
    <row r="556" spans="2:6">
      <c r="B556" s="7"/>
      <c r="F556" s="7"/>
    </row>
    <row r="557" spans="2:6">
      <c r="B557" s="7"/>
      <c r="F557" s="7"/>
    </row>
    <row r="558" spans="2:6">
      <c r="B558" s="7"/>
      <c r="F558" s="7"/>
    </row>
    <row r="559" spans="2:6">
      <c r="B559" s="7"/>
      <c r="F559" s="7"/>
    </row>
    <row r="560" spans="2:6">
      <c r="B560" s="7"/>
      <c r="F560" s="7"/>
    </row>
    <row r="561" spans="2:6">
      <c r="B561" s="7"/>
      <c r="F561" s="7"/>
    </row>
    <row r="562" spans="2:6">
      <c r="B562" s="7"/>
      <c r="F562" s="7"/>
    </row>
    <row r="563" spans="2:6">
      <c r="B563" s="7"/>
      <c r="F563" s="7"/>
    </row>
    <row r="564" spans="2:6">
      <c r="B564" s="7"/>
      <c r="F564" s="7"/>
    </row>
    <row r="565" spans="2:6">
      <c r="B565" s="7"/>
      <c r="F565" s="7"/>
    </row>
    <row r="566" spans="2:6">
      <c r="B566" s="7"/>
      <c r="F566" s="7"/>
    </row>
    <row r="567" spans="2:6">
      <c r="B567" s="7"/>
      <c r="F567" s="7"/>
    </row>
    <row r="568" spans="2:6">
      <c r="B568" s="7"/>
      <c r="F568" s="7"/>
    </row>
    <row r="569" spans="2:6">
      <c r="B569" s="7"/>
      <c r="F569" s="7"/>
    </row>
    <row r="570" spans="2:6">
      <c r="B570" s="7"/>
      <c r="F570" s="7"/>
    </row>
    <row r="571" spans="2:6">
      <c r="B571" s="7"/>
      <c r="F571" s="7"/>
    </row>
    <row r="572" spans="2:6">
      <c r="B572" s="7"/>
      <c r="F572" s="7"/>
    </row>
    <row r="573" spans="2:6">
      <c r="B573" s="7"/>
      <c r="F573" s="7"/>
    </row>
    <row r="574" spans="2:6">
      <c r="B574" s="7"/>
      <c r="F574" s="7"/>
    </row>
    <row r="575" spans="2:6">
      <c r="B575" s="7"/>
      <c r="F575" s="7"/>
    </row>
    <row r="576" spans="2:6">
      <c r="B576" s="7"/>
      <c r="F576" s="7"/>
    </row>
    <row r="577" spans="2:6">
      <c r="B577" s="7"/>
      <c r="F577" s="7"/>
    </row>
    <row r="578" spans="2:6">
      <c r="B578" s="7"/>
      <c r="F578" s="7"/>
    </row>
    <row r="579" spans="2:6">
      <c r="B579" s="7"/>
      <c r="F579" s="7"/>
    </row>
    <row r="580" spans="2:6">
      <c r="B580" s="7"/>
      <c r="F580" s="7"/>
    </row>
    <row r="581" spans="2:6">
      <c r="B581" s="7"/>
      <c r="F581" s="7"/>
    </row>
    <row r="582" spans="2:6">
      <c r="B582" s="7"/>
      <c r="F582" s="7"/>
    </row>
    <row r="583" spans="2:6">
      <c r="B583" s="7"/>
      <c r="F583" s="7"/>
    </row>
    <row r="584" spans="2:6">
      <c r="B584" s="7"/>
      <c r="F584" s="7"/>
    </row>
    <row r="585" spans="2:6">
      <c r="B585" s="7"/>
      <c r="F585" s="7"/>
    </row>
    <row r="586" spans="2:6">
      <c r="B586" s="7"/>
      <c r="F586" s="7"/>
    </row>
    <row r="587" spans="2:6">
      <c r="B587" s="7"/>
      <c r="F587" s="7"/>
    </row>
    <row r="588" spans="2:6">
      <c r="B588" s="7"/>
      <c r="F588" s="7"/>
    </row>
    <row r="589" spans="2:6">
      <c r="B589" s="7"/>
      <c r="F589" s="7"/>
    </row>
    <row r="590" spans="2:6">
      <c r="B590" s="7"/>
      <c r="F590" s="7"/>
    </row>
    <row r="591" spans="2:6">
      <c r="B591" s="7"/>
      <c r="F591" s="7"/>
    </row>
    <row r="592" spans="2:6">
      <c r="B592" s="7"/>
      <c r="F592" s="7"/>
    </row>
    <row r="593" spans="2:6">
      <c r="B593" s="7"/>
      <c r="F593" s="7"/>
    </row>
    <row r="594" spans="2:6">
      <c r="B594" s="7"/>
      <c r="F594" s="7"/>
    </row>
    <row r="595" spans="2:6">
      <c r="B595" s="7"/>
      <c r="F595" s="7"/>
    </row>
    <row r="596" spans="2:6">
      <c r="B596" s="7"/>
      <c r="F596" s="7"/>
    </row>
    <row r="597" spans="2:6">
      <c r="B597" s="7"/>
      <c r="F597" s="7"/>
    </row>
    <row r="598" spans="2:6">
      <c r="B598" s="7"/>
      <c r="F598" s="7"/>
    </row>
    <row r="599" spans="2:6">
      <c r="B599" s="7"/>
      <c r="F599" s="7"/>
    </row>
    <row r="600" spans="2:6">
      <c r="B600" s="7"/>
      <c r="F600" s="7"/>
    </row>
    <row r="601" spans="2:6">
      <c r="B601" s="7"/>
      <c r="F601" s="7"/>
    </row>
    <row r="602" spans="2:6">
      <c r="B602" s="7"/>
      <c r="F602" s="7"/>
    </row>
    <row r="603" spans="2:6">
      <c r="B603" s="7"/>
      <c r="F603" s="7"/>
    </row>
    <row r="604" spans="2:6">
      <c r="B604" s="7"/>
      <c r="F604" s="7"/>
    </row>
    <row r="605" spans="2:6">
      <c r="B605" s="7"/>
      <c r="F605" s="7"/>
    </row>
    <row r="606" spans="2:6">
      <c r="B606" s="7"/>
      <c r="F606" s="7"/>
    </row>
    <row r="607" spans="2:6">
      <c r="B607" s="7"/>
      <c r="F607" s="7"/>
    </row>
    <row r="608" spans="2:6">
      <c r="B608" s="7"/>
      <c r="F608" s="7"/>
    </row>
    <row r="609" spans="2:6">
      <c r="B609" s="7"/>
      <c r="F609" s="7"/>
    </row>
    <row r="610" spans="2:6">
      <c r="B610" s="7"/>
      <c r="F610" s="7"/>
    </row>
    <row r="611" spans="2:6">
      <c r="B611" s="7"/>
      <c r="F611" s="7"/>
    </row>
    <row r="612" spans="2:6">
      <c r="B612" s="7"/>
      <c r="F612" s="7"/>
    </row>
    <row r="613" spans="2:6">
      <c r="B613" s="7"/>
      <c r="F613" s="7"/>
    </row>
    <row r="614" spans="2:6">
      <c r="B614" s="7"/>
      <c r="F614" s="7"/>
    </row>
    <row r="615" spans="2:6">
      <c r="B615" s="7"/>
      <c r="F615" s="7"/>
    </row>
    <row r="616" spans="2:6">
      <c r="B616" s="7"/>
      <c r="F616" s="7"/>
    </row>
    <row r="617" spans="2:6">
      <c r="B617" s="7"/>
      <c r="F617" s="7"/>
    </row>
    <row r="618" spans="2:6">
      <c r="B618" s="7"/>
      <c r="F618" s="7"/>
    </row>
    <row r="619" spans="2:6">
      <c r="B619" s="7"/>
      <c r="F619" s="7"/>
    </row>
    <row r="620" spans="2:6">
      <c r="B620" s="7"/>
      <c r="F620" s="7"/>
    </row>
    <row r="621" spans="2:6">
      <c r="B621" s="7"/>
      <c r="F621" s="7"/>
    </row>
    <row r="622" spans="2:6">
      <c r="B622" s="7"/>
      <c r="F622" s="7"/>
    </row>
    <row r="623" spans="2:6">
      <c r="B623" s="7"/>
      <c r="F623" s="7"/>
    </row>
    <row r="624" spans="2:6">
      <c r="B624" s="7"/>
      <c r="F624" s="7"/>
    </row>
    <row r="625" spans="2:6">
      <c r="B625" s="7"/>
      <c r="F625" s="7"/>
    </row>
    <row r="626" spans="2:6">
      <c r="B626" s="7"/>
      <c r="F626" s="7"/>
    </row>
    <row r="627" spans="2:6">
      <c r="B627" s="7"/>
      <c r="F627" s="7"/>
    </row>
    <row r="628" spans="2:6">
      <c r="B628" s="7"/>
      <c r="F628" s="7"/>
    </row>
    <row r="629" spans="2:6">
      <c r="B629" s="7"/>
      <c r="F629" s="7"/>
    </row>
    <row r="630" spans="2:6">
      <c r="B630" s="7"/>
      <c r="F630" s="7"/>
    </row>
    <row r="631" spans="2:6">
      <c r="B631" s="7"/>
      <c r="F631" s="7"/>
    </row>
    <row r="632" spans="2:6">
      <c r="B632" s="7"/>
      <c r="F632" s="7"/>
    </row>
    <row r="633" spans="2:6">
      <c r="B633" s="7"/>
      <c r="F633" s="7"/>
    </row>
    <row r="634" spans="2:6">
      <c r="B634" s="7"/>
      <c r="F634" s="7"/>
    </row>
    <row r="635" spans="2:6">
      <c r="B635" s="7"/>
      <c r="F635" s="7"/>
    </row>
    <row r="636" spans="2:6">
      <c r="B636" s="7"/>
      <c r="F636" s="7"/>
    </row>
    <row r="637" spans="2:6">
      <c r="B637" s="7"/>
      <c r="F637" s="7"/>
    </row>
    <row r="638" spans="2:6">
      <c r="B638" s="7"/>
      <c r="F638" s="7"/>
    </row>
    <row r="639" spans="2:6">
      <c r="B639" s="7"/>
      <c r="F639" s="7"/>
    </row>
    <row r="640" spans="2:6">
      <c r="B640" s="7"/>
      <c r="F640" s="7"/>
    </row>
    <row r="641" spans="2:6">
      <c r="B641" s="7"/>
      <c r="F641" s="7"/>
    </row>
    <row r="642" spans="2:6">
      <c r="B642" s="7"/>
      <c r="F642" s="7"/>
    </row>
    <row r="643" spans="2:6">
      <c r="B643" s="7"/>
      <c r="F643" s="7"/>
    </row>
    <row r="644" spans="2:6">
      <c r="B644" s="7"/>
      <c r="F644" s="7"/>
    </row>
    <row r="645" spans="2:6">
      <c r="B645" s="7"/>
      <c r="F645" s="7"/>
    </row>
    <row r="646" spans="2:6">
      <c r="B646" s="7"/>
      <c r="F646" s="7"/>
    </row>
    <row r="647" spans="2:6">
      <c r="B647" s="7"/>
      <c r="F647" s="7"/>
    </row>
    <row r="648" spans="2:6">
      <c r="B648" s="7"/>
      <c r="F648" s="7"/>
    </row>
    <row r="649" spans="2:6">
      <c r="B649" s="7"/>
      <c r="F649" s="7"/>
    </row>
    <row r="650" spans="2:6">
      <c r="B650" s="7"/>
      <c r="F650" s="7"/>
    </row>
    <row r="651" spans="2:6">
      <c r="B651" s="7"/>
      <c r="F651" s="7"/>
    </row>
    <row r="652" spans="2:6">
      <c r="B652" s="7"/>
      <c r="F652" s="7"/>
    </row>
    <row r="653" spans="2:6">
      <c r="B653" s="7"/>
      <c r="F653" s="7"/>
    </row>
    <row r="654" spans="2:6">
      <c r="B654" s="7"/>
      <c r="F654" s="7"/>
    </row>
    <row r="655" spans="2:6">
      <c r="B655" s="7"/>
      <c r="F655" s="7"/>
    </row>
    <row r="656" spans="2:6">
      <c r="B656" s="7"/>
      <c r="F656" s="7"/>
    </row>
    <row r="657" spans="2:6">
      <c r="B657" s="7"/>
      <c r="F657" s="7"/>
    </row>
    <row r="658" spans="2:6">
      <c r="B658" s="7"/>
      <c r="F658" s="7"/>
    </row>
    <row r="659" spans="2:6">
      <c r="B659" s="7"/>
      <c r="F659" s="7"/>
    </row>
    <row r="660" spans="2:6">
      <c r="B660" s="7"/>
      <c r="F660" s="7"/>
    </row>
    <row r="661" spans="2:6">
      <c r="B661" s="7"/>
      <c r="F661" s="7"/>
    </row>
    <row r="662" spans="2:6">
      <c r="B662" s="7"/>
      <c r="F662" s="7"/>
    </row>
    <row r="663" spans="2:6">
      <c r="B663" s="7"/>
      <c r="F663" s="7"/>
    </row>
    <row r="664" spans="2:6">
      <c r="B664" s="7"/>
      <c r="F664" s="7"/>
    </row>
    <row r="665" spans="2:6">
      <c r="B665" s="7"/>
      <c r="F665" s="7"/>
    </row>
    <row r="666" spans="2:6">
      <c r="B666" s="7"/>
      <c r="F666" s="7"/>
    </row>
    <row r="667" spans="2:6">
      <c r="B667" s="7"/>
      <c r="F667" s="7"/>
    </row>
    <row r="668" spans="2:6">
      <c r="B668" s="7"/>
      <c r="F668" s="7"/>
    </row>
    <row r="669" spans="2:6">
      <c r="B669" s="7"/>
      <c r="F669" s="7"/>
    </row>
    <row r="670" spans="2:6">
      <c r="B670" s="7"/>
      <c r="F670" s="7"/>
    </row>
    <row r="671" spans="2:6">
      <c r="B671" s="7"/>
      <c r="F671" s="7"/>
    </row>
    <row r="672" spans="2:6">
      <c r="B672" s="7"/>
      <c r="F672" s="7"/>
    </row>
    <row r="673" spans="2:6">
      <c r="B673" s="7"/>
      <c r="F673" s="7"/>
    </row>
    <row r="674" spans="2:6">
      <c r="B674" s="7"/>
      <c r="F674" s="7"/>
    </row>
    <row r="675" spans="2:6">
      <c r="B675" s="7"/>
      <c r="F675" s="7"/>
    </row>
    <row r="676" spans="2:6">
      <c r="B676" s="7"/>
      <c r="F676" s="7"/>
    </row>
    <row r="677" spans="2:6">
      <c r="B677" s="7"/>
      <c r="F677" s="7"/>
    </row>
    <row r="678" spans="2:6">
      <c r="B678" s="7"/>
      <c r="F678" s="7"/>
    </row>
    <row r="679" spans="2:6">
      <c r="B679" s="7"/>
      <c r="F679" s="7"/>
    </row>
    <row r="680" spans="2:6">
      <c r="B680" s="7"/>
      <c r="F680" s="7"/>
    </row>
    <row r="681" spans="2:6">
      <c r="B681" s="7"/>
      <c r="F681" s="7"/>
    </row>
    <row r="682" spans="2:6">
      <c r="B682" s="7"/>
      <c r="F682" s="7"/>
    </row>
    <row r="683" spans="2:6">
      <c r="B683" s="7"/>
      <c r="F683" s="7"/>
    </row>
    <row r="684" spans="2:6">
      <c r="B684" s="7"/>
      <c r="F684" s="7"/>
    </row>
    <row r="685" spans="2:6">
      <c r="B685" s="7"/>
      <c r="F685" s="7"/>
    </row>
    <row r="686" spans="2:6">
      <c r="B686" s="7"/>
      <c r="F686" s="7"/>
    </row>
    <row r="687" spans="2:6">
      <c r="B687" s="7"/>
      <c r="F687" s="7"/>
    </row>
    <row r="688" spans="2:6">
      <c r="B688" s="7"/>
      <c r="F688" s="7"/>
    </row>
    <row r="689" spans="2:6">
      <c r="B689" s="7"/>
      <c r="F689" s="7"/>
    </row>
    <row r="690" spans="2:6">
      <c r="B690" s="7"/>
      <c r="F690" s="7"/>
    </row>
    <row r="691" spans="2:6">
      <c r="B691" s="7"/>
      <c r="F691" s="7"/>
    </row>
    <row r="692" spans="2:6">
      <c r="B692" s="7"/>
      <c r="F692" s="7"/>
    </row>
    <row r="693" spans="2:6">
      <c r="B693" s="7"/>
      <c r="F693" s="7"/>
    </row>
    <row r="694" spans="2:6">
      <c r="B694" s="7"/>
      <c r="F694" s="7"/>
    </row>
    <row r="695" spans="2:6">
      <c r="B695" s="7"/>
      <c r="F695" s="7"/>
    </row>
    <row r="696" spans="2:6">
      <c r="B696" s="7"/>
      <c r="F696" s="7"/>
    </row>
    <row r="697" spans="2:6">
      <c r="B697" s="7"/>
      <c r="F697" s="7"/>
    </row>
    <row r="698" spans="2:6">
      <c r="B698" s="7"/>
      <c r="F698" s="7"/>
    </row>
    <row r="699" spans="2:6">
      <c r="B699" s="7"/>
      <c r="F699" s="7"/>
    </row>
    <row r="700" spans="2:6">
      <c r="B700" s="7"/>
      <c r="F700" s="7"/>
    </row>
    <row r="701" spans="2:6">
      <c r="B701" s="7"/>
      <c r="F701" s="7"/>
    </row>
    <row r="702" spans="2:6">
      <c r="B702" s="7"/>
      <c r="F702" s="7"/>
    </row>
    <row r="703" spans="2:6">
      <c r="B703" s="7"/>
      <c r="F703" s="7"/>
    </row>
    <row r="704" spans="2:6">
      <c r="B704" s="7"/>
      <c r="F704" s="7"/>
    </row>
    <row r="705" spans="2:6">
      <c r="B705" s="7"/>
      <c r="F705" s="7"/>
    </row>
    <row r="706" spans="2:6">
      <c r="B706" s="7"/>
      <c r="F706" s="7"/>
    </row>
    <row r="707" spans="2:6">
      <c r="B707" s="7"/>
      <c r="F707" s="7"/>
    </row>
    <row r="708" spans="2:6">
      <c r="B708" s="7"/>
      <c r="F708" s="7"/>
    </row>
    <row r="709" spans="2:6">
      <c r="B709" s="7"/>
      <c r="F709" s="7"/>
    </row>
    <row r="710" spans="2:6">
      <c r="B710" s="7"/>
      <c r="F710" s="7"/>
    </row>
    <row r="711" spans="2:6">
      <c r="B711" s="7"/>
      <c r="F711" s="7"/>
    </row>
    <row r="712" spans="2:6">
      <c r="B712" s="7"/>
      <c r="F712" s="7"/>
    </row>
    <row r="713" spans="2:6">
      <c r="B713" s="7"/>
      <c r="F713" s="7"/>
    </row>
    <row r="714" spans="2:6">
      <c r="B714" s="7"/>
      <c r="F714" s="7"/>
    </row>
    <row r="715" spans="2:6">
      <c r="B715" s="7"/>
      <c r="F715" s="7"/>
    </row>
    <row r="716" spans="2:6">
      <c r="B716" s="7"/>
      <c r="F716" s="7"/>
    </row>
    <row r="717" spans="2:6">
      <c r="B717" s="7"/>
      <c r="F717" s="7"/>
    </row>
    <row r="718" spans="2:6">
      <c r="B718" s="7"/>
      <c r="F718" s="7"/>
    </row>
    <row r="719" spans="2:6">
      <c r="B719" s="7"/>
      <c r="F719" s="7"/>
    </row>
    <row r="720" spans="2:6">
      <c r="B720" s="7"/>
      <c r="F720" s="7"/>
    </row>
    <row r="721" spans="2:6">
      <c r="B721" s="7"/>
      <c r="F721" s="7"/>
    </row>
    <row r="722" spans="2:6">
      <c r="B722" s="7"/>
      <c r="F722" s="7"/>
    </row>
    <row r="723" spans="2:6">
      <c r="B723" s="7"/>
      <c r="F723" s="7"/>
    </row>
    <row r="724" spans="2:6">
      <c r="B724" s="7"/>
      <c r="F724" s="7"/>
    </row>
    <row r="725" spans="2:6">
      <c r="B725" s="7"/>
      <c r="F725" s="7"/>
    </row>
    <row r="726" spans="2:6">
      <c r="B726" s="7"/>
      <c r="F726" s="7"/>
    </row>
    <row r="727" spans="2:6">
      <c r="B727" s="7"/>
      <c r="F727" s="7"/>
    </row>
    <row r="728" spans="2:6">
      <c r="B728" s="7"/>
      <c r="F728" s="7"/>
    </row>
    <row r="729" spans="2:6">
      <c r="B729" s="7"/>
      <c r="F729" s="7"/>
    </row>
    <row r="730" spans="2:6">
      <c r="B730" s="7"/>
      <c r="F730" s="7"/>
    </row>
    <row r="731" spans="2:6">
      <c r="B731" s="7"/>
      <c r="F731" s="7"/>
    </row>
    <row r="732" spans="2:6">
      <c r="B732" s="7"/>
      <c r="F732" s="7"/>
    </row>
    <row r="733" spans="2:6">
      <c r="B733" s="7"/>
      <c r="F733" s="7"/>
    </row>
    <row r="734" spans="2:6">
      <c r="B734" s="7"/>
      <c r="F734" s="7"/>
    </row>
    <row r="735" spans="2:6">
      <c r="B735" s="7"/>
      <c r="F735" s="7"/>
    </row>
    <row r="736" spans="2:6">
      <c r="B736" s="7"/>
      <c r="F736" s="7"/>
    </row>
    <row r="737" spans="2:6">
      <c r="B737" s="7"/>
      <c r="F737" s="7"/>
    </row>
    <row r="738" spans="2:6">
      <c r="B738" s="7"/>
      <c r="F738" s="7"/>
    </row>
    <row r="739" spans="2:6">
      <c r="B739" s="7"/>
      <c r="F739" s="7"/>
    </row>
    <row r="740" spans="2:6">
      <c r="B740" s="7"/>
      <c r="F740" s="7"/>
    </row>
    <row r="741" spans="2:6">
      <c r="B741" s="7"/>
      <c r="F741" s="7"/>
    </row>
    <row r="742" spans="2:6">
      <c r="B742" s="7"/>
      <c r="F742" s="7"/>
    </row>
    <row r="743" spans="2:6">
      <c r="B743" s="7"/>
      <c r="F743" s="7"/>
    </row>
    <row r="744" spans="2:6">
      <c r="B744" s="7"/>
      <c r="F744" s="7"/>
    </row>
    <row r="745" spans="2:6">
      <c r="B745" s="7"/>
      <c r="F745" s="7"/>
    </row>
    <row r="746" spans="2:6">
      <c r="B746" s="7"/>
      <c r="F746" s="7"/>
    </row>
    <row r="747" spans="2:6">
      <c r="B747" s="7"/>
      <c r="F747" s="7"/>
    </row>
    <row r="748" spans="2:6">
      <c r="B748" s="7"/>
      <c r="F748" s="7"/>
    </row>
    <row r="749" spans="2:6">
      <c r="B749" s="7"/>
      <c r="F749" s="7"/>
    </row>
    <row r="750" spans="2:6">
      <c r="B750" s="7"/>
      <c r="F750" s="7"/>
    </row>
    <row r="751" spans="2:6">
      <c r="B751" s="7"/>
      <c r="F751" s="7"/>
    </row>
    <row r="752" spans="2:6">
      <c r="B752" s="7"/>
      <c r="F752" s="7"/>
    </row>
    <row r="753" spans="2:6">
      <c r="B753" s="7"/>
      <c r="F753" s="7"/>
    </row>
    <row r="754" spans="2:6">
      <c r="B754" s="7"/>
      <c r="F754" s="7"/>
    </row>
    <row r="755" spans="2:6">
      <c r="B755" s="7"/>
      <c r="F755" s="7"/>
    </row>
    <row r="756" spans="2:6">
      <c r="B756" s="7"/>
      <c r="F756" s="7"/>
    </row>
    <row r="757" spans="2:6">
      <c r="B757" s="7"/>
      <c r="F757" s="7"/>
    </row>
    <row r="758" spans="2:6">
      <c r="B758" s="7"/>
      <c r="F758" s="7"/>
    </row>
    <row r="759" spans="2:6">
      <c r="B759" s="7"/>
      <c r="F759" s="7"/>
    </row>
    <row r="760" spans="2:6">
      <c r="B760" s="7"/>
      <c r="F760" s="7"/>
    </row>
    <row r="761" spans="2:6">
      <c r="B761" s="7"/>
      <c r="F761" s="7"/>
    </row>
    <row r="762" spans="2:6">
      <c r="B762" s="7"/>
      <c r="F762" s="7"/>
    </row>
    <row r="763" spans="2:6">
      <c r="B763" s="7"/>
      <c r="F763" s="7"/>
    </row>
    <row r="764" spans="2:6">
      <c r="B764" s="7"/>
      <c r="F764" s="7"/>
    </row>
    <row r="765" spans="2:6">
      <c r="B765" s="7"/>
      <c r="F765" s="7"/>
    </row>
    <row r="766" spans="2:6">
      <c r="B766" s="7"/>
      <c r="F766" s="7"/>
    </row>
    <row r="767" spans="2:6">
      <c r="B767" s="7"/>
      <c r="F767" s="7"/>
    </row>
    <row r="768" spans="2:6">
      <c r="B768" s="7"/>
      <c r="F768" s="7"/>
    </row>
    <row r="769" spans="2:6">
      <c r="B769" s="7"/>
      <c r="F769" s="7"/>
    </row>
    <row r="770" spans="2:6">
      <c r="B770" s="7"/>
      <c r="F770" s="7"/>
    </row>
    <row r="771" spans="2:6">
      <c r="B771" s="7"/>
      <c r="F771" s="7"/>
    </row>
    <row r="772" spans="2:6">
      <c r="B772" s="7"/>
      <c r="F772" s="7"/>
    </row>
    <row r="773" spans="2:6">
      <c r="B773" s="7"/>
      <c r="F773" s="7"/>
    </row>
    <row r="774" spans="2:6">
      <c r="B774" s="7"/>
      <c r="F774" s="7"/>
    </row>
    <row r="775" spans="2:6">
      <c r="B775" s="7"/>
      <c r="F775" s="7"/>
    </row>
    <row r="776" spans="2:6">
      <c r="B776" s="7"/>
      <c r="F776" s="7"/>
    </row>
    <row r="777" spans="2:6">
      <c r="B777" s="7"/>
      <c r="F777" s="7"/>
    </row>
    <row r="778" spans="2:6">
      <c r="B778" s="7"/>
      <c r="F778" s="7"/>
    </row>
    <row r="779" spans="2:6">
      <c r="B779" s="7"/>
      <c r="F779" s="7"/>
    </row>
    <row r="780" spans="2:6">
      <c r="B780" s="7"/>
      <c r="F780" s="7"/>
    </row>
    <row r="781" spans="2:6">
      <c r="B781" s="7"/>
      <c r="F781" s="7"/>
    </row>
    <row r="782" spans="2:6">
      <c r="B782" s="7"/>
      <c r="F782" s="7"/>
    </row>
    <row r="783" spans="2:6">
      <c r="B783" s="7"/>
      <c r="F783" s="7"/>
    </row>
    <row r="784" spans="2:6">
      <c r="B784" s="7"/>
      <c r="F784" s="7"/>
    </row>
    <row r="785" spans="2:6">
      <c r="B785" s="7"/>
      <c r="F785" s="7"/>
    </row>
    <row r="786" spans="2:6">
      <c r="B786" s="7"/>
      <c r="F786" s="7"/>
    </row>
    <row r="787" spans="2:6">
      <c r="B787" s="7"/>
      <c r="F787" s="7"/>
    </row>
    <row r="788" spans="2:6">
      <c r="B788" s="7"/>
      <c r="F788" s="7"/>
    </row>
    <row r="789" spans="2:6">
      <c r="B789" s="7"/>
      <c r="F789" s="7"/>
    </row>
    <row r="790" spans="2:6">
      <c r="B790" s="7"/>
      <c r="F790" s="7"/>
    </row>
    <row r="791" spans="2:6">
      <c r="B791" s="7"/>
      <c r="F791" s="7"/>
    </row>
    <row r="792" spans="2:6">
      <c r="B792" s="7"/>
      <c r="F792" s="7"/>
    </row>
    <row r="793" spans="2:6">
      <c r="B793" s="7"/>
      <c r="F793" s="7"/>
    </row>
    <row r="794" spans="2:6">
      <c r="B794" s="7"/>
      <c r="F794" s="7"/>
    </row>
    <row r="795" spans="2:6">
      <c r="B795" s="7"/>
      <c r="F795" s="7"/>
    </row>
    <row r="796" spans="2:6">
      <c r="B796" s="7"/>
      <c r="F796" s="7"/>
    </row>
    <row r="797" spans="2:6">
      <c r="B797" s="7"/>
      <c r="F797" s="7"/>
    </row>
    <row r="798" spans="2:6">
      <c r="B798" s="7"/>
      <c r="F798" s="7"/>
    </row>
    <row r="799" spans="2:6">
      <c r="B799" s="7"/>
      <c r="F799" s="7"/>
    </row>
    <row r="800" spans="2:6">
      <c r="B800" s="7"/>
      <c r="F800" s="7"/>
    </row>
    <row r="801" spans="2:6">
      <c r="B801" s="7"/>
      <c r="F801" s="7"/>
    </row>
    <row r="802" spans="2:6">
      <c r="B802" s="7"/>
      <c r="F802" s="7"/>
    </row>
    <row r="803" spans="2:6">
      <c r="B803" s="7"/>
      <c r="F803" s="7"/>
    </row>
    <row r="804" spans="2:6">
      <c r="B804" s="7"/>
      <c r="F804" s="7"/>
    </row>
    <row r="805" spans="2:6">
      <c r="B805" s="7"/>
      <c r="F805" s="7"/>
    </row>
    <row r="806" spans="2:6">
      <c r="B806" s="7"/>
      <c r="F806" s="7"/>
    </row>
    <row r="807" spans="2:6">
      <c r="B807" s="7"/>
      <c r="F807" s="7"/>
    </row>
    <row r="808" spans="2:6">
      <c r="B808" s="7"/>
      <c r="F808" s="7"/>
    </row>
    <row r="809" spans="2:6">
      <c r="B809" s="7"/>
      <c r="F809" s="7"/>
    </row>
    <row r="810" spans="2:6">
      <c r="B810" s="7"/>
      <c r="F810" s="7"/>
    </row>
    <row r="811" spans="2:6">
      <c r="B811" s="7"/>
      <c r="F811" s="7"/>
    </row>
    <row r="812" spans="2:6">
      <c r="B812" s="7"/>
      <c r="F812" s="7"/>
    </row>
    <row r="813" spans="2:6">
      <c r="B813" s="7"/>
      <c r="F813" s="7"/>
    </row>
    <row r="814" spans="2:6">
      <c r="B814" s="7"/>
      <c r="F814" s="7"/>
    </row>
    <row r="815" spans="2:6">
      <c r="B815" s="7"/>
      <c r="F815" s="7"/>
    </row>
    <row r="816" spans="2:6">
      <c r="B816" s="7"/>
      <c r="F816" s="7"/>
    </row>
    <row r="817" spans="2:6">
      <c r="B817" s="7"/>
      <c r="F817" s="7"/>
    </row>
    <row r="818" spans="2:6">
      <c r="B818" s="7"/>
      <c r="F818" s="7"/>
    </row>
    <row r="819" spans="2:6">
      <c r="B819" s="7"/>
      <c r="F819" s="7"/>
    </row>
    <row r="820" spans="2:6">
      <c r="B820" s="7"/>
      <c r="F820" s="7"/>
    </row>
    <row r="821" spans="2:6">
      <c r="B821" s="7"/>
      <c r="F821" s="7"/>
    </row>
    <row r="822" spans="2:6">
      <c r="B822" s="7"/>
      <c r="F822" s="7"/>
    </row>
    <row r="823" spans="2:6">
      <c r="B823" s="7"/>
      <c r="F823" s="7"/>
    </row>
    <row r="824" spans="2:6">
      <c r="B824" s="7"/>
      <c r="F824" s="7"/>
    </row>
    <row r="825" spans="2:6">
      <c r="B825" s="7"/>
      <c r="F825" s="7"/>
    </row>
    <row r="826" spans="2:6">
      <c r="B826" s="7"/>
      <c r="F826" s="7"/>
    </row>
    <row r="827" spans="2:6">
      <c r="B827" s="7"/>
      <c r="F827" s="7"/>
    </row>
    <row r="828" spans="2:6">
      <c r="B828" s="7"/>
      <c r="F828" s="7"/>
    </row>
    <row r="829" spans="2:6">
      <c r="B829" s="7"/>
      <c r="F829" s="7"/>
    </row>
    <row r="830" spans="2:6">
      <c r="B830" s="7"/>
      <c r="F830" s="7"/>
    </row>
    <row r="831" spans="2:6">
      <c r="B831" s="7"/>
      <c r="F831" s="7"/>
    </row>
    <row r="832" spans="2:6">
      <c r="B832" s="7"/>
      <c r="F832" s="7"/>
    </row>
    <row r="833" spans="2:6">
      <c r="B833" s="7"/>
      <c r="F833" s="7"/>
    </row>
    <row r="834" spans="2:6">
      <c r="B834" s="7"/>
      <c r="F834" s="7"/>
    </row>
    <row r="835" spans="2:6">
      <c r="B835" s="7"/>
      <c r="F835" s="7"/>
    </row>
    <row r="836" spans="2:6">
      <c r="B836" s="7"/>
      <c r="F836" s="7"/>
    </row>
    <row r="837" spans="2:6">
      <c r="B837" s="7"/>
      <c r="F837" s="7"/>
    </row>
    <row r="838" spans="2:6">
      <c r="B838" s="7"/>
      <c r="F838" s="7"/>
    </row>
    <row r="839" spans="2:6">
      <c r="B839" s="7"/>
      <c r="F839" s="7"/>
    </row>
    <row r="840" spans="2:6">
      <c r="B840" s="7"/>
      <c r="F840" s="7"/>
    </row>
    <row r="841" spans="2:6">
      <c r="B841" s="7"/>
      <c r="F841" s="7"/>
    </row>
    <row r="842" spans="2:6">
      <c r="B842" s="7"/>
      <c r="F842" s="7"/>
    </row>
    <row r="843" spans="2:6">
      <c r="B843" s="7"/>
      <c r="F843" s="7"/>
    </row>
    <row r="844" spans="2:6">
      <c r="B844" s="7"/>
      <c r="F844" s="7"/>
    </row>
    <row r="845" spans="2:6">
      <c r="B845" s="7"/>
      <c r="F845" s="7"/>
    </row>
    <row r="846" spans="2:6">
      <c r="B846" s="7"/>
      <c r="F846" s="7"/>
    </row>
    <row r="847" spans="2:6">
      <c r="B847" s="7"/>
      <c r="F847" s="7"/>
    </row>
    <row r="848" spans="2:6">
      <c r="B848" s="7"/>
      <c r="F848" s="7"/>
    </row>
    <row r="849" spans="2:6">
      <c r="B849" s="7"/>
      <c r="F849" s="7"/>
    </row>
    <row r="850" spans="2:6">
      <c r="B850" s="7"/>
      <c r="F850" s="7"/>
    </row>
    <row r="851" spans="2:6">
      <c r="B851" s="7"/>
      <c r="F851" s="7"/>
    </row>
    <row r="852" spans="2:6">
      <c r="B852" s="7"/>
      <c r="F852" s="7"/>
    </row>
    <row r="853" spans="2:6">
      <c r="B853" s="7"/>
      <c r="F853" s="7"/>
    </row>
    <row r="854" spans="2:6">
      <c r="B854" s="7"/>
      <c r="F854" s="7"/>
    </row>
    <row r="855" spans="2:6">
      <c r="B855" s="7"/>
      <c r="F855" s="7"/>
    </row>
    <row r="856" spans="2:6">
      <c r="B856" s="7"/>
      <c r="F856" s="7"/>
    </row>
    <row r="857" spans="2:6">
      <c r="B857" s="7"/>
      <c r="F857" s="7"/>
    </row>
    <row r="858" spans="2:6">
      <c r="B858" s="7"/>
      <c r="F858" s="7"/>
    </row>
    <row r="859" spans="2:6">
      <c r="B859" s="7"/>
      <c r="F859" s="7"/>
    </row>
    <row r="860" spans="2:6">
      <c r="B860" s="7"/>
      <c r="F860" s="7"/>
    </row>
    <row r="861" spans="2:6">
      <c r="B861" s="7"/>
      <c r="F861" s="7"/>
    </row>
    <row r="862" spans="2:6">
      <c r="B862" s="7"/>
      <c r="F862" s="7"/>
    </row>
    <row r="863" spans="2:6">
      <c r="B863" s="7"/>
      <c r="F863" s="7"/>
    </row>
    <row r="864" spans="2:6">
      <c r="B864" s="7"/>
      <c r="F864" s="7"/>
    </row>
    <row r="865" spans="2:6">
      <c r="B865" s="7"/>
      <c r="F865" s="7"/>
    </row>
    <row r="866" spans="2:6">
      <c r="B866" s="7"/>
      <c r="F866" s="7"/>
    </row>
    <row r="867" spans="2:6">
      <c r="B867" s="7"/>
      <c r="F867" s="7"/>
    </row>
    <row r="868" spans="2:6">
      <c r="B868" s="7"/>
      <c r="F868" s="7"/>
    </row>
    <row r="869" spans="2:6">
      <c r="B869" s="7"/>
      <c r="F869" s="7"/>
    </row>
    <row r="870" spans="2:6">
      <c r="B870" s="7"/>
      <c r="F870" s="7"/>
    </row>
    <row r="871" spans="2:6">
      <c r="B871" s="7"/>
      <c r="F871" s="7"/>
    </row>
    <row r="872" spans="2:6">
      <c r="B872" s="7"/>
      <c r="F872" s="7"/>
    </row>
    <row r="873" spans="2:6">
      <c r="B873" s="7"/>
      <c r="F873" s="7"/>
    </row>
    <row r="874" spans="2:6">
      <c r="B874" s="7"/>
      <c r="F874" s="7"/>
    </row>
    <row r="875" spans="2:6">
      <c r="B875" s="7"/>
      <c r="F875" s="7"/>
    </row>
    <row r="876" spans="2:6">
      <c r="B876" s="7"/>
      <c r="F876" s="7"/>
    </row>
    <row r="877" spans="2:6">
      <c r="B877" s="7"/>
      <c r="F877" s="7"/>
    </row>
    <row r="878" spans="2:6">
      <c r="B878" s="7"/>
      <c r="F878" s="7"/>
    </row>
    <row r="879" spans="2:6">
      <c r="B879" s="7"/>
      <c r="F879" s="7"/>
    </row>
    <row r="880" spans="2:6">
      <c r="B880" s="7"/>
      <c r="F880" s="7"/>
    </row>
    <row r="881" spans="2:6">
      <c r="B881" s="7"/>
      <c r="F881" s="7"/>
    </row>
    <row r="882" spans="2:6">
      <c r="B882" s="7"/>
      <c r="F882" s="7"/>
    </row>
    <row r="883" spans="2:6">
      <c r="B883" s="7"/>
      <c r="F883" s="7"/>
    </row>
    <row r="884" spans="2:6">
      <c r="B884" s="7"/>
      <c r="F884" s="7"/>
    </row>
    <row r="885" spans="2:6">
      <c r="B885" s="7"/>
      <c r="F885" s="7"/>
    </row>
    <row r="886" spans="2:6">
      <c r="B886" s="7"/>
      <c r="F886" s="7"/>
    </row>
    <row r="887" spans="2:6">
      <c r="B887" s="7"/>
      <c r="F887" s="7"/>
    </row>
    <row r="888" spans="2:6">
      <c r="B888" s="7"/>
      <c r="F888" s="7"/>
    </row>
    <row r="889" spans="2:6">
      <c r="B889" s="7"/>
      <c r="F889" s="7"/>
    </row>
    <row r="890" spans="2:6">
      <c r="B890" s="7"/>
      <c r="F890" s="7"/>
    </row>
    <row r="891" spans="2:6">
      <c r="B891" s="7"/>
      <c r="F891" s="7"/>
    </row>
    <row r="892" spans="2:6">
      <c r="B892" s="7"/>
      <c r="F892" s="7"/>
    </row>
    <row r="893" spans="2:6">
      <c r="B893" s="7"/>
      <c r="F893" s="7"/>
    </row>
    <row r="894" spans="2:6">
      <c r="B894" s="7"/>
      <c r="F894" s="7"/>
    </row>
    <row r="895" spans="2:6">
      <c r="B895" s="7"/>
      <c r="F895" s="7"/>
    </row>
    <row r="896" spans="2:6">
      <c r="B896" s="7"/>
      <c r="F896" s="7"/>
    </row>
    <row r="897" spans="2:6">
      <c r="B897" s="7"/>
      <c r="F897" s="7"/>
    </row>
    <row r="898" spans="2:6">
      <c r="B898" s="7"/>
      <c r="F898" s="7"/>
    </row>
    <row r="899" spans="2:6">
      <c r="B899" s="7"/>
      <c r="F899" s="7"/>
    </row>
    <row r="900" spans="2:6">
      <c r="B900" s="7"/>
      <c r="F900" s="7"/>
    </row>
    <row r="901" spans="2:6">
      <c r="B901" s="7"/>
      <c r="F901" s="7"/>
    </row>
    <row r="902" spans="2:6">
      <c r="B902" s="7"/>
      <c r="F902" s="7"/>
    </row>
    <row r="903" spans="2:6">
      <c r="B903" s="7"/>
      <c r="F903" s="7"/>
    </row>
    <row r="904" spans="2:6">
      <c r="B904" s="7"/>
      <c r="F904" s="7"/>
    </row>
    <row r="905" spans="2:6">
      <c r="B905" s="7"/>
      <c r="F905" s="7"/>
    </row>
    <row r="906" spans="2:6">
      <c r="B906" s="7"/>
      <c r="F906" s="7"/>
    </row>
    <row r="907" spans="2:6">
      <c r="B907" s="7"/>
      <c r="F907" s="7"/>
    </row>
    <row r="908" spans="2:6">
      <c r="B908" s="7"/>
      <c r="F908" s="7"/>
    </row>
    <row r="909" spans="2:6">
      <c r="B909" s="7"/>
      <c r="F909" s="7"/>
    </row>
    <row r="910" spans="2:6">
      <c r="B910" s="7"/>
      <c r="F910" s="7"/>
    </row>
    <row r="911" spans="2:6">
      <c r="B911" s="7"/>
      <c r="F911" s="7"/>
    </row>
    <row r="912" spans="2:6">
      <c r="B912" s="7"/>
      <c r="F912" s="7"/>
    </row>
    <row r="913" spans="2:6">
      <c r="B913" s="7"/>
      <c r="F913" s="7"/>
    </row>
    <row r="914" spans="2:6">
      <c r="B914" s="7"/>
      <c r="F914" s="7"/>
    </row>
    <row r="915" spans="2:6">
      <c r="B915" s="7"/>
      <c r="F915" s="7"/>
    </row>
    <row r="916" spans="2:6">
      <c r="B916" s="7"/>
      <c r="F916" s="7"/>
    </row>
    <row r="917" spans="2:6">
      <c r="B917" s="7"/>
      <c r="F917" s="7"/>
    </row>
    <row r="918" spans="2:6">
      <c r="B918" s="7"/>
      <c r="F918" s="7"/>
    </row>
    <row r="919" spans="2:6">
      <c r="B919" s="7"/>
      <c r="F919" s="7"/>
    </row>
    <row r="920" spans="2:6">
      <c r="B920" s="7"/>
      <c r="F920" s="7"/>
    </row>
    <row r="921" spans="2:6">
      <c r="B921" s="7"/>
      <c r="F921" s="7"/>
    </row>
    <row r="922" spans="2:6">
      <c r="B922" s="7"/>
      <c r="F922" s="7"/>
    </row>
    <row r="923" spans="2:6">
      <c r="B923" s="7"/>
      <c r="F923" s="7"/>
    </row>
    <row r="924" spans="2:6">
      <c r="B924" s="7"/>
      <c r="F924" s="7"/>
    </row>
    <row r="925" spans="2:6">
      <c r="B925" s="7"/>
      <c r="F925" s="7"/>
    </row>
    <row r="926" spans="2:6">
      <c r="B926" s="7"/>
      <c r="F926" s="7"/>
    </row>
    <row r="927" spans="2:6">
      <c r="B927" s="7"/>
      <c r="F927" s="7"/>
    </row>
    <row r="928" spans="2:6">
      <c r="B928" s="7"/>
      <c r="F928" s="7"/>
    </row>
    <row r="929" spans="2:6">
      <c r="B929" s="7"/>
      <c r="F929" s="7"/>
    </row>
    <row r="930" spans="2:6">
      <c r="B930" s="7"/>
      <c r="F930" s="7"/>
    </row>
    <row r="931" spans="2:6">
      <c r="B931" s="7"/>
      <c r="F931" s="7"/>
    </row>
    <row r="932" spans="2:6">
      <c r="B932" s="7"/>
      <c r="F932" s="7"/>
    </row>
    <row r="933" spans="2:6">
      <c r="B933" s="7"/>
      <c r="F933" s="7"/>
    </row>
    <row r="934" spans="2:6">
      <c r="B934" s="7"/>
      <c r="F934" s="7"/>
    </row>
    <row r="935" spans="2:6">
      <c r="B935" s="7"/>
      <c r="F935" s="7"/>
    </row>
    <row r="936" spans="2:6">
      <c r="B936" s="7"/>
      <c r="F936" s="7"/>
    </row>
    <row r="937" spans="2:6">
      <c r="B937" s="7"/>
      <c r="F937" s="7"/>
    </row>
    <row r="938" spans="2:6">
      <c r="B938" s="7"/>
      <c r="F938" s="7"/>
    </row>
    <row r="939" spans="2:6">
      <c r="B939" s="7"/>
      <c r="F939" s="7"/>
    </row>
    <row r="940" spans="2:6">
      <c r="B940" s="7"/>
      <c r="F940" s="7"/>
    </row>
    <row r="941" spans="2:6">
      <c r="B941" s="7"/>
      <c r="F941" s="7"/>
    </row>
    <row r="942" spans="2:6">
      <c r="B942" s="7"/>
      <c r="F942" s="7"/>
    </row>
    <row r="943" spans="2:6">
      <c r="B943" s="7"/>
      <c r="F943" s="7"/>
    </row>
    <row r="944" spans="2:6">
      <c r="B944" s="7"/>
      <c r="F944" s="7"/>
    </row>
    <row r="945" spans="2:6">
      <c r="B945" s="7"/>
      <c r="F945" s="7"/>
    </row>
    <row r="946" spans="2:6">
      <c r="B946" s="7"/>
      <c r="F946" s="7"/>
    </row>
    <row r="947" spans="2:6">
      <c r="B947" s="7"/>
      <c r="F947" s="7"/>
    </row>
    <row r="948" spans="2:6">
      <c r="B948" s="7"/>
      <c r="F948" s="7"/>
    </row>
    <row r="949" spans="2:6">
      <c r="B949" s="7"/>
      <c r="F949" s="7"/>
    </row>
    <row r="950" spans="2:6">
      <c r="B950" s="7"/>
      <c r="F950" s="7"/>
    </row>
    <row r="951" spans="2:6">
      <c r="B951" s="7"/>
      <c r="F951" s="7"/>
    </row>
    <row r="952" spans="2:6">
      <c r="B952" s="7"/>
      <c r="F952" s="7"/>
    </row>
    <row r="953" spans="2:6">
      <c r="B953" s="7"/>
      <c r="F953" s="7"/>
    </row>
    <row r="954" spans="2:6">
      <c r="B954" s="7"/>
      <c r="F954" s="7"/>
    </row>
    <row r="955" spans="2:6">
      <c r="B955" s="7"/>
      <c r="F955" s="7"/>
    </row>
    <row r="956" spans="2:6">
      <c r="B956" s="7"/>
      <c r="F956" s="7"/>
    </row>
    <row r="957" spans="2:6">
      <c r="B957" s="7"/>
      <c r="F957" s="7"/>
    </row>
    <row r="958" spans="2:6">
      <c r="B958" s="7"/>
      <c r="F958" s="7"/>
    </row>
    <row r="959" spans="2:6">
      <c r="B959" s="7"/>
      <c r="F959" s="7"/>
    </row>
    <row r="960" spans="2:6">
      <c r="B960" s="7"/>
      <c r="F960" s="7"/>
    </row>
    <row r="961" spans="2:6">
      <c r="B961" s="7"/>
      <c r="F961" s="7"/>
    </row>
    <row r="962" spans="2:6">
      <c r="B962" s="7"/>
      <c r="F962" s="7"/>
    </row>
    <row r="963" spans="2:6">
      <c r="B963" s="7"/>
      <c r="F963" s="7"/>
    </row>
    <row r="964" spans="2:6">
      <c r="B964" s="7"/>
      <c r="F964" s="7"/>
    </row>
    <row r="965" spans="2:6">
      <c r="B965" s="7"/>
      <c r="F965" s="7"/>
    </row>
    <row r="966" spans="2:6">
      <c r="B966" s="7"/>
      <c r="F966" s="7"/>
    </row>
  </sheetData>
  <phoneticPr fontId="8" type="noConversion"/>
  <hyperlinks>
    <hyperlink ref="P11" r:id="rId1" display="http://www.konkoly.hu/cgi-bin/IBVS?187" xr:uid="{00000000-0004-0000-0100-000000000000}"/>
    <hyperlink ref="P12" r:id="rId2" display="http://www.konkoly.hu/cgi-bin/IBVS?187" xr:uid="{00000000-0004-0000-0100-000001000000}"/>
    <hyperlink ref="P13" r:id="rId3" display="http://www.konkoly.hu/cgi-bin/IBVS?35" xr:uid="{00000000-0004-0000-0100-000002000000}"/>
    <hyperlink ref="P14" r:id="rId4" display="http://www.konkoly.hu/cgi-bin/IBVS?187" xr:uid="{00000000-0004-0000-0100-000003000000}"/>
    <hyperlink ref="P15" r:id="rId5" display="http://www.konkoly.hu/cgi-bin/IBVS?187" xr:uid="{00000000-0004-0000-0100-000004000000}"/>
    <hyperlink ref="P16" r:id="rId6" display="http://www.konkoly.hu/cgi-bin/IBVS?187" xr:uid="{00000000-0004-0000-0100-000005000000}"/>
    <hyperlink ref="P17" r:id="rId7" display="http://www.konkoly.hu/cgi-bin/IBVS?187" xr:uid="{00000000-0004-0000-0100-000006000000}"/>
    <hyperlink ref="P18" r:id="rId8" display="http://www.konkoly.hu/cgi-bin/IBVS?187" xr:uid="{00000000-0004-0000-0100-000007000000}"/>
    <hyperlink ref="P44" r:id="rId9" display="http://www.konkoly.hu/cgi-bin/IBVS?4888" xr:uid="{00000000-0004-0000-0100-000008000000}"/>
    <hyperlink ref="P46" r:id="rId10" display="http://var.astro.cz/oejv/issues/oejv0003.pdf" xr:uid="{00000000-0004-0000-0100-000009000000}"/>
    <hyperlink ref="P47" r:id="rId11" display="http://var.astro.cz/oejv/issues/oejv0003.pdf" xr:uid="{00000000-0004-0000-0100-00000A000000}"/>
    <hyperlink ref="P48" r:id="rId12" display="http://www.konkoly.hu/cgi-bin/IBVS?6007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2023-12-31T04:02:41Z</dcterms:modified>
</cp:coreProperties>
</file>