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00853AED-8DBA-4259-9463-8557904508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G11" i="1"/>
  <c r="F11" i="1"/>
  <c r="C7" i="1"/>
  <c r="C21" i="1" s="1"/>
  <c r="A21" i="1"/>
  <c r="F15" i="1"/>
  <c r="F16" i="1" s="1"/>
  <c r="E21" i="1" l="1"/>
  <c r="F21" i="1" s="1"/>
  <c r="G21" i="1" s="1"/>
  <c r="C17" i="1"/>
  <c r="Q21" i="1"/>
  <c r="C11" i="1"/>
  <c r="C12" i="1"/>
  <c r="O23" i="1" l="1"/>
  <c r="O22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<sst xmlns="http://schemas.openxmlformats.org/spreadsheetml/2006/main" count="54" uniqueCount="50">
  <si>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</si>
  <si>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</si>
  <si>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</si>
  <si>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</si>
  <si>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</si>
  <si>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</si>
  <si>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</si>
  <si>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</si>
  <si>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</si>
  <si>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</si>
  <si>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</si>
  <si>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</si>
  <si>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</si>
  <si>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</si>
  <si>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</si>
  <si>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</si>
  <si>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</si>
  <si>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</si>
  <si>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</si>
  <si>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</si>
  <si>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</si>
  <si>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</si>
  <si>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</si>
  <si>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</si>
  <si>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</si>
  <si>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</si>
  <si>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</si>
  <si>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</si>
  <si>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</si>
  <si>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</si>
  <si>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</si>
  <si>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</si>
  <si>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</si>
  <si>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</si>
  <si>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</si>
  <si>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</si>
  <si>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</si>
  <si>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</si>
  <si>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</si>
  <si>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</si>
  <si>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</si>
  <si>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</si>
  <si>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</si>
  <si>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</si>
  <si>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</si>
  <si>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EW / EA</t>
  </si>
  <si>
    <t>VSX</t>
  </si>
  <si>
    <t>WISE J190600.5+285956 Lyr</t>
  </si>
  <si>
    <t>JBAV, 76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</si>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</sst>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22"/>
      </right>
      <top/>
      <bottom/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7" fillId="0" borderId="0" applyFont="0" applyFill="0" applyBorder="0" applyAlignment="0" applyProtection="0"/>
  </cellStyleXfs>
  <cellXfs count="4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5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5" fillId="2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right"/>
    </xf>
    <xf numFmtId="0" fontId="12" fillId="0" borderId="0" xfId="0" applyFont="1">
      <alignment vertical="top"/>
    </xf>
    <xf numFmtId="0" fontId="6" fillId="0" borderId="0" xfId="0" applyFont="1" applyAlignment="1"/>
    <xf numFmtId="0" fontId="11" fillId="0" borderId="0" xfId="0" applyFont="1">
      <alignment vertical="top"/>
    </xf>
    <xf numFmtId="0" fontId="10" fillId="0" borderId="0" xfId="0" applyFont="1" applyAlignment="1">
      <alignment horizontal="left"/>
    </xf>
    <xf numFmtId="0" fontId="5" fillId="0" borderId="0" xfId="0" applyFont="1" applyAlignment="1"/>
    <xf numFmtId="43" fontId="18" fillId="0" borderId="0" xfId="8" applyFont="1" applyBorder="1" applyAlignment="1">
      <alignment horizontal="left" vertical="center" wrapText="1"/>
    </xf>
    <xf numFmtId="43" fontId="18" fillId="0" borderId="6" xfId="8" applyFont="1" applyBorder="1" applyAlignment="1">
      <alignment horizontal="left" vertical="center" wrapText="1"/>
    </xf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166" fontId="19" fillId="0" borderId="0" xfId="0" applyNumberFormat="1" applyFont="1" applyAlignment="1" applyProtection="1">
      <alignment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 WISE J190600.5+285956 Lyr 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22005012531328322"/>
          <c:y val="3.97375328083989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143371</c:v>
                </c:pt>
                <c:pt idx="2">
                  <c:v>143457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143371</c:v>
                </c:pt>
                <c:pt idx="2">
                  <c:v>143457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143371</c:v>
                </c:pt>
                <c:pt idx="2">
                  <c:v>143457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143371</c:v>
                </c:pt>
                <c:pt idx="2">
                  <c:v>143457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-8.3248799994180445E-2</c:v>
                </c:pt>
                <c:pt idx="2">
                  <c:v>-8.2649599993601441E-2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143371</c:v>
                </c:pt>
                <c:pt idx="2">
                  <c:v>143457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143371</c:v>
                </c:pt>
                <c:pt idx="2">
                  <c:v>143457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143371</c:v>
                </c:pt>
                <c:pt idx="2">
                  <c:v>143457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143371</c:v>
                </c:pt>
                <c:pt idx="2">
                  <c:v>143457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-1.9457290162394614E-7</c:v>
                </c:pt>
                <c:pt idx="1">
                  <c:v>-8.2924232031984568E-2</c:v>
                </c:pt>
                <c:pt idx="2">
                  <c:v>-8.2973973382895708E-2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143371</c:v>
                </c:pt>
                <c:pt idx="2">
                  <c:v>143457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L35" sqref="L3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31.5" customHeight="1" x14ac:dyDescent="0.2">
      <c r="A1" s="40" t="s">
        <v>47</v>
      </c>
      <c r="B1" s="40"/>
      <c r="C1" s="40"/>
      <c r="D1" s="40"/>
      <c r="E1" s="41"/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39" t="s">
        <v>45</v>
      </c>
      <c r="C2" s="34"/>
      <c r="D2" s="2"/>
    </row>
    <row r="4" spans="1:15" x14ac:dyDescent="0.2">
      <c r="A4" s="36" t="s">
        <v>0</v>
      </c>
      <c r="C4" s="2" t="s">
        <v>37</v>
      </c>
      <c r="D4" s="2" t="s">
        <v>37</v>
      </c>
    </row>
    <row r="5" spans="1:15" x14ac:dyDescent="0.2">
      <c r="A5" s="37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6" t="s">
        <v>1</v>
      </c>
    </row>
    <row r="7" spans="1:15" x14ac:dyDescent="0.2">
      <c r="A7" t="s">
        <v>2</v>
      </c>
      <c r="C7" s="6">
        <f>M1</f>
        <v>0</v>
      </c>
      <c r="D7" s="38"/>
    </row>
    <row r="8" spans="1:15" x14ac:dyDescent="0.2">
      <c r="A8" t="s">
        <v>3</v>
      </c>
      <c r="C8" s="6">
        <v>0.39471279999999997</v>
      </c>
      <c r="D8" s="38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-1.9457290162394614E-7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-5.7838780129233208E-7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56624.231175626606</v>
      </c>
      <c r="E15" s="10" t="s">
        <v>30</v>
      </c>
      <c r="F15" s="25">
        <f ca="1">NOW()+15018.5+$C$5/24</f>
        <v>60171.793655902773</v>
      </c>
    </row>
    <row r="16" spans="1:15" x14ac:dyDescent="0.2">
      <c r="A16" s="12" t="s">
        <v>4</v>
      </c>
      <c r="B16" s="7"/>
      <c r="C16" s="13">
        <f ca="1">+C8+C12</f>
        <v>0.39471222161219865</v>
      </c>
      <c r="E16" s="10" t="s">
        <v>35</v>
      </c>
      <c r="F16" s="11">
        <f ca="1">ROUND(2*(F15-$C$7)/$C$8,0)/2+F14</f>
        <v>152445.5</v>
      </c>
    </row>
    <row r="17" spans="1:21" ht="13.5" thickBot="1" x14ac:dyDescent="0.25">
      <c r="A17" s="10" t="s">
        <v>27</v>
      </c>
      <c r="B17" s="7"/>
      <c r="C17" s="7">
        <f>COUNT(C21:C2191)</f>
        <v>3</v>
      </c>
      <c r="E17" s="10" t="s">
        <v>36</v>
      </c>
      <c r="F17" s="19">
        <f ca="1">ROUND(2*(F15-$C$15)/$C$16,0)/2+F14</f>
        <v>8988.5</v>
      </c>
    </row>
    <row r="18" spans="1:21" ht="14.25" thickTop="1" thickBot="1" x14ac:dyDescent="0.25">
      <c r="A18" s="12" t="s">
        <v>5</v>
      </c>
      <c r="B18" s="7"/>
      <c r="C18" s="15">
        <f ca="1">+C15</f>
        <v>56624.231175626606</v>
      </c>
      <c r="D18" s="16">
        <f ca="1">+C16</f>
        <v>0.39471222161219865</v>
      </c>
      <c r="E18" s="10" t="s">
        <v>31</v>
      </c>
      <c r="F18" s="14">
        <f ca="1">+$C$15+$C$16*F17-15018.5-$C$5/24</f>
        <v>45153.997812921189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>
        <f>D7</f>
        <v>0</v>
      </c>
      <c r="C21" s="6">
        <f>C$7</f>
        <v>0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-1.9457290162394614E-7</v>
      </c>
      <c r="Q21" s="1">
        <f>+C21-15018.5</f>
        <v>-15018.5</v>
      </c>
    </row>
    <row r="22" spans="1:21" x14ac:dyDescent="0.2">
      <c r="A22" s="42" t="s">
        <v>48</v>
      </c>
      <c r="B22" s="43" t="s">
        <v>49</v>
      </c>
      <c r="C22" s="44">
        <v>56590.285600000003</v>
      </c>
      <c r="D22" s="42">
        <v>4.1999999999999997E-3</v>
      </c>
      <c r="E22">
        <f t="shared" ref="E22:E23" si="0">+(C22-C$7)/C$8</f>
        <v>143370.78909019422</v>
      </c>
      <c r="F22">
        <f t="shared" ref="F22:F23" si="1">ROUND(2*E22,0)/2</f>
        <v>143371</v>
      </c>
      <c r="G22">
        <f t="shared" ref="G22:G23" si="2">+C22-(C$7+F22*C$8)</f>
        <v>-8.3248799994180445E-2</v>
      </c>
      <c r="K22">
        <f t="shared" ref="K22:K23" si="3">+G22</f>
        <v>-8.3248799994180445E-2</v>
      </c>
      <c r="O22">
        <f t="shared" ref="O22:O23" ca="1" si="4">+C$11+C$12*$F22</f>
        <v>-8.2924232031984568E-2</v>
      </c>
      <c r="Q22" s="1">
        <f t="shared" ref="Q22:Q23" si="5">+C22-15018.5</f>
        <v>41571.785600000003</v>
      </c>
    </row>
    <row r="23" spans="1:21" x14ac:dyDescent="0.2">
      <c r="A23" s="42" t="s">
        <v>48</v>
      </c>
      <c r="B23" s="43" t="s">
        <v>49</v>
      </c>
      <c r="C23" s="44">
        <v>56624.231500000002</v>
      </c>
      <c r="D23" s="42">
        <v>4.1999999999999997E-3</v>
      </c>
      <c r="E23">
        <f t="shared" si="0"/>
        <v>143456.79060825999</v>
      </c>
      <c r="F23">
        <f t="shared" si="1"/>
        <v>143457</v>
      </c>
      <c r="G23">
        <f t="shared" si="2"/>
        <v>-8.2649599993601441E-2</v>
      </c>
      <c r="K23">
        <f t="shared" si="3"/>
        <v>-8.2649599993601441E-2</v>
      </c>
      <c r="O23">
        <f t="shared" ca="1" si="4"/>
        <v>-8.2973973382895708E-2</v>
      </c>
      <c r="Q23" s="1">
        <f t="shared" si="5"/>
        <v>41605.731500000002</v>
      </c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mergeCells count="1">
    <mergeCell ref="A1:E1"/>
  </mergeCell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2023-08-15T07:02:51Z</dcterms:modified>
</cp:coreProperties>
</file>