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4690547-82FC-44A5-B38C-29E9E1B70A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10" i="1" l="1"/>
  <c r="F110" i="1"/>
  <c r="G110" i="1" s="1"/>
  <c r="K110" i="1" s="1"/>
  <c r="Q110" i="1"/>
  <c r="D9" i="1"/>
  <c r="C9" i="1"/>
  <c r="Q111" i="1"/>
  <c r="Q107" i="1"/>
  <c r="Q104" i="1"/>
  <c r="Q102" i="1"/>
  <c r="Q101" i="1"/>
  <c r="Q97" i="1"/>
  <c r="Q93" i="1"/>
  <c r="Q92" i="1"/>
  <c r="Q91" i="1"/>
  <c r="Q86" i="1"/>
  <c r="Q61" i="1"/>
  <c r="Q60" i="1"/>
  <c r="Q59" i="1"/>
  <c r="Q58" i="1"/>
  <c r="Q57" i="1"/>
  <c r="Q56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1" i="1"/>
  <c r="Q30" i="1"/>
  <c r="Q29" i="1"/>
  <c r="Q28" i="1"/>
  <c r="Q27" i="1"/>
  <c r="Q26" i="1"/>
  <c r="Q25" i="1"/>
  <c r="Q24" i="1"/>
  <c r="Q23" i="1"/>
  <c r="Q22" i="1"/>
  <c r="G50" i="2"/>
  <c r="C50" i="2"/>
  <c r="G49" i="2"/>
  <c r="C49" i="2"/>
  <c r="G98" i="2"/>
  <c r="C98" i="2"/>
  <c r="G48" i="2"/>
  <c r="C48" i="2"/>
  <c r="G47" i="2"/>
  <c r="C47" i="2"/>
  <c r="G97" i="2"/>
  <c r="C97" i="2"/>
  <c r="G46" i="2"/>
  <c r="C46" i="2"/>
  <c r="G96" i="2"/>
  <c r="C96" i="2"/>
  <c r="G95" i="2"/>
  <c r="C95" i="2"/>
  <c r="G45" i="2"/>
  <c r="C45" i="2"/>
  <c r="G44" i="2"/>
  <c r="C44" i="2"/>
  <c r="G43" i="2"/>
  <c r="C43" i="2"/>
  <c r="G94" i="2"/>
  <c r="C94" i="2"/>
  <c r="G42" i="2"/>
  <c r="C42" i="2"/>
  <c r="G41" i="2"/>
  <c r="C41" i="2"/>
  <c r="G40" i="2"/>
  <c r="C40" i="2"/>
  <c r="G93" i="2"/>
  <c r="C93" i="2"/>
  <c r="G92" i="2"/>
  <c r="C92" i="2"/>
  <c r="G91" i="2"/>
  <c r="C91" i="2"/>
  <c r="G39" i="2"/>
  <c r="C39" i="2"/>
  <c r="G38" i="2"/>
  <c r="C38" i="2"/>
  <c r="G37" i="2"/>
  <c r="C37" i="2"/>
  <c r="G36" i="2"/>
  <c r="C36" i="2"/>
  <c r="G90" i="2"/>
  <c r="C90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89" i="2"/>
  <c r="C89" i="2"/>
  <c r="G88" i="2"/>
  <c r="C88" i="2"/>
  <c r="G87" i="2"/>
  <c r="C87" i="2"/>
  <c r="G86" i="2"/>
  <c r="C86" i="2"/>
  <c r="G85" i="2"/>
  <c r="C85" i="2"/>
  <c r="G84" i="2"/>
  <c r="C84" i="2"/>
  <c r="G11" i="2"/>
  <c r="C11" i="2"/>
  <c r="G83" i="2"/>
  <c r="C83" i="2"/>
  <c r="G82" i="2"/>
  <c r="C82" i="2"/>
  <c r="G81" i="2"/>
  <c r="C81" i="2"/>
  <c r="G80" i="2"/>
  <c r="C80" i="2"/>
  <c r="G79" i="2"/>
  <c r="C79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H50" i="2"/>
  <c r="D50" i="2"/>
  <c r="B50" i="2"/>
  <c r="A50" i="2"/>
  <c r="H49" i="2"/>
  <c r="D49" i="2"/>
  <c r="B49" i="2"/>
  <c r="A49" i="2"/>
  <c r="H98" i="2"/>
  <c r="D98" i="2"/>
  <c r="B98" i="2"/>
  <c r="A98" i="2"/>
  <c r="H48" i="2"/>
  <c r="D48" i="2"/>
  <c r="B48" i="2"/>
  <c r="A48" i="2"/>
  <c r="H47" i="2"/>
  <c r="D47" i="2"/>
  <c r="B47" i="2"/>
  <c r="A47" i="2"/>
  <c r="H97" i="2"/>
  <c r="D97" i="2"/>
  <c r="B97" i="2"/>
  <c r="A97" i="2"/>
  <c r="H46" i="2"/>
  <c r="D46" i="2"/>
  <c r="B46" i="2"/>
  <c r="A46" i="2"/>
  <c r="H96" i="2"/>
  <c r="D96" i="2"/>
  <c r="B96" i="2"/>
  <c r="A96" i="2"/>
  <c r="H95" i="2"/>
  <c r="D95" i="2"/>
  <c r="B95" i="2"/>
  <c r="A95" i="2"/>
  <c r="H45" i="2"/>
  <c r="D45" i="2"/>
  <c r="B45" i="2"/>
  <c r="A45" i="2"/>
  <c r="H44" i="2"/>
  <c r="D44" i="2"/>
  <c r="B44" i="2"/>
  <c r="A44" i="2"/>
  <c r="H43" i="2"/>
  <c r="D43" i="2"/>
  <c r="B43" i="2"/>
  <c r="A43" i="2"/>
  <c r="H94" i="2"/>
  <c r="D94" i="2"/>
  <c r="B94" i="2"/>
  <c r="A94" i="2"/>
  <c r="H42" i="2"/>
  <c r="D42" i="2"/>
  <c r="B42" i="2"/>
  <c r="A42" i="2"/>
  <c r="H41" i="2"/>
  <c r="D41" i="2"/>
  <c r="B41" i="2"/>
  <c r="A41" i="2"/>
  <c r="H40" i="2"/>
  <c r="D40" i="2"/>
  <c r="B40" i="2"/>
  <c r="A40" i="2"/>
  <c r="H93" i="2"/>
  <c r="F93" i="2"/>
  <c r="D93" i="2"/>
  <c r="B93" i="2"/>
  <c r="A93" i="2"/>
  <c r="H92" i="2"/>
  <c r="B92" i="2"/>
  <c r="F92" i="2"/>
  <c r="D92" i="2"/>
  <c r="A92" i="2"/>
  <c r="H91" i="2"/>
  <c r="F91" i="2"/>
  <c r="D91" i="2"/>
  <c r="B91" i="2"/>
  <c r="A91" i="2"/>
  <c r="H39" i="2"/>
  <c r="F39" i="2"/>
  <c r="D39" i="2"/>
  <c r="B39" i="2"/>
  <c r="A39" i="2"/>
  <c r="H38" i="2"/>
  <c r="F38" i="2"/>
  <c r="D38" i="2"/>
  <c r="B38" i="2"/>
  <c r="A38" i="2"/>
  <c r="H37" i="2"/>
  <c r="B37" i="2"/>
  <c r="D37" i="2"/>
  <c r="A37" i="2"/>
  <c r="H36" i="2"/>
  <c r="B36" i="2"/>
  <c r="D36" i="2"/>
  <c r="A36" i="2"/>
  <c r="H90" i="2"/>
  <c r="B90" i="2"/>
  <c r="D90" i="2"/>
  <c r="A90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D86" i="2"/>
  <c r="B86" i="2"/>
  <c r="A86" i="2"/>
  <c r="H85" i="2"/>
  <c r="B85" i="2"/>
  <c r="D85" i="2"/>
  <c r="A85" i="2"/>
  <c r="H84" i="2"/>
  <c r="D84" i="2"/>
  <c r="B84" i="2"/>
  <c r="A84" i="2"/>
  <c r="H11" i="2"/>
  <c r="D11" i="2"/>
  <c r="B11" i="2"/>
  <c r="A11" i="2"/>
  <c r="H83" i="2"/>
  <c r="D83" i="2"/>
  <c r="B83" i="2"/>
  <c r="A83" i="2"/>
  <c r="H82" i="2"/>
  <c r="D82" i="2"/>
  <c r="B82" i="2"/>
  <c r="A82" i="2"/>
  <c r="H81" i="2"/>
  <c r="D81" i="2"/>
  <c r="B81" i="2"/>
  <c r="A81" i="2"/>
  <c r="H80" i="2"/>
  <c r="D80" i="2"/>
  <c r="B80" i="2"/>
  <c r="A80" i="2"/>
  <c r="H79" i="2"/>
  <c r="D79" i="2"/>
  <c r="B79" i="2"/>
  <c r="A79" i="2"/>
  <c r="H78" i="2"/>
  <c r="D78" i="2"/>
  <c r="B78" i="2"/>
  <c r="A78" i="2"/>
  <c r="H77" i="2"/>
  <c r="D77" i="2"/>
  <c r="B77" i="2"/>
  <c r="A77" i="2"/>
  <c r="H76" i="2"/>
  <c r="D76" i="2"/>
  <c r="B76" i="2"/>
  <c r="A76" i="2"/>
  <c r="H75" i="2"/>
  <c r="D75" i="2"/>
  <c r="B75" i="2"/>
  <c r="A75" i="2"/>
  <c r="H74" i="2"/>
  <c r="D74" i="2"/>
  <c r="B74" i="2"/>
  <c r="A74" i="2"/>
  <c r="H73" i="2"/>
  <c r="D73" i="2"/>
  <c r="B73" i="2"/>
  <c r="A73" i="2"/>
  <c r="H72" i="2"/>
  <c r="D72" i="2"/>
  <c r="B72" i="2"/>
  <c r="A72" i="2"/>
  <c r="H71" i="2"/>
  <c r="D71" i="2"/>
  <c r="B71" i="2"/>
  <c r="A71" i="2"/>
  <c r="H70" i="2"/>
  <c r="D70" i="2"/>
  <c r="B70" i="2"/>
  <c r="A70" i="2"/>
  <c r="H69" i="2"/>
  <c r="D69" i="2"/>
  <c r="B69" i="2"/>
  <c r="A69" i="2"/>
  <c r="H68" i="2"/>
  <c r="D68" i="2"/>
  <c r="B68" i="2"/>
  <c r="A68" i="2"/>
  <c r="H67" i="2"/>
  <c r="D67" i="2"/>
  <c r="B67" i="2"/>
  <c r="A67" i="2"/>
  <c r="H66" i="2"/>
  <c r="D66" i="2"/>
  <c r="B66" i="2"/>
  <c r="A66" i="2"/>
  <c r="H65" i="2"/>
  <c r="D65" i="2"/>
  <c r="B65" i="2"/>
  <c r="A65" i="2"/>
  <c r="H64" i="2"/>
  <c r="D64" i="2"/>
  <c r="B64" i="2"/>
  <c r="A64" i="2"/>
  <c r="H63" i="2"/>
  <c r="D63" i="2"/>
  <c r="B63" i="2"/>
  <c r="A63" i="2"/>
  <c r="H62" i="2"/>
  <c r="D62" i="2"/>
  <c r="B62" i="2"/>
  <c r="A62" i="2"/>
  <c r="H61" i="2"/>
  <c r="D61" i="2"/>
  <c r="B61" i="2"/>
  <c r="A61" i="2"/>
  <c r="H60" i="2"/>
  <c r="D60" i="2"/>
  <c r="B60" i="2"/>
  <c r="A60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D51" i="2"/>
  <c r="B51" i="2"/>
  <c r="A51" i="2"/>
  <c r="Q105" i="1"/>
  <c r="Q109" i="1"/>
  <c r="Q106" i="1"/>
  <c r="Q100" i="1"/>
  <c r="F16" i="1"/>
  <c r="F17" i="1" s="1"/>
  <c r="C17" i="1"/>
  <c r="Q108" i="1"/>
  <c r="Q94" i="1"/>
  <c r="Q95" i="1"/>
  <c r="Q99" i="1"/>
  <c r="Q96" i="1"/>
  <c r="Q103" i="1"/>
  <c r="Q88" i="1"/>
  <c r="Q89" i="1"/>
  <c r="Q90" i="1"/>
  <c r="Q98" i="1"/>
  <c r="Q55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7" i="1"/>
  <c r="C8" i="1"/>
  <c r="C7" i="1"/>
  <c r="Q32" i="1"/>
  <c r="E85" i="1"/>
  <c r="F85" i="1"/>
  <c r="E55" i="1"/>
  <c r="F55" i="1" s="1"/>
  <c r="G55" i="1" s="1"/>
  <c r="I55" i="1" s="1"/>
  <c r="E89" i="1"/>
  <c r="F89" i="1" s="1"/>
  <c r="G89" i="1" s="1"/>
  <c r="K89" i="1" s="1"/>
  <c r="E108" i="1"/>
  <c r="E49" i="2" s="1"/>
  <c r="F108" i="1"/>
  <c r="G108" i="1" s="1"/>
  <c r="K108" i="1" s="1"/>
  <c r="E72" i="1"/>
  <c r="F72" i="1" s="1"/>
  <c r="G72" i="1" s="1"/>
  <c r="I72" i="1" s="1"/>
  <c r="E80" i="1"/>
  <c r="E30" i="2" s="1"/>
  <c r="F80" i="1"/>
  <c r="G80" i="1" s="1"/>
  <c r="I80" i="1" s="1"/>
  <c r="E26" i="1"/>
  <c r="F26" i="1"/>
  <c r="G28" i="1"/>
  <c r="H28" i="1" s="1"/>
  <c r="E35" i="1"/>
  <c r="F35" i="1"/>
  <c r="G35" i="1" s="1"/>
  <c r="H35" i="1" s="1"/>
  <c r="E43" i="1"/>
  <c r="F43" i="1"/>
  <c r="G43" i="1"/>
  <c r="H43" i="1" s="1"/>
  <c r="E51" i="1"/>
  <c r="F51" i="1"/>
  <c r="G53" i="1"/>
  <c r="H53" i="1"/>
  <c r="E60" i="1"/>
  <c r="F60" i="1"/>
  <c r="E69" i="1"/>
  <c r="F69" i="1"/>
  <c r="G71" i="1"/>
  <c r="I71" i="1"/>
  <c r="E93" i="1"/>
  <c r="F93" i="1"/>
  <c r="G93" i="1"/>
  <c r="I93" i="1" s="1"/>
  <c r="E99" i="1"/>
  <c r="F99" i="1"/>
  <c r="E100" i="1"/>
  <c r="F100" i="1"/>
  <c r="G100" i="1" s="1"/>
  <c r="I100" i="1" s="1"/>
  <c r="E75" i="1"/>
  <c r="F75" i="1" s="1"/>
  <c r="G75" i="1" s="1"/>
  <c r="I75" i="1" s="1"/>
  <c r="G77" i="1"/>
  <c r="I77" i="1"/>
  <c r="E82" i="1"/>
  <c r="F82" i="1"/>
  <c r="G82" i="1"/>
  <c r="I82" i="1" s="1"/>
  <c r="E21" i="1"/>
  <c r="F21" i="1"/>
  <c r="E29" i="1"/>
  <c r="F29" i="1"/>
  <c r="G29" i="1" s="1"/>
  <c r="H29" i="1" s="1"/>
  <c r="E38" i="1"/>
  <c r="F38" i="1"/>
  <c r="G38" i="1"/>
  <c r="H38" i="1" s="1"/>
  <c r="E46" i="1"/>
  <c r="F46" i="1"/>
  <c r="G46" i="1" s="1"/>
  <c r="H46" i="1" s="1"/>
  <c r="E54" i="1"/>
  <c r="E83" i="2" s="1"/>
  <c r="F54" i="1"/>
  <c r="E63" i="1"/>
  <c r="F63" i="1"/>
  <c r="G85" i="1"/>
  <c r="I85" i="1" s="1"/>
  <c r="E98" i="1"/>
  <c r="F98" i="1"/>
  <c r="G98" i="1" s="1"/>
  <c r="K98" i="1" s="1"/>
  <c r="E102" i="1"/>
  <c r="F102" i="1" s="1"/>
  <c r="G102" i="1" s="1"/>
  <c r="K102" i="1" s="1"/>
  <c r="E97" i="1"/>
  <c r="F97" i="1" s="1"/>
  <c r="G97" i="1" s="1"/>
  <c r="K97" i="1" s="1"/>
  <c r="E79" i="1"/>
  <c r="E29" i="2" s="1"/>
  <c r="E24" i="1"/>
  <c r="E54" i="2" s="1"/>
  <c r="G26" i="1"/>
  <c r="H26" i="1"/>
  <c r="E33" i="1"/>
  <c r="E41" i="1"/>
  <c r="E49" i="1"/>
  <c r="G51" i="1"/>
  <c r="H51" i="1"/>
  <c r="E58" i="1"/>
  <c r="E86" i="2" s="1"/>
  <c r="G60" i="1"/>
  <c r="I60" i="1"/>
  <c r="E67" i="1"/>
  <c r="F67" i="1"/>
  <c r="G69" i="1"/>
  <c r="I69" i="1"/>
  <c r="E87" i="1"/>
  <c r="F87" i="1" s="1"/>
  <c r="G87" i="1" s="1"/>
  <c r="I87" i="1" s="1"/>
  <c r="E90" i="1"/>
  <c r="F90" i="1"/>
  <c r="G90" i="1"/>
  <c r="K90" i="1"/>
  <c r="G99" i="1"/>
  <c r="K99" i="1" s="1"/>
  <c r="E105" i="1"/>
  <c r="F105" i="1"/>
  <c r="G105" i="1" s="1"/>
  <c r="J105" i="1" s="1"/>
  <c r="E73" i="1"/>
  <c r="F73" i="1" s="1"/>
  <c r="G73" i="1" s="1"/>
  <c r="I73" i="1" s="1"/>
  <c r="E81" i="1"/>
  <c r="F81" i="1" s="1"/>
  <c r="G81" i="1" s="1"/>
  <c r="I81" i="1" s="1"/>
  <c r="G21" i="1"/>
  <c r="H21" i="1" s="1"/>
  <c r="E27" i="1"/>
  <c r="F27" i="1"/>
  <c r="G27" i="1" s="1"/>
  <c r="H27" i="1" s="1"/>
  <c r="E36" i="1"/>
  <c r="E65" i="2" s="1"/>
  <c r="E44" i="1"/>
  <c r="F44" i="1"/>
  <c r="E52" i="1"/>
  <c r="F52" i="1"/>
  <c r="G52" i="1" s="1"/>
  <c r="H52" i="1" s="1"/>
  <c r="G54" i="1"/>
  <c r="I54" i="1" s="1"/>
  <c r="E61" i="1"/>
  <c r="F61" i="1"/>
  <c r="G61" i="1" s="1"/>
  <c r="I61" i="1" s="1"/>
  <c r="G63" i="1"/>
  <c r="I63" i="1"/>
  <c r="E70" i="1"/>
  <c r="E20" i="2" s="1"/>
  <c r="E86" i="1"/>
  <c r="F86" i="1"/>
  <c r="G86" i="1" s="1"/>
  <c r="I86" i="1" s="1"/>
  <c r="E32" i="1"/>
  <c r="F32" i="1"/>
  <c r="E107" i="1"/>
  <c r="E98" i="2" s="1"/>
  <c r="F107" i="1"/>
  <c r="G107" i="1"/>
  <c r="I107" i="1" s="1"/>
  <c r="E103" i="1"/>
  <c r="F103" i="1"/>
  <c r="G103" i="1" s="1"/>
  <c r="J103" i="1" s="1"/>
  <c r="E94" i="1"/>
  <c r="F94" i="1" s="1"/>
  <c r="G94" i="1" s="1"/>
  <c r="K94" i="1" s="1"/>
  <c r="E76" i="1"/>
  <c r="F76" i="1"/>
  <c r="E83" i="1"/>
  <c r="F83" i="1"/>
  <c r="G83" i="1"/>
  <c r="I83" i="1" s="1"/>
  <c r="E22" i="1"/>
  <c r="E52" i="2" s="1"/>
  <c r="F22" i="1"/>
  <c r="G22" i="1" s="1"/>
  <c r="H22" i="1" s="1"/>
  <c r="E30" i="1"/>
  <c r="F30" i="1"/>
  <c r="E39" i="1"/>
  <c r="F39" i="1"/>
  <c r="G39" i="1" s="1"/>
  <c r="H39" i="1" s="1"/>
  <c r="E47" i="1"/>
  <c r="E76" i="2" s="1"/>
  <c r="E56" i="1"/>
  <c r="E84" i="2" s="1"/>
  <c r="F56" i="1"/>
  <c r="G56" i="1" s="1"/>
  <c r="I56" i="1" s="1"/>
  <c r="E64" i="1"/>
  <c r="F64" i="1"/>
  <c r="G64" i="1" s="1"/>
  <c r="I64" i="1" s="1"/>
  <c r="G67" i="1"/>
  <c r="I67" i="1" s="1"/>
  <c r="E88" i="1"/>
  <c r="F88" i="1"/>
  <c r="G88" i="1" s="1"/>
  <c r="K88" i="1" s="1"/>
  <c r="E106" i="1"/>
  <c r="F106" i="1"/>
  <c r="E104" i="1"/>
  <c r="E97" i="2" s="1"/>
  <c r="F104" i="1"/>
  <c r="G104" i="1"/>
  <c r="K104" i="1" s="1"/>
  <c r="E78" i="1"/>
  <c r="F78" i="1"/>
  <c r="G78" i="1" s="1"/>
  <c r="I78" i="1" s="1"/>
  <c r="E25" i="1"/>
  <c r="F25" i="1"/>
  <c r="G25" i="1"/>
  <c r="H25" i="1" s="1"/>
  <c r="E34" i="1"/>
  <c r="F34" i="1"/>
  <c r="G34" i="1" s="1"/>
  <c r="H34" i="1" s="1"/>
  <c r="E42" i="1"/>
  <c r="F42" i="1" s="1"/>
  <c r="U42" i="1" s="1"/>
  <c r="G44" i="1"/>
  <c r="H44" i="1" s="1"/>
  <c r="E50" i="1"/>
  <c r="F50" i="1"/>
  <c r="G50" i="1"/>
  <c r="H50" i="1"/>
  <c r="E59" i="1"/>
  <c r="F59" i="1" s="1"/>
  <c r="G59" i="1" s="1"/>
  <c r="I59" i="1" s="1"/>
  <c r="E68" i="1"/>
  <c r="E18" i="2" s="1"/>
  <c r="F68" i="1"/>
  <c r="G68" i="1" s="1"/>
  <c r="I68" i="1" s="1"/>
  <c r="G32" i="1"/>
  <c r="E91" i="1"/>
  <c r="E91" i="2" s="1"/>
  <c r="E95" i="1"/>
  <c r="F95" i="1"/>
  <c r="G95" i="1"/>
  <c r="K95" i="1"/>
  <c r="E109" i="1"/>
  <c r="F109" i="1" s="1"/>
  <c r="G109" i="1" s="1"/>
  <c r="K109" i="1" s="1"/>
  <c r="E74" i="1"/>
  <c r="F74" i="1"/>
  <c r="G74" i="1" s="1"/>
  <c r="I74" i="1" s="1"/>
  <c r="G76" i="1"/>
  <c r="I76" i="1"/>
  <c r="E66" i="1"/>
  <c r="E16" i="2" s="1"/>
  <c r="E28" i="1"/>
  <c r="E58" i="2" s="1"/>
  <c r="F28" i="1"/>
  <c r="G30" i="1"/>
  <c r="H30" i="1" s="1"/>
  <c r="E37" i="1"/>
  <c r="F37" i="1"/>
  <c r="G37" i="1" s="1"/>
  <c r="H37" i="1" s="1"/>
  <c r="E45" i="1"/>
  <c r="F45" i="1"/>
  <c r="G45" i="1"/>
  <c r="H45" i="1" s="1"/>
  <c r="E53" i="1"/>
  <c r="F53" i="1"/>
  <c r="E62" i="1"/>
  <c r="F62" i="1" s="1"/>
  <c r="G62" i="1" s="1"/>
  <c r="I62" i="1" s="1"/>
  <c r="E71" i="1"/>
  <c r="F71" i="1"/>
  <c r="E111" i="1"/>
  <c r="F111" i="1"/>
  <c r="G111" i="1"/>
  <c r="K111" i="1" s="1"/>
  <c r="E96" i="1"/>
  <c r="F96" i="1"/>
  <c r="G96" i="1" s="1"/>
  <c r="I96" i="1" s="1"/>
  <c r="E101" i="1"/>
  <c r="E95" i="2" s="1"/>
  <c r="G106" i="1"/>
  <c r="J106" i="1" s="1"/>
  <c r="E92" i="1"/>
  <c r="F92" i="1"/>
  <c r="G92" i="1"/>
  <c r="K92" i="1"/>
  <c r="E77" i="1"/>
  <c r="F77" i="1"/>
  <c r="E84" i="1"/>
  <c r="F84" i="1" s="1"/>
  <c r="G84" i="1" s="1"/>
  <c r="I84" i="1" s="1"/>
  <c r="E23" i="1"/>
  <c r="E53" i="2" s="1"/>
  <c r="F23" i="1"/>
  <c r="G23" i="1" s="1"/>
  <c r="H23" i="1" s="1"/>
  <c r="E31" i="1"/>
  <c r="F31" i="1" s="1"/>
  <c r="G31" i="1" s="1"/>
  <c r="H31" i="1" s="1"/>
  <c r="E40" i="1"/>
  <c r="F40" i="1"/>
  <c r="G40" i="1" s="1"/>
  <c r="H40" i="1" s="1"/>
  <c r="E48" i="1"/>
  <c r="F48" i="1" s="1"/>
  <c r="G48" i="1" s="1"/>
  <c r="H48" i="1" s="1"/>
  <c r="E57" i="1"/>
  <c r="E85" i="2" s="1"/>
  <c r="E65" i="1"/>
  <c r="E63" i="2"/>
  <c r="E74" i="2"/>
  <c r="E92" i="2"/>
  <c r="E43" i="2"/>
  <c r="E47" i="2"/>
  <c r="E75" i="2"/>
  <c r="E17" i="2"/>
  <c r="E93" i="2"/>
  <c r="E44" i="2"/>
  <c r="E48" i="2"/>
  <c r="E64" i="2"/>
  <c r="E80" i="2"/>
  <c r="E45" i="2"/>
  <c r="E81" i="2"/>
  <c r="E13" i="2"/>
  <c r="E19" i="2"/>
  <c r="E37" i="2"/>
  <c r="E55" i="2"/>
  <c r="E66" i="2"/>
  <c r="E82" i="2"/>
  <c r="E14" i="2"/>
  <c r="E26" i="2"/>
  <c r="E32" i="2"/>
  <c r="E41" i="2"/>
  <c r="E96" i="2"/>
  <c r="E51" i="2"/>
  <c r="E67" i="2"/>
  <c r="E27" i="2"/>
  <c r="E33" i="2"/>
  <c r="E42" i="2"/>
  <c r="E56" i="2"/>
  <c r="E72" i="2"/>
  <c r="E21" i="2"/>
  <c r="E34" i="2"/>
  <c r="E46" i="2"/>
  <c r="E57" i="2"/>
  <c r="E68" i="2"/>
  <c r="E73" i="2"/>
  <c r="E11" i="2"/>
  <c r="E88" i="2"/>
  <c r="E22" i="2"/>
  <c r="E35" i="2"/>
  <c r="F57" i="1"/>
  <c r="G57" i="1"/>
  <c r="I57" i="1" s="1"/>
  <c r="F49" i="1"/>
  <c r="G49" i="1" s="1"/>
  <c r="H49" i="1" s="1"/>
  <c r="E78" i="2"/>
  <c r="E39" i="2"/>
  <c r="E90" i="2"/>
  <c r="E24" i="2"/>
  <c r="E31" i="2"/>
  <c r="F41" i="1"/>
  <c r="G41" i="1"/>
  <c r="H41" i="1"/>
  <c r="E70" i="2"/>
  <c r="E94" i="2"/>
  <c r="E28" i="2"/>
  <c r="E89" i="2"/>
  <c r="E38" i="2"/>
  <c r="F65" i="1"/>
  <c r="G65" i="1" s="1"/>
  <c r="I65" i="1" s="1"/>
  <c r="E15" i="2"/>
  <c r="E23" i="2"/>
  <c r="F33" i="1"/>
  <c r="G33" i="1" s="1"/>
  <c r="H33" i="1" s="1"/>
  <c r="E62" i="2"/>
  <c r="E60" i="2"/>
  <c r="E59" i="2"/>
  <c r="E79" i="2"/>
  <c r="F24" i="1"/>
  <c r="G24" i="1"/>
  <c r="H24" i="1" s="1"/>
  <c r="E69" i="2"/>
  <c r="E40" i="2" l="1"/>
  <c r="E25" i="2"/>
  <c r="E12" i="2"/>
  <c r="E36" i="2"/>
  <c r="E50" i="2"/>
  <c r="E71" i="2"/>
  <c r="F101" i="1"/>
  <c r="G101" i="1" s="1"/>
  <c r="F66" i="1"/>
  <c r="G66" i="1" s="1"/>
  <c r="I66" i="1" s="1"/>
  <c r="F91" i="1"/>
  <c r="G91" i="1" s="1"/>
  <c r="I91" i="1" s="1"/>
  <c r="F47" i="1"/>
  <c r="G47" i="1" s="1"/>
  <c r="H47" i="1" s="1"/>
  <c r="F70" i="1"/>
  <c r="G70" i="1" s="1"/>
  <c r="I70" i="1" s="1"/>
  <c r="F36" i="1"/>
  <c r="G36" i="1" s="1"/>
  <c r="H36" i="1" s="1"/>
  <c r="F58" i="1"/>
  <c r="G58" i="1" s="1"/>
  <c r="I58" i="1" s="1"/>
  <c r="F79" i="1"/>
  <c r="G79" i="1" s="1"/>
  <c r="I79" i="1" s="1"/>
  <c r="E61" i="2"/>
  <c r="E77" i="2"/>
  <c r="E87" i="2"/>
  <c r="C12" i="1"/>
  <c r="C11" i="1"/>
  <c r="O110" i="1" l="1"/>
  <c r="C16" i="1"/>
  <c r="D18" i="1" s="1"/>
  <c r="O65" i="1"/>
  <c r="O69" i="1"/>
  <c r="O53" i="1"/>
  <c r="O44" i="1"/>
  <c r="C15" i="1"/>
  <c r="F18" i="1" s="1"/>
  <c r="F19" i="1" s="1"/>
  <c r="O97" i="1"/>
  <c r="O30" i="1"/>
  <c r="O103" i="1"/>
  <c r="O48" i="1"/>
  <c r="O46" i="1"/>
  <c r="O50" i="1"/>
  <c r="O35" i="1"/>
  <c r="O89" i="1"/>
  <c r="O45" i="1"/>
  <c r="O23" i="1"/>
  <c r="O93" i="1"/>
  <c r="O61" i="1"/>
  <c r="O41" i="1"/>
  <c r="O21" i="1"/>
  <c r="O95" i="1"/>
  <c r="O77" i="1"/>
  <c r="O84" i="1"/>
  <c r="O25" i="1"/>
  <c r="O70" i="1"/>
  <c r="O83" i="1"/>
  <c r="O40" i="1"/>
  <c r="O91" i="1"/>
  <c r="O31" i="1"/>
  <c r="O24" i="1"/>
  <c r="O37" i="1"/>
  <c r="O96" i="1"/>
  <c r="O111" i="1"/>
  <c r="O102" i="1"/>
  <c r="O22" i="1"/>
  <c r="O32" i="1"/>
  <c r="O39" i="1"/>
  <c r="O71" i="1"/>
  <c r="O94" i="1"/>
  <c r="O100" i="1"/>
  <c r="O36" i="1"/>
  <c r="O87" i="1"/>
  <c r="O109" i="1"/>
  <c r="O51" i="1"/>
  <c r="O42" i="1"/>
  <c r="O57" i="1"/>
  <c r="O55" i="1"/>
  <c r="O33" i="1"/>
  <c r="O28" i="1"/>
  <c r="O52" i="1"/>
  <c r="O82" i="1"/>
  <c r="O92" i="1"/>
  <c r="O81" i="1"/>
  <c r="O67" i="1"/>
  <c r="O29" i="1"/>
  <c r="O54" i="1"/>
  <c r="O76" i="1"/>
  <c r="O98" i="1"/>
  <c r="O90" i="1"/>
  <c r="O72" i="1"/>
  <c r="O78" i="1"/>
  <c r="O27" i="1"/>
  <c r="O59" i="1"/>
  <c r="O99" i="1"/>
  <c r="O38" i="1"/>
  <c r="O85" i="1"/>
  <c r="O63" i="1"/>
  <c r="O101" i="1"/>
  <c r="O88" i="1"/>
  <c r="O68" i="1"/>
  <c r="O58" i="1"/>
  <c r="O34" i="1"/>
  <c r="O104" i="1"/>
  <c r="O73" i="1"/>
  <c r="O26" i="1"/>
  <c r="O79" i="1"/>
  <c r="O43" i="1"/>
  <c r="O49" i="1"/>
  <c r="O107" i="1"/>
  <c r="O108" i="1"/>
  <c r="O86" i="1"/>
  <c r="O106" i="1"/>
  <c r="O74" i="1"/>
  <c r="O47" i="1"/>
  <c r="O66" i="1"/>
  <c r="O64" i="1"/>
  <c r="O80" i="1"/>
  <c r="O75" i="1"/>
  <c r="O56" i="1"/>
  <c r="O105" i="1"/>
  <c r="O62" i="1"/>
  <c r="O60" i="1"/>
  <c r="K101" i="1"/>
  <c r="C18" i="1" l="1"/>
</calcChain>
</file>

<file path=xl/sharedStrings.xml><?xml version="1.0" encoding="utf-8"?>
<sst xmlns="http://schemas.openxmlformats.org/spreadsheetml/2006/main" count="845" uniqueCount="423">
  <si>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</si>
  <si>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</si>
  <si>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</si>
  <si>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</si>
  <si>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</si>
  <si>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</si>
  <si>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</si>
  <si>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</si>
  <si>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</si>
  <si>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</si>
  <si>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</si>
  <si>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</si>
  <si>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</si>
  <si>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</si>
  <si>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</si>
  <si>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</si>
  <si>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</si>
  <si>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</si>
  <si>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</si>
  <si>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</si>
  <si>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</si>
  <si>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</si>
  <si>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</si>
  <si>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</si>
  <si>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</si>
  <si>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</si>
  <si>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</si>
  <si>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</si>
  <si>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BRNO 20</t>
  </si>
  <si>
    <t>BBSAG Bull.42</t>
  </si>
  <si>
    <t>BBSAG Bull.46</t>
  </si>
  <si>
    <t>BBSAG Bull.50</t>
  </si>
  <si>
    <t>BBSAG Bull.51</t>
  </si>
  <si>
    <t>BRNO 23</t>
  </si>
  <si>
    <t>BBSAG Bull.53</t>
  </si>
  <si>
    <t>BBSAG Bull.57</t>
  </si>
  <si>
    <t>BBSAG Bull.59</t>
  </si>
  <si>
    <t>BBSAG Bull.64</t>
  </si>
  <si>
    <t>BBSAG Bull.70</t>
  </si>
  <si>
    <t>BBSAG Bull.74</t>
  </si>
  <si>
    <t>BBSAG Bull.82</t>
  </si>
  <si>
    <t>BBSAG Bull.86</t>
  </si>
  <si>
    <t>BBSAG Bull.88</t>
  </si>
  <si>
    <t>BBSAG Bull.87</t>
  </si>
  <si>
    <t>BBSAG Bull.90</t>
  </si>
  <si>
    <t>BBSAG Bull.91</t>
  </si>
  <si>
    <t>BRNO 30</t>
  </si>
  <si>
    <t>BRNO 31</t>
  </si>
  <si>
    <t>pg</t>
  </si>
  <si>
    <t>BAV-M 60</t>
  </si>
  <si>
    <t>BBSAG Bull.103</t>
  </si>
  <si>
    <t>bad?</t>
  </si>
  <si>
    <t>EA/SD</t>
  </si>
  <si>
    <t>IBVS 5595</t>
  </si>
  <si>
    <t>I</t>
  </si>
  <si>
    <t>II</t>
  </si>
  <si>
    <t>IBVS 5543</t>
  </si>
  <si>
    <t># of data points:</t>
  </si>
  <si>
    <t>BM Mon / GSC 00163-02281</t>
  </si>
  <si>
    <t>IBVS 5731</t>
  </si>
  <si>
    <t>IBVS 5438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</si>
  <si>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</si>
  <si>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</si>
  <si>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</si>
  <si>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</si>
  <si>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</si>
  <si>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</si>
  <si>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5676</t>
  </si>
  <si>
    <t>OEJV 0074</t>
  </si>
  <si>
    <t>CCD</t>
  </si>
  <si>
    <t>IBVS 5945</t>
  </si>
  <si>
    <t>Add cycle</t>
  </si>
  <si>
    <t>Old Cycle</t>
  </si>
  <si>
    <t>IBVS 5918</t>
  </si>
  <si>
    <t>OEJV 0003</t>
  </si>
  <si>
    <t>JAVSO..39..177</t>
  </si>
  <si>
    <t>IBVS 5984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</si>
  <si>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</si>
  <si>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</si>
  <si>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</si>
  <si>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</si>
  <si>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</si>
  <si>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</si>
  <si>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</si>
  <si>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</si>
  <si>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</si>
  <si>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 -0.003 </t>
  </si>
  <si>
    <t>F </t>
  </si>
  <si>
    <t>2413490.835 </t>
  </si>
  <si>
    <t> 24.10.1895 08:02 </t>
  </si>
  <si>
    <t> -0.042 </t>
  </si>
  <si>
    <t>P </t>
  </si>
  <si>
    <t> Harvard plates </t>
  </si>
  <si>
    <t> AVSJ 10.87 </t>
  </si>
  <si>
    <t>2415481.519 </t>
  </si>
  <si>
    <t> 07.04.1901 00:27 </t>
  </si>
  <si>
    <t> -0.021 </t>
  </si>
  <si>
    <t> O.Morgenroth </t>
  </si>
  <si>
    <t> AN 249.387 </t>
  </si>
  <si>
    <t>2415701.775 </t>
  </si>
  <si>
    <t> 13.11.1901 06:36 </t>
  </si>
  <si>
    <t> -0.120 </t>
  </si>
  <si>
    <t>2415827.599 </t>
  </si>
  <si>
    <t> 19.03.1902 02:22 </t>
  </si>
  <si>
    <t> -0.035 </t>
  </si>
  <si>
    <t>2416584.532 </t>
  </si>
  <si>
    <t> 14.04.1904 00:46 </t>
  </si>
  <si>
    <t> -0.027 </t>
  </si>
  <si>
    <t>2421190.841 </t>
  </si>
  <si>
    <t> 23.11.1916 08:11 </t>
  </si>
  <si>
    <t> -0.006 </t>
  </si>
  <si>
    <t>2422073.515 </t>
  </si>
  <si>
    <t> 25.04.1919 00:21 </t>
  </si>
  <si>
    <t> 0.004 </t>
  </si>
  <si>
    <t>2425209.535 </t>
  </si>
  <si>
    <t> 25.11.1927 00:50 </t>
  </si>
  <si>
    <t> 0.013 </t>
  </si>
  <si>
    <t>2426297.547 </t>
  </si>
  <si>
    <t> 17.11.1930 01:07 </t>
  </si>
  <si>
    <t> -0.054 </t>
  </si>
  <si>
    <t>2426332.411 </t>
  </si>
  <si>
    <t> 21.12.1930 21:51 </t>
  </si>
  <si>
    <t> -0.049 </t>
  </si>
  <si>
    <t>2427455.395 </t>
  </si>
  <si>
    <t> 17.01.1934 21:28 </t>
  </si>
  <si>
    <t>V </t>
  </si>
  <si>
    <t> S.Piotrowski </t>
  </si>
  <si>
    <t> AAC 2.69 </t>
  </si>
  <si>
    <t>2428192.405 </t>
  </si>
  <si>
    <t> 24.01.1936 21:43 </t>
  </si>
  <si>
    <t> 0.001 </t>
  </si>
  <si>
    <t> AA 27.154 </t>
  </si>
  <si>
    <t>2429300.418 </t>
  </si>
  <si>
    <t> 05.02.1939 22:01 </t>
  </si>
  <si>
    <t> 0.015 </t>
  </si>
  <si>
    <t>2429691.315 </t>
  </si>
  <si>
    <t> 02.03.1940 19:33 </t>
  </si>
  <si>
    <t> 0.000 </t>
  </si>
  <si>
    <t> A.A.Wachmann </t>
  </si>
  <si>
    <t> AHSB 7.8.420 </t>
  </si>
  <si>
    <t>2429696.290 </t>
  </si>
  <si>
    <t> 07.03.1940 18:57 </t>
  </si>
  <si>
    <t> -0.005 </t>
  </si>
  <si>
    <t>2429937.875 </t>
  </si>
  <si>
    <t> 04.11.1940 09:00 </t>
  </si>
  <si>
    <t> 0.061 </t>
  </si>
  <si>
    <t>2430072.260 </t>
  </si>
  <si>
    <t> 18.03.1941 18:14 </t>
  </si>
  <si>
    <t> -0.007 </t>
  </si>
  <si>
    <t>2430077.251 </t>
  </si>
  <si>
    <t> 23.03.1941 18:01 </t>
  </si>
  <si>
    <t>2431846.302 </t>
  </si>
  <si>
    <t> 25.01.1946 19:14 </t>
  </si>
  <si>
    <t> -0.009 </t>
  </si>
  <si>
    <t>2432233.500 </t>
  </si>
  <si>
    <t> 17.02.1947 00:00 </t>
  </si>
  <si>
    <t> 0.012 </t>
  </si>
  <si>
    <t>2432447.892 </t>
  </si>
  <si>
    <t> 19.09.1947 09:24 </t>
  </si>
  <si>
    <t> 0.274 </t>
  </si>
  <si>
    <t>2432939.360 </t>
  </si>
  <si>
    <t> 22.01.1949 20:38 </t>
  </si>
  <si>
    <t> -0.010 </t>
  </si>
  <si>
    <t>2433677.593 </t>
  </si>
  <si>
    <t> 31.01.1951 02:13 </t>
  </si>
  <si>
    <t> -0.028 </t>
  </si>
  <si>
    <t>2434769.380 </t>
  </si>
  <si>
    <t> 26.01.1954 21:07 </t>
  </si>
  <si>
    <t> -0.056 </t>
  </si>
  <si>
    <t>2434779.380 </t>
  </si>
  <si>
    <t> 05.02.1954 21:07 </t>
  </si>
  <si>
    <t> -0.015 </t>
  </si>
  <si>
    <t>2434794.325 </t>
  </si>
  <si>
    <t> 20.02.1954 19:48 </t>
  </si>
  <si>
    <t>2435044.570 </t>
  </si>
  <si>
    <t> 29.10.1954 01:40 </t>
  </si>
  <si>
    <t> 0.002 </t>
  </si>
  <si>
    <t>2435160.332 </t>
  </si>
  <si>
    <t> 21.02.1955 19:58 </t>
  </si>
  <si>
    <t> -0.016 </t>
  </si>
  <si>
    <t>2435165.317 </t>
  </si>
  <si>
    <t> 26.02.1955 19:36 </t>
  </si>
  <si>
    <t> -0.011 </t>
  </si>
  <si>
    <t>2435486.510 </t>
  </si>
  <si>
    <t> 14.01.1956 00:14 </t>
  </si>
  <si>
    <t> -0.013 </t>
  </si>
  <si>
    <t>2436253.388 </t>
  </si>
  <si>
    <t> 18.02.1958 21:18 </t>
  </si>
  <si>
    <t> -0.019 </t>
  </si>
  <si>
    <t>2442475.630 </t>
  </si>
  <si>
    <t> 04.03.1975 03:07 </t>
  </si>
  <si>
    <t> -0.000 </t>
  </si>
  <si>
    <t>2442479.403 </t>
  </si>
  <si>
    <t> 07.03.1975 21:40 </t>
  </si>
  <si>
    <t> 0.038 </t>
  </si>
  <si>
    <t> L.Kozina </t>
  </si>
  <si>
    <t> BRNO 20 </t>
  </si>
  <si>
    <t>2442479.405 </t>
  </si>
  <si>
    <t> 07.03.1975 21:43 </t>
  </si>
  <si>
    <t> 0.040 </t>
  </si>
  <si>
    <t> V.Znojil </t>
  </si>
  <si>
    <t>2442745.777 </t>
  </si>
  <si>
    <t> 29.11.1975 06:38 </t>
  </si>
  <si>
    <t>2443181.518 </t>
  </si>
  <si>
    <t> 07.02.1977 00:25 </t>
  </si>
  <si>
    <t> 0.005 </t>
  </si>
  <si>
    <t> B.E.Schaefer </t>
  </si>
  <si>
    <t>2443182.760 </t>
  </si>
  <si>
    <t> 08.02.1977 06:14 </t>
  </si>
  <si>
    <t>2443192.718 </t>
  </si>
  <si>
    <t> 18.02.1977 05:13 </t>
  </si>
  <si>
    <t>2443482.798 </t>
  </si>
  <si>
    <t> 05.12.1977 07:09 </t>
  </si>
  <si>
    <t> 0.009 </t>
  </si>
  <si>
    <t>2443573.669 </t>
  </si>
  <si>
    <t> 06.03.1978 04:03 </t>
  </si>
  <si>
    <t> -0.001 </t>
  </si>
  <si>
    <t>2443917.279 </t>
  </si>
  <si>
    <t> 12.02.1979 18:41 </t>
  </si>
  <si>
    <t> K.Locher </t>
  </si>
  <si>
    <t> BBS 42 </t>
  </si>
  <si>
    <t>2444294.495 </t>
  </si>
  <si>
    <t> 24.02.1980 23:52 </t>
  </si>
  <si>
    <t> 0.003 </t>
  </si>
  <si>
    <t> BBS 46 </t>
  </si>
  <si>
    <t>2444503.648 </t>
  </si>
  <si>
    <t> 21.09.1980 03:33 </t>
  </si>
  <si>
    <t> 0.006 </t>
  </si>
  <si>
    <t> BBS 50 </t>
  </si>
  <si>
    <t>2444528.537 </t>
  </si>
  <si>
    <t> 16.10.1980 00:53 </t>
  </si>
  <si>
    <t> -0.004 </t>
  </si>
  <si>
    <t> BBS 51 </t>
  </si>
  <si>
    <t>2444574.610 </t>
  </si>
  <si>
    <t> 01.12.1980 02:38 </t>
  </si>
  <si>
    <t> J.Manek </t>
  </si>
  <si>
    <t> BRNO 23 </t>
  </si>
  <si>
    <t>2444644.323 </t>
  </si>
  <si>
    <t> 08.02.1981 19:45 </t>
  </si>
  <si>
    <t> BBS 53 </t>
  </si>
  <si>
    <t>2444685.405 </t>
  </si>
  <si>
    <t> 21.03.1981 21:43 </t>
  </si>
  <si>
    <t>2444690.376 </t>
  </si>
  <si>
    <t> 26.03.1981 21:01 </t>
  </si>
  <si>
    <t>2444930.653 </t>
  </si>
  <si>
    <t> 22.11.1981 03:40 </t>
  </si>
  <si>
    <t> BBS 57 </t>
  </si>
  <si>
    <t>2445010.337 </t>
  </si>
  <si>
    <t> 09.02.1982 20:05 </t>
  </si>
  <si>
    <t> BBS 59 </t>
  </si>
  <si>
    <t>2445346.475 </t>
  </si>
  <si>
    <t> 11.01.1983 23:24 </t>
  </si>
  <si>
    <t> 0.007 </t>
  </si>
  <si>
    <t> BBS 64 </t>
  </si>
  <si>
    <t>2445702.530 </t>
  </si>
  <si>
    <t> 03.01.1984 00:43 </t>
  </si>
  <si>
    <t> 0.008 </t>
  </si>
  <si>
    <t> BBS 70 </t>
  </si>
  <si>
    <t>2446007.543 </t>
  </si>
  <si>
    <t> 03.11.1984 01:01 </t>
  </si>
  <si>
    <t> 0.010 </t>
  </si>
  <si>
    <t> BBS 74 </t>
  </si>
  <si>
    <t>2446007.547 </t>
  </si>
  <si>
    <t> 03.11.1984 01:07 </t>
  </si>
  <si>
    <t> 0.014 </t>
  </si>
  <si>
    <t> T.Schildknecht </t>
  </si>
  <si>
    <t>2446825.468 </t>
  </si>
  <si>
    <t> 29.01.1987 23:13 </t>
  </si>
  <si>
    <t> BBS 82 </t>
  </si>
  <si>
    <t>2447125.514 </t>
  </si>
  <si>
    <t> 26.11.1987 00:20 </t>
  </si>
  <si>
    <t> 0.023 </t>
  </si>
  <si>
    <t> BBS 86 </t>
  </si>
  <si>
    <t>2447176.542 </t>
  </si>
  <si>
    <t> 16.01.1988 01:00 </t>
  </si>
  <si>
    <t> A.Paschke </t>
  </si>
  <si>
    <t> BBS 88 </t>
  </si>
  <si>
    <t>2447176.545 </t>
  </si>
  <si>
    <t> 16.01.1988 01:04 </t>
  </si>
  <si>
    <t> 0.011 </t>
  </si>
  <si>
    <t> BBS 87 </t>
  </si>
  <si>
    <t>2447531.360 </t>
  </si>
  <si>
    <t> 04.01.1989 20:38 </t>
  </si>
  <si>
    <t> 0.018 </t>
  </si>
  <si>
    <t> BBS 90 </t>
  </si>
  <si>
    <t>2447562.476 </t>
  </si>
  <si>
    <t> 04.02.1989 23:25 </t>
  </si>
  <si>
    <t> BBS 91 </t>
  </si>
  <si>
    <t>2447592.358 </t>
  </si>
  <si>
    <t> 06.03.1989 20:35 </t>
  </si>
  <si>
    <t> J.Borovicka </t>
  </si>
  <si>
    <t> BRNO 30 </t>
  </si>
  <si>
    <t>2447592.361 </t>
  </si>
  <si>
    <t> 06.03.1989 20:39 </t>
  </si>
  <si>
    <t> 0.016 </t>
  </si>
  <si>
    <t> A.Dedoch </t>
  </si>
  <si>
    <t>2447943.435 </t>
  </si>
  <si>
    <t> 20.02.1990 22:26 </t>
  </si>
  <si>
    <t> 0.017 </t>
  </si>
  <si>
    <t> BRNO 31 </t>
  </si>
  <si>
    <t>2448690.398 </t>
  </si>
  <si>
    <t> 08.03.1992 21:33 </t>
  </si>
  <si>
    <t> P.Frank </t>
  </si>
  <si>
    <t>BAVM 60 </t>
  </si>
  <si>
    <t>2448700.362 </t>
  </si>
  <si>
    <t> 18.03.1992 20:41 </t>
  </si>
  <si>
    <t> 0.019 </t>
  </si>
  <si>
    <t> BBS 100 </t>
  </si>
  <si>
    <t>2449041.471 </t>
  </si>
  <si>
    <t> 22.02.1993 23:18 </t>
  </si>
  <si>
    <t> BBS 103 </t>
  </si>
  <si>
    <t>2450165.6616 </t>
  </si>
  <si>
    <t> 23.03.1996 03:52 </t>
  </si>
  <si>
    <t> 0.0207 </t>
  </si>
  <si>
    <t>E </t>
  </si>
  <si>
    <t>?</t>
  </si>
  <si>
    <t> Caton &amp; Smith </t>
  </si>
  <si>
    <t>IBVS 5595 </t>
  </si>
  <si>
    <t>2450480.6330 </t>
  </si>
  <si>
    <t> 01.02.1997 03:11 </t>
  </si>
  <si>
    <t> 0.0216 </t>
  </si>
  <si>
    <t>2450518.6043 </t>
  </si>
  <si>
    <t> 11.03.1997 02:30 </t>
  </si>
  <si>
    <t> 0.0222 </t>
  </si>
  <si>
    <t>2451842.604 </t>
  </si>
  <si>
    <t> 25.10.2000 02:29 </t>
  </si>
  <si>
    <t> 0.025 </t>
  </si>
  <si>
    <t> BBS 124 </t>
  </si>
  <si>
    <t>2451930.9975 </t>
  </si>
  <si>
    <t> 21.01.2001 11:56 </t>
  </si>
  <si>
    <t> 0.0280 </t>
  </si>
  <si>
    <t> Kiyota </t>
  </si>
  <si>
    <t>VSB 39 </t>
  </si>
  <si>
    <t>2452264.647 </t>
  </si>
  <si>
    <t> 21.12.2001 03:31 </t>
  </si>
  <si>
    <t> 0.033 </t>
  </si>
  <si>
    <t> BBS 127 </t>
  </si>
  <si>
    <t>2452314.45190 </t>
  </si>
  <si>
    <t> 08.02.2002 22:50 </t>
  </si>
  <si>
    <t> 0.04006 </t>
  </si>
  <si>
    <t>C </t>
  </si>
  <si>
    <t>o</t>
  </si>
  <si>
    <t> D.Motl </t>
  </si>
  <si>
    <t>OEJV 0074 </t>
  </si>
  <si>
    <t>2452649.3322 </t>
  </si>
  <si>
    <t> 09.01.2003 19:58 </t>
  </si>
  <si>
    <t> 0.0308 </t>
  </si>
  <si>
    <t> L.Kotková &amp; M.Wolf </t>
  </si>
  <si>
    <t>IBVS 5676 </t>
  </si>
  <si>
    <t>2452695.392 </t>
  </si>
  <si>
    <t> 24.02.2003 21:24 </t>
  </si>
  <si>
    <t> 0.028 </t>
  </si>
  <si>
    <t> BBS 129 </t>
  </si>
  <si>
    <t>2452719.0483 </t>
  </si>
  <si>
    <t> 20.03.2003 13:09 </t>
  </si>
  <si>
    <t> 0.0301 </t>
  </si>
  <si>
    <t>VSB 42 </t>
  </si>
  <si>
    <t>2452940.653 </t>
  </si>
  <si>
    <t> 28.10.2003 03:40 </t>
  </si>
  <si>
    <t> 0.035 </t>
  </si>
  <si>
    <t> BBS 130 </t>
  </si>
  <si>
    <t>2452955.5900 </t>
  </si>
  <si>
    <t> 12.11.2003 02:09 </t>
  </si>
  <si>
    <t> 0.0327 </t>
  </si>
  <si>
    <t>2453381.372 </t>
  </si>
  <si>
    <t> 10.01.2005 20:55 </t>
  </si>
  <si>
    <t> 0.044 </t>
  </si>
  <si>
    <t>OEJV 0003 </t>
  </si>
  <si>
    <t>2453409.3787 </t>
  </si>
  <si>
    <t> 07.02.2005 21:05 </t>
  </si>
  <si>
    <t> 0.0398 </t>
  </si>
  <si>
    <t> M.Zejda et al. </t>
  </si>
  <si>
    <t>IBVS 5741 </t>
  </si>
  <si>
    <t>2453462.2861 </t>
  </si>
  <si>
    <t> 01.04.2005 18:51 </t>
  </si>
  <si>
    <t> 0.0372 </t>
  </si>
  <si>
    <t>2453755.4695 </t>
  </si>
  <si>
    <t> 19.01.2006 23:16 </t>
  </si>
  <si>
    <t> 0.0366 </t>
  </si>
  <si>
    <t>-I</t>
  </si>
  <si>
    <t> F.Agerer </t>
  </si>
  <si>
    <t>BAVM 178 </t>
  </si>
  <si>
    <t>2454132.0690 </t>
  </si>
  <si>
    <t> 31.01.2007 13:39 </t>
  </si>
  <si>
    <t>21428</t>
  </si>
  <si>
    <t> 0.0410 </t>
  </si>
  <si>
    <t>Ic</t>
  </si>
  <si>
    <t> K.Nakajima </t>
  </si>
  <si>
    <t>VSB 46 </t>
  </si>
  <si>
    <t>2454164.4389 </t>
  </si>
  <si>
    <t> 04.03.2007 22:32 </t>
  </si>
  <si>
    <t>21454</t>
  </si>
  <si>
    <t> 0.0424 </t>
  </si>
  <si>
    <t>BAVM 215 </t>
  </si>
  <si>
    <t>2454479.4111 </t>
  </si>
  <si>
    <t> 13.01.2008 21:51 </t>
  </si>
  <si>
    <t>21707</t>
  </si>
  <si>
    <t> 0.0441 </t>
  </si>
  <si>
    <t> M.&amp; K.Rätz </t>
  </si>
  <si>
    <t>BAVM 209 </t>
  </si>
  <si>
    <t>2454815.5465 </t>
  </si>
  <si>
    <t> 15.12.2008 01:06 </t>
  </si>
  <si>
    <t>21977</t>
  </si>
  <si>
    <t> 0.0450 </t>
  </si>
  <si>
    <t>BAVM 203 </t>
  </si>
  <si>
    <t>2455268.7068 </t>
  </si>
  <si>
    <t> 13.03.2010 04:57 </t>
  </si>
  <si>
    <t>22341</t>
  </si>
  <si>
    <t> 0.0462 </t>
  </si>
  <si>
    <t> R.Diethelm </t>
  </si>
  <si>
    <t>IBVS 5945 </t>
  </si>
  <si>
    <t>2455597.3744 </t>
  </si>
  <si>
    <t> 04.02.2011 20:59 </t>
  </si>
  <si>
    <t>22605</t>
  </si>
  <si>
    <t> 0.0489 </t>
  </si>
  <si>
    <t>R</t>
  </si>
  <si>
    <t> L.Corp </t>
  </si>
  <si>
    <t> JAAVSO 39;177 </t>
  </si>
  <si>
    <t>RHN 2021</t>
  </si>
  <si>
    <t>BAD?</t>
  </si>
  <si>
    <t>IBVS 5741</t>
  </si>
  <si>
    <t>OEJV 226</t>
  </si>
  <si>
    <t>24/10/1895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</si>
</sst>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2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9" fillId="0" borderId="0" xfId="0" applyNumberFormat="1" applyFont="1" applyAlignment="1">
      <alignment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BM Mon - O-C Diagr.</a:t>
            </a:r>
          </a:p>
        </c:rich>
      </c:tx>
      <c:layout>
        <c:manualLayout>
          <c:xMode val="edge"/>
          <c:yMode val="edge"/>
          <c:x val="0.3634782608695652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0869565217391"/>
          <c:y val="0.14769252958613219"/>
          <c:w val="0.8034782608695652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-11217</c:v>
                </c:pt>
                <c:pt idx="1">
                  <c:v>-9618</c:v>
                </c:pt>
                <c:pt idx="2">
                  <c:v>-9441</c:v>
                </c:pt>
                <c:pt idx="3">
                  <c:v>-9340</c:v>
                </c:pt>
                <c:pt idx="4">
                  <c:v>-8732</c:v>
                </c:pt>
                <c:pt idx="5">
                  <c:v>-5032</c:v>
                </c:pt>
                <c:pt idx="6">
                  <c:v>-4323</c:v>
                </c:pt>
                <c:pt idx="7">
                  <c:v>-1804</c:v>
                </c:pt>
                <c:pt idx="8">
                  <c:v>-930</c:v>
                </c:pt>
                <c:pt idx="9">
                  <c:v>-902</c:v>
                </c:pt>
                <c:pt idx="10">
                  <c:v>0</c:v>
                </c:pt>
                <c:pt idx="11">
                  <c:v>0</c:v>
                </c:pt>
                <c:pt idx="12">
                  <c:v>592</c:v>
                </c:pt>
                <c:pt idx="13">
                  <c:v>1482</c:v>
                </c:pt>
                <c:pt idx="14">
                  <c:v>1796</c:v>
                </c:pt>
                <c:pt idx="15">
                  <c:v>1800</c:v>
                </c:pt>
                <c:pt idx="16">
                  <c:v>1994</c:v>
                </c:pt>
                <c:pt idx="17">
                  <c:v>2102</c:v>
                </c:pt>
                <c:pt idx="18">
                  <c:v>2106</c:v>
                </c:pt>
                <c:pt idx="19">
                  <c:v>3527</c:v>
                </c:pt>
                <c:pt idx="20">
                  <c:v>3838</c:v>
                </c:pt>
                <c:pt idx="21">
                  <c:v>4010</c:v>
                </c:pt>
                <c:pt idx="22">
                  <c:v>4405</c:v>
                </c:pt>
                <c:pt idx="23">
                  <c:v>4998</c:v>
                </c:pt>
                <c:pt idx="24">
                  <c:v>5875</c:v>
                </c:pt>
                <c:pt idx="25">
                  <c:v>5883</c:v>
                </c:pt>
                <c:pt idx="26">
                  <c:v>5895</c:v>
                </c:pt>
                <c:pt idx="27">
                  <c:v>6096</c:v>
                </c:pt>
                <c:pt idx="28">
                  <c:v>6189</c:v>
                </c:pt>
                <c:pt idx="29">
                  <c:v>6193</c:v>
                </c:pt>
                <c:pt idx="30">
                  <c:v>6451</c:v>
                </c:pt>
                <c:pt idx="31">
                  <c:v>7067</c:v>
                </c:pt>
                <c:pt idx="32">
                  <c:v>12065</c:v>
                </c:pt>
                <c:pt idx="33">
                  <c:v>12068</c:v>
                </c:pt>
                <c:pt idx="34">
                  <c:v>12068</c:v>
                </c:pt>
                <c:pt idx="35">
                  <c:v>12282</c:v>
                </c:pt>
                <c:pt idx="36">
                  <c:v>12632</c:v>
                </c:pt>
                <c:pt idx="37">
                  <c:v>12633</c:v>
                </c:pt>
                <c:pt idx="38">
                  <c:v>12641</c:v>
                </c:pt>
                <c:pt idx="39">
                  <c:v>12874</c:v>
                </c:pt>
                <c:pt idx="40">
                  <c:v>12947</c:v>
                </c:pt>
                <c:pt idx="41">
                  <c:v>13223</c:v>
                </c:pt>
                <c:pt idx="42">
                  <c:v>13526</c:v>
                </c:pt>
                <c:pt idx="43">
                  <c:v>13694</c:v>
                </c:pt>
                <c:pt idx="44">
                  <c:v>13714</c:v>
                </c:pt>
                <c:pt idx="45">
                  <c:v>13751</c:v>
                </c:pt>
                <c:pt idx="46">
                  <c:v>13807</c:v>
                </c:pt>
                <c:pt idx="47">
                  <c:v>13840</c:v>
                </c:pt>
                <c:pt idx="48">
                  <c:v>13844</c:v>
                </c:pt>
                <c:pt idx="49">
                  <c:v>14037</c:v>
                </c:pt>
                <c:pt idx="50">
                  <c:v>14101</c:v>
                </c:pt>
                <c:pt idx="51">
                  <c:v>14371</c:v>
                </c:pt>
                <c:pt idx="52">
                  <c:v>14657</c:v>
                </c:pt>
                <c:pt idx="53">
                  <c:v>14902</c:v>
                </c:pt>
                <c:pt idx="54">
                  <c:v>14902</c:v>
                </c:pt>
                <c:pt idx="55">
                  <c:v>15559</c:v>
                </c:pt>
                <c:pt idx="56">
                  <c:v>15800</c:v>
                </c:pt>
                <c:pt idx="57">
                  <c:v>15841</c:v>
                </c:pt>
                <c:pt idx="58">
                  <c:v>15841</c:v>
                </c:pt>
                <c:pt idx="59">
                  <c:v>16126</c:v>
                </c:pt>
                <c:pt idx="60">
                  <c:v>16151</c:v>
                </c:pt>
                <c:pt idx="61">
                  <c:v>16175</c:v>
                </c:pt>
                <c:pt idx="62">
                  <c:v>16175</c:v>
                </c:pt>
                <c:pt idx="63">
                  <c:v>16457</c:v>
                </c:pt>
                <c:pt idx="64">
                  <c:v>17057</c:v>
                </c:pt>
                <c:pt idx="65">
                  <c:v>17065</c:v>
                </c:pt>
                <c:pt idx="66">
                  <c:v>17339</c:v>
                </c:pt>
                <c:pt idx="67">
                  <c:v>18242</c:v>
                </c:pt>
                <c:pt idx="68">
                  <c:v>18495</c:v>
                </c:pt>
                <c:pt idx="69">
                  <c:v>18525.5</c:v>
                </c:pt>
                <c:pt idx="70">
                  <c:v>19589</c:v>
                </c:pt>
                <c:pt idx="71">
                  <c:v>19660</c:v>
                </c:pt>
                <c:pt idx="72">
                  <c:v>19928</c:v>
                </c:pt>
                <c:pt idx="73">
                  <c:v>19968</c:v>
                </c:pt>
                <c:pt idx="74">
                  <c:v>20237</c:v>
                </c:pt>
                <c:pt idx="75">
                  <c:v>20274</c:v>
                </c:pt>
                <c:pt idx="76">
                  <c:v>20293</c:v>
                </c:pt>
                <c:pt idx="77">
                  <c:v>20471</c:v>
                </c:pt>
                <c:pt idx="78">
                  <c:v>20483</c:v>
                </c:pt>
                <c:pt idx="79">
                  <c:v>20825</c:v>
                </c:pt>
                <c:pt idx="80">
                  <c:v>20847.5</c:v>
                </c:pt>
                <c:pt idx="81">
                  <c:v>20890</c:v>
                </c:pt>
                <c:pt idx="82">
                  <c:v>21125.5</c:v>
                </c:pt>
                <c:pt idx="83">
                  <c:v>21428</c:v>
                </c:pt>
                <c:pt idx="84">
                  <c:v>21454</c:v>
                </c:pt>
                <c:pt idx="85">
                  <c:v>21707</c:v>
                </c:pt>
                <c:pt idx="86">
                  <c:v>21977</c:v>
                </c:pt>
                <c:pt idx="87">
                  <c:v>22341</c:v>
                </c:pt>
                <c:pt idx="88">
                  <c:v>22605</c:v>
                </c:pt>
                <c:pt idx="89">
                  <c:v>25771</c:v>
                </c:pt>
                <c:pt idx="90">
                  <c:v>25779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-4.1855800003759214E-2</c:v>
                </c:pt>
                <c:pt idx="1">
                  <c:v>-2.1073200001410441E-2</c:v>
                </c:pt>
                <c:pt idx="2">
                  <c:v>-0.11991340000167838</c:v>
                </c:pt>
                <c:pt idx="3">
                  <c:v>-3.5116000000925851E-2</c:v>
                </c:pt>
                <c:pt idx="4">
                  <c:v>-2.7216800001042429E-2</c:v>
                </c:pt>
                <c:pt idx="5">
                  <c:v>-5.8368000027257949E-3</c:v>
                </c:pt>
                <c:pt idx="6">
                  <c:v>3.8597999991907272E-3</c:v>
                </c:pt>
                <c:pt idx="7">
                  <c:v>1.3450399997964269E-2</c:v>
                </c:pt>
                <c:pt idx="8">
                  <c:v>-5.4382000002078712E-2</c:v>
                </c:pt>
                <c:pt idx="9">
                  <c:v>-4.8774800001410767E-2</c:v>
                </c:pt>
                <c:pt idx="10">
                  <c:v>-3.0000000006111804E-3</c:v>
                </c:pt>
                <c:pt idx="11">
                  <c:v>0</c:v>
                </c:pt>
                <c:pt idx="12">
                  <c:v>9.8079999952460639E-4</c:v>
                </c:pt>
                <c:pt idx="13">
                  <c:v>1.5066800002387026E-2</c:v>
                </c:pt>
                <c:pt idx="14">
                  <c:v>9.0399997134227306E-5</c:v>
                </c:pt>
                <c:pt idx="15">
                  <c:v>-4.6799999981885776E-3</c:v>
                </c:pt>
                <c:pt idx="16">
                  <c:v>6.1455600000044797E-2</c:v>
                </c:pt>
                <c:pt idx="17">
                  <c:v>-7.3452000033285003E-3</c:v>
                </c:pt>
                <c:pt idx="18">
                  <c:v>3.8843999973323662E-3</c:v>
                </c:pt>
                <c:pt idx="19">
                  <c:v>-8.5502000001724809E-3</c:v>
                </c:pt>
                <c:pt idx="20">
                  <c:v>1.2301200000365498E-2</c:v>
                </c:pt>
                <c:pt idx="22">
                  <c:v>-1.0153000002901535E-2</c:v>
                </c:pt>
                <c:pt idx="23">
                  <c:v>-2.8114799999457318E-2</c:v>
                </c:pt>
                <c:pt idx="24">
                  <c:v>-5.5775000000721775E-2</c:v>
                </c:pt>
                <c:pt idx="25">
                  <c:v>-1.5315800003008917E-2</c:v>
                </c:pt>
                <c:pt idx="26">
                  <c:v>-9.6270000067306682E-3</c:v>
                </c:pt>
                <c:pt idx="27">
                  <c:v>1.9104000020888634E-3</c:v>
                </c:pt>
                <c:pt idx="28">
                  <c:v>-1.5751399994769599E-2</c:v>
                </c:pt>
                <c:pt idx="29">
                  <c:v>-1.0521799995331094E-2</c:v>
                </c:pt>
                <c:pt idx="30">
                  <c:v>-1.2712600000668317E-2</c:v>
                </c:pt>
                <c:pt idx="31">
                  <c:v>-1.9354199997906107E-2</c:v>
                </c:pt>
                <c:pt idx="32">
                  <c:v>-4.6899999870220199E-4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A6-4B08-A390-B4D3B628B60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6.0000000000000001E-3</c:v>
                  </c:pt>
                  <c:pt idx="77">
                    <c:v>6.0000000000000001E-3</c:v>
                  </c:pt>
                  <c:pt idx="78">
                    <c:v>1E-4</c:v>
                  </c:pt>
                  <c:pt idx="79">
                    <c:v>3.0000000000000001E-3</c:v>
                  </c:pt>
                  <c:pt idx="82">
                    <c:v>1.1000000000000001E-3</c:v>
                  </c:pt>
                  <c:pt idx="84">
                    <c:v>1E-4</c:v>
                  </c:pt>
                  <c:pt idx="85">
                    <c:v>1E-4</c:v>
                  </c:pt>
                  <c:pt idx="87">
                    <c:v>2.0000000000000001E-4</c:v>
                  </c:pt>
                  <c:pt idx="88">
                    <c:v>1E-4</c:v>
                  </c:pt>
                  <c:pt idx="89">
                    <c:v>2.9999999999999997E-4</c:v>
                  </c:pt>
                  <c:pt idx="90">
                    <c:v>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6.0000000000000001E-3</c:v>
                  </c:pt>
                  <c:pt idx="77">
                    <c:v>6.0000000000000001E-3</c:v>
                  </c:pt>
                  <c:pt idx="78">
                    <c:v>1E-4</c:v>
                  </c:pt>
                  <c:pt idx="79">
                    <c:v>3.0000000000000001E-3</c:v>
                  </c:pt>
                  <c:pt idx="82">
                    <c:v>1.1000000000000001E-3</c:v>
                  </c:pt>
                  <c:pt idx="84">
                    <c:v>1E-4</c:v>
                  </c:pt>
                  <c:pt idx="85">
                    <c:v>1E-4</c:v>
                  </c:pt>
                  <c:pt idx="87">
                    <c:v>2.0000000000000001E-4</c:v>
                  </c:pt>
                  <c:pt idx="88">
                    <c:v>1E-4</c:v>
                  </c:pt>
                  <c:pt idx="89">
                    <c:v>2.9999999999999997E-4</c:v>
                  </c:pt>
                  <c:pt idx="9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-11217</c:v>
                </c:pt>
                <c:pt idx="1">
                  <c:v>-9618</c:v>
                </c:pt>
                <c:pt idx="2">
                  <c:v>-9441</c:v>
                </c:pt>
                <c:pt idx="3">
                  <c:v>-9340</c:v>
                </c:pt>
                <c:pt idx="4">
                  <c:v>-8732</c:v>
                </c:pt>
                <c:pt idx="5">
                  <c:v>-5032</c:v>
                </c:pt>
                <c:pt idx="6">
                  <c:v>-4323</c:v>
                </c:pt>
                <c:pt idx="7">
                  <c:v>-1804</c:v>
                </c:pt>
                <c:pt idx="8">
                  <c:v>-930</c:v>
                </c:pt>
                <c:pt idx="9">
                  <c:v>-902</c:v>
                </c:pt>
                <c:pt idx="10">
                  <c:v>0</c:v>
                </c:pt>
                <c:pt idx="11">
                  <c:v>0</c:v>
                </c:pt>
                <c:pt idx="12">
                  <c:v>592</c:v>
                </c:pt>
                <c:pt idx="13">
                  <c:v>1482</c:v>
                </c:pt>
                <c:pt idx="14">
                  <c:v>1796</c:v>
                </c:pt>
                <c:pt idx="15">
                  <c:v>1800</c:v>
                </c:pt>
                <c:pt idx="16">
                  <c:v>1994</c:v>
                </c:pt>
                <c:pt idx="17">
                  <c:v>2102</c:v>
                </c:pt>
                <c:pt idx="18">
                  <c:v>2106</c:v>
                </c:pt>
                <c:pt idx="19">
                  <c:v>3527</c:v>
                </c:pt>
                <c:pt idx="20">
                  <c:v>3838</c:v>
                </c:pt>
                <c:pt idx="21">
                  <c:v>4010</c:v>
                </c:pt>
                <c:pt idx="22">
                  <c:v>4405</c:v>
                </c:pt>
                <c:pt idx="23">
                  <c:v>4998</c:v>
                </c:pt>
                <c:pt idx="24">
                  <c:v>5875</c:v>
                </c:pt>
                <c:pt idx="25">
                  <c:v>5883</c:v>
                </c:pt>
                <c:pt idx="26">
                  <c:v>5895</c:v>
                </c:pt>
                <c:pt idx="27">
                  <c:v>6096</c:v>
                </c:pt>
                <c:pt idx="28">
                  <c:v>6189</c:v>
                </c:pt>
                <c:pt idx="29">
                  <c:v>6193</c:v>
                </c:pt>
                <c:pt idx="30">
                  <c:v>6451</c:v>
                </c:pt>
                <c:pt idx="31">
                  <c:v>7067</c:v>
                </c:pt>
                <c:pt idx="32">
                  <c:v>12065</c:v>
                </c:pt>
                <c:pt idx="33">
                  <c:v>12068</c:v>
                </c:pt>
                <c:pt idx="34">
                  <c:v>12068</c:v>
                </c:pt>
                <c:pt idx="35">
                  <c:v>12282</c:v>
                </c:pt>
                <c:pt idx="36">
                  <c:v>12632</c:v>
                </c:pt>
                <c:pt idx="37">
                  <c:v>12633</c:v>
                </c:pt>
                <c:pt idx="38">
                  <c:v>12641</c:v>
                </c:pt>
                <c:pt idx="39">
                  <c:v>12874</c:v>
                </c:pt>
                <c:pt idx="40">
                  <c:v>12947</c:v>
                </c:pt>
                <c:pt idx="41">
                  <c:v>13223</c:v>
                </c:pt>
                <c:pt idx="42">
                  <c:v>13526</c:v>
                </c:pt>
                <c:pt idx="43">
                  <c:v>13694</c:v>
                </c:pt>
                <c:pt idx="44">
                  <c:v>13714</c:v>
                </c:pt>
                <c:pt idx="45">
                  <c:v>13751</c:v>
                </c:pt>
                <c:pt idx="46">
                  <c:v>13807</c:v>
                </c:pt>
                <c:pt idx="47">
                  <c:v>13840</c:v>
                </c:pt>
                <c:pt idx="48">
                  <c:v>13844</c:v>
                </c:pt>
                <c:pt idx="49">
                  <c:v>14037</c:v>
                </c:pt>
                <c:pt idx="50">
                  <c:v>14101</c:v>
                </c:pt>
                <c:pt idx="51">
                  <c:v>14371</c:v>
                </c:pt>
                <c:pt idx="52">
                  <c:v>14657</c:v>
                </c:pt>
                <c:pt idx="53">
                  <c:v>14902</c:v>
                </c:pt>
                <c:pt idx="54">
                  <c:v>14902</c:v>
                </c:pt>
                <c:pt idx="55">
                  <c:v>15559</c:v>
                </c:pt>
                <c:pt idx="56">
                  <c:v>15800</c:v>
                </c:pt>
                <c:pt idx="57">
                  <c:v>15841</c:v>
                </c:pt>
                <c:pt idx="58">
                  <c:v>15841</c:v>
                </c:pt>
                <c:pt idx="59">
                  <c:v>16126</c:v>
                </c:pt>
                <c:pt idx="60">
                  <c:v>16151</c:v>
                </c:pt>
                <c:pt idx="61">
                  <c:v>16175</c:v>
                </c:pt>
                <c:pt idx="62">
                  <c:v>16175</c:v>
                </c:pt>
                <c:pt idx="63">
                  <c:v>16457</c:v>
                </c:pt>
                <c:pt idx="64">
                  <c:v>17057</c:v>
                </c:pt>
                <c:pt idx="65">
                  <c:v>17065</c:v>
                </c:pt>
                <c:pt idx="66">
                  <c:v>17339</c:v>
                </c:pt>
                <c:pt idx="67">
                  <c:v>18242</c:v>
                </c:pt>
                <c:pt idx="68">
                  <c:v>18495</c:v>
                </c:pt>
                <c:pt idx="69">
                  <c:v>18525.5</c:v>
                </c:pt>
                <c:pt idx="70">
                  <c:v>19589</c:v>
                </c:pt>
                <c:pt idx="71">
                  <c:v>19660</c:v>
                </c:pt>
                <c:pt idx="72">
                  <c:v>19928</c:v>
                </c:pt>
                <c:pt idx="73">
                  <c:v>19968</c:v>
                </c:pt>
                <c:pt idx="74">
                  <c:v>20237</c:v>
                </c:pt>
                <c:pt idx="75">
                  <c:v>20274</c:v>
                </c:pt>
                <c:pt idx="76">
                  <c:v>20293</c:v>
                </c:pt>
                <c:pt idx="77">
                  <c:v>20471</c:v>
                </c:pt>
                <c:pt idx="78">
                  <c:v>20483</c:v>
                </c:pt>
                <c:pt idx="79">
                  <c:v>20825</c:v>
                </c:pt>
                <c:pt idx="80">
                  <c:v>20847.5</c:v>
                </c:pt>
                <c:pt idx="81">
                  <c:v>20890</c:v>
                </c:pt>
                <c:pt idx="82">
                  <c:v>21125.5</c:v>
                </c:pt>
                <c:pt idx="83">
                  <c:v>21428</c:v>
                </c:pt>
                <c:pt idx="84">
                  <c:v>21454</c:v>
                </c:pt>
                <c:pt idx="85">
                  <c:v>21707</c:v>
                </c:pt>
                <c:pt idx="86">
                  <c:v>21977</c:v>
                </c:pt>
                <c:pt idx="87">
                  <c:v>22341</c:v>
                </c:pt>
                <c:pt idx="88">
                  <c:v>22605</c:v>
                </c:pt>
                <c:pt idx="89">
                  <c:v>25771</c:v>
                </c:pt>
                <c:pt idx="90">
                  <c:v>25779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33">
                  <c:v>3.7703199996030889E-2</c:v>
                </c:pt>
                <c:pt idx="34">
                  <c:v>3.9703199996438343E-2</c:v>
                </c:pt>
                <c:pt idx="35">
                  <c:v>-6.0131999998702668E-3</c:v>
                </c:pt>
                <c:pt idx="36">
                  <c:v>5.0767999928211793E-3</c:v>
                </c:pt>
                <c:pt idx="37">
                  <c:v>2.1342000036383979E-3</c:v>
                </c:pt>
                <c:pt idx="38">
                  <c:v>5.9340000007068738E-4</c:v>
                </c:pt>
                <c:pt idx="39">
                  <c:v>8.9675999988685362E-3</c:v>
                </c:pt>
                <c:pt idx="40">
                  <c:v>-8.4219999553170055E-4</c:v>
                </c:pt>
                <c:pt idx="41">
                  <c:v>5.0001999989035539E-3</c:v>
                </c:pt>
                <c:pt idx="42">
                  <c:v>3.3924000017577782E-3</c:v>
                </c:pt>
                <c:pt idx="43">
                  <c:v>6.0356000030878931E-3</c:v>
                </c:pt>
                <c:pt idx="44">
                  <c:v>-3.8163999997777864E-3</c:v>
                </c:pt>
                <c:pt idx="45">
                  <c:v>6.3074000063352287E-3</c:v>
                </c:pt>
                <c:pt idx="46">
                  <c:v>2.5218000009772368E-3</c:v>
                </c:pt>
                <c:pt idx="47">
                  <c:v>1.4159999991534278E-3</c:v>
                </c:pt>
                <c:pt idx="48">
                  <c:v>-7.354400004260242E-3</c:v>
                </c:pt>
                <c:pt idx="49">
                  <c:v>-4.2762000011862256E-3</c:v>
                </c:pt>
                <c:pt idx="50">
                  <c:v>3.3973999961744994E-3</c:v>
                </c:pt>
                <c:pt idx="51">
                  <c:v>6.8953999943914823E-3</c:v>
                </c:pt>
                <c:pt idx="52">
                  <c:v>8.3118000038666651E-3</c:v>
                </c:pt>
                <c:pt idx="53">
                  <c:v>1.0374799996498041E-2</c:v>
                </c:pt>
                <c:pt idx="54">
                  <c:v>1.4374799997312948E-2</c:v>
                </c:pt>
                <c:pt idx="55">
                  <c:v>8.0865999989327975E-3</c:v>
                </c:pt>
                <c:pt idx="56">
                  <c:v>2.2920000003068708E-2</c:v>
                </c:pt>
                <c:pt idx="57">
                  <c:v>8.2734000025084242E-3</c:v>
                </c:pt>
                <c:pt idx="58">
                  <c:v>1.1273399999481626E-2</c:v>
                </c:pt>
                <c:pt idx="59">
                  <c:v>1.7632400005823001E-2</c:v>
                </c:pt>
                <c:pt idx="60">
                  <c:v>1.0067400005937088E-2</c:v>
                </c:pt>
                <c:pt idx="61">
                  <c:v>1.3444999996863771E-2</c:v>
                </c:pt>
                <c:pt idx="62">
                  <c:v>1.6444999993836973E-2</c:v>
                </c:pt>
                <c:pt idx="63">
                  <c:v>1.66317999974126E-2</c:v>
                </c:pt>
                <c:pt idx="64">
                  <c:v>1.4071800003875978E-2</c:v>
                </c:pt>
                <c:pt idx="65">
                  <c:v>1.8531000001530629E-2</c:v>
                </c:pt>
                <c:pt idx="66">
                  <c:v>1.3258600003609899E-2</c:v>
                </c:pt>
                <c:pt idx="70">
                  <c:v>2.5408599998627324E-2</c:v>
                </c:pt>
                <c:pt idx="72">
                  <c:v>3.2867200003238395E-2</c:v>
                </c:pt>
                <c:pt idx="75">
                  <c:v>2.7727600005164277E-2</c:v>
                </c:pt>
                <c:pt idx="79">
                  <c:v>4.4355000005452894E-2</c:v>
                </c:pt>
                <c:pt idx="86">
                  <c:v>4.4979799997236114E-2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A6-4B08-A390-B4D3B628B60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1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-11217</c:v>
                </c:pt>
                <c:pt idx="1">
                  <c:v>-9618</c:v>
                </c:pt>
                <c:pt idx="2">
                  <c:v>-9441</c:v>
                </c:pt>
                <c:pt idx="3">
                  <c:v>-9340</c:v>
                </c:pt>
                <c:pt idx="4">
                  <c:v>-8732</c:v>
                </c:pt>
                <c:pt idx="5">
                  <c:v>-5032</c:v>
                </c:pt>
                <c:pt idx="6">
                  <c:v>-4323</c:v>
                </c:pt>
                <c:pt idx="7">
                  <c:v>-1804</c:v>
                </c:pt>
                <c:pt idx="8">
                  <c:v>-930</c:v>
                </c:pt>
                <c:pt idx="9">
                  <c:v>-902</c:v>
                </c:pt>
                <c:pt idx="10">
                  <c:v>0</c:v>
                </c:pt>
                <c:pt idx="11">
                  <c:v>0</c:v>
                </c:pt>
                <c:pt idx="12">
                  <c:v>592</c:v>
                </c:pt>
                <c:pt idx="13">
                  <c:v>1482</c:v>
                </c:pt>
                <c:pt idx="14">
                  <c:v>1796</c:v>
                </c:pt>
                <c:pt idx="15">
                  <c:v>1800</c:v>
                </c:pt>
                <c:pt idx="16">
                  <c:v>1994</c:v>
                </c:pt>
                <c:pt idx="17">
                  <c:v>2102</c:v>
                </c:pt>
                <c:pt idx="18">
                  <c:v>2106</c:v>
                </c:pt>
                <c:pt idx="19">
                  <c:v>3527</c:v>
                </c:pt>
                <c:pt idx="20">
                  <c:v>3838</c:v>
                </c:pt>
                <c:pt idx="21">
                  <c:v>4010</c:v>
                </c:pt>
                <c:pt idx="22">
                  <c:v>4405</c:v>
                </c:pt>
                <c:pt idx="23">
                  <c:v>4998</c:v>
                </c:pt>
                <c:pt idx="24">
                  <c:v>5875</c:v>
                </c:pt>
                <c:pt idx="25">
                  <c:v>5883</c:v>
                </c:pt>
                <c:pt idx="26">
                  <c:v>5895</c:v>
                </c:pt>
                <c:pt idx="27">
                  <c:v>6096</c:v>
                </c:pt>
                <c:pt idx="28">
                  <c:v>6189</c:v>
                </c:pt>
                <c:pt idx="29">
                  <c:v>6193</c:v>
                </c:pt>
                <c:pt idx="30">
                  <c:v>6451</c:v>
                </c:pt>
                <c:pt idx="31">
                  <c:v>7067</c:v>
                </c:pt>
                <c:pt idx="32">
                  <c:v>12065</c:v>
                </c:pt>
                <c:pt idx="33">
                  <c:v>12068</c:v>
                </c:pt>
                <c:pt idx="34">
                  <c:v>12068</c:v>
                </c:pt>
                <c:pt idx="35">
                  <c:v>12282</c:v>
                </c:pt>
                <c:pt idx="36">
                  <c:v>12632</c:v>
                </c:pt>
                <c:pt idx="37">
                  <c:v>12633</c:v>
                </c:pt>
                <c:pt idx="38">
                  <c:v>12641</c:v>
                </c:pt>
                <c:pt idx="39">
                  <c:v>12874</c:v>
                </c:pt>
                <c:pt idx="40">
                  <c:v>12947</c:v>
                </c:pt>
                <c:pt idx="41">
                  <c:v>13223</c:v>
                </c:pt>
                <c:pt idx="42">
                  <c:v>13526</c:v>
                </c:pt>
                <c:pt idx="43">
                  <c:v>13694</c:v>
                </c:pt>
                <c:pt idx="44">
                  <c:v>13714</c:v>
                </c:pt>
                <c:pt idx="45">
                  <c:v>13751</c:v>
                </c:pt>
                <c:pt idx="46">
                  <c:v>13807</c:v>
                </c:pt>
                <c:pt idx="47">
                  <c:v>13840</c:v>
                </c:pt>
                <c:pt idx="48">
                  <c:v>13844</c:v>
                </c:pt>
                <c:pt idx="49">
                  <c:v>14037</c:v>
                </c:pt>
                <c:pt idx="50">
                  <c:v>14101</c:v>
                </c:pt>
                <c:pt idx="51">
                  <c:v>14371</c:v>
                </c:pt>
                <c:pt idx="52">
                  <c:v>14657</c:v>
                </c:pt>
                <c:pt idx="53">
                  <c:v>14902</c:v>
                </c:pt>
                <c:pt idx="54">
                  <c:v>14902</c:v>
                </c:pt>
                <c:pt idx="55">
                  <c:v>15559</c:v>
                </c:pt>
                <c:pt idx="56">
                  <c:v>15800</c:v>
                </c:pt>
                <c:pt idx="57">
                  <c:v>15841</c:v>
                </c:pt>
                <c:pt idx="58">
                  <c:v>15841</c:v>
                </c:pt>
                <c:pt idx="59">
                  <c:v>16126</c:v>
                </c:pt>
                <c:pt idx="60">
                  <c:v>16151</c:v>
                </c:pt>
                <c:pt idx="61">
                  <c:v>16175</c:v>
                </c:pt>
                <c:pt idx="62">
                  <c:v>16175</c:v>
                </c:pt>
                <c:pt idx="63">
                  <c:v>16457</c:v>
                </c:pt>
                <c:pt idx="64">
                  <c:v>17057</c:v>
                </c:pt>
                <c:pt idx="65">
                  <c:v>17065</c:v>
                </c:pt>
                <c:pt idx="66">
                  <c:v>17339</c:v>
                </c:pt>
                <c:pt idx="67">
                  <c:v>18242</c:v>
                </c:pt>
                <c:pt idx="68">
                  <c:v>18495</c:v>
                </c:pt>
                <c:pt idx="69">
                  <c:v>18525.5</c:v>
                </c:pt>
                <c:pt idx="70">
                  <c:v>19589</c:v>
                </c:pt>
                <c:pt idx="71">
                  <c:v>19660</c:v>
                </c:pt>
                <c:pt idx="72">
                  <c:v>19928</c:v>
                </c:pt>
                <c:pt idx="73">
                  <c:v>19968</c:v>
                </c:pt>
                <c:pt idx="74">
                  <c:v>20237</c:v>
                </c:pt>
                <c:pt idx="75">
                  <c:v>20274</c:v>
                </c:pt>
                <c:pt idx="76">
                  <c:v>20293</c:v>
                </c:pt>
                <c:pt idx="77">
                  <c:v>20471</c:v>
                </c:pt>
                <c:pt idx="78">
                  <c:v>20483</c:v>
                </c:pt>
                <c:pt idx="79">
                  <c:v>20825</c:v>
                </c:pt>
                <c:pt idx="80">
                  <c:v>20847.5</c:v>
                </c:pt>
                <c:pt idx="81">
                  <c:v>20890</c:v>
                </c:pt>
                <c:pt idx="82">
                  <c:v>21125.5</c:v>
                </c:pt>
                <c:pt idx="83">
                  <c:v>21428</c:v>
                </c:pt>
                <c:pt idx="84">
                  <c:v>21454</c:v>
                </c:pt>
                <c:pt idx="85">
                  <c:v>21707</c:v>
                </c:pt>
                <c:pt idx="86">
                  <c:v>21977</c:v>
                </c:pt>
                <c:pt idx="87">
                  <c:v>22341</c:v>
                </c:pt>
                <c:pt idx="88">
                  <c:v>22605</c:v>
                </c:pt>
                <c:pt idx="89">
                  <c:v>25771</c:v>
                </c:pt>
                <c:pt idx="90">
                  <c:v>25779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82">
                  <c:v>3.6603699998522643E-2</c:v>
                </c:pt>
                <c:pt idx="84">
                  <c:v>4.2359600003692321E-2</c:v>
                </c:pt>
                <c:pt idx="85">
                  <c:v>4.4081799998821225E-2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A6-4B08-A390-B4D3B628B60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-11217</c:v>
                </c:pt>
                <c:pt idx="1">
                  <c:v>-9618</c:v>
                </c:pt>
                <c:pt idx="2">
                  <c:v>-9441</c:v>
                </c:pt>
                <c:pt idx="3">
                  <c:v>-9340</c:v>
                </c:pt>
                <c:pt idx="4">
                  <c:v>-8732</c:v>
                </c:pt>
                <c:pt idx="5">
                  <c:v>-5032</c:v>
                </c:pt>
                <c:pt idx="6">
                  <c:v>-4323</c:v>
                </c:pt>
                <c:pt idx="7">
                  <c:v>-1804</c:v>
                </c:pt>
                <c:pt idx="8">
                  <c:v>-930</c:v>
                </c:pt>
                <c:pt idx="9">
                  <c:v>-902</c:v>
                </c:pt>
                <c:pt idx="10">
                  <c:v>0</c:v>
                </c:pt>
                <c:pt idx="11">
                  <c:v>0</c:v>
                </c:pt>
                <c:pt idx="12">
                  <c:v>592</c:v>
                </c:pt>
                <c:pt idx="13">
                  <c:v>1482</c:v>
                </c:pt>
                <c:pt idx="14">
                  <c:v>1796</c:v>
                </c:pt>
                <c:pt idx="15">
                  <c:v>1800</c:v>
                </c:pt>
                <c:pt idx="16">
                  <c:v>1994</c:v>
                </c:pt>
                <c:pt idx="17">
                  <c:v>2102</c:v>
                </c:pt>
                <c:pt idx="18">
                  <c:v>2106</c:v>
                </c:pt>
                <c:pt idx="19">
                  <c:v>3527</c:v>
                </c:pt>
                <c:pt idx="20">
                  <c:v>3838</c:v>
                </c:pt>
                <c:pt idx="21">
                  <c:v>4010</c:v>
                </c:pt>
                <c:pt idx="22">
                  <c:v>4405</c:v>
                </c:pt>
                <c:pt idx="23">
                  <c:v>4998</c:v>
                </c:pt>
                <c:pt idx="24">
                  <c:v>5875</c:v>
                </c:pt>
                <c:pt idx="25">
                  <c:v>5883</c:v>
                </c:pt>
                <c:pt idx="26">
                  <c:v>5895</c:v>
                </c:pt>
                <c:pt idx="27">
                  <c:v>6096</c:v>
                </c:pt>
                <c:pt idx="28">
                  <c:v>6189</c:v>
                </c:pt>
                <c:pt idx="29">
                  <c:v>6193</c:v>
                </c:pt>
                <c:pt idx="30">
                  <c:v>6451</c:v>
                </c:pt>
                <c:pt idx="31">
                  <c:v>7067</c:v>
                </c:pt>
                <c:pt idx="32">
                  <c:v>12065</c:v>
                </c:pt>
                <c:pt idx="33">
                  <c:v>12068</c:v>
                </c:pt>
                <c:pt idx="34">
                  <c:v>12068</c:v>
                </c:pt>
                <c:pt idx="35">
                  <c:v>12282</c:v>
                </c:pt>
                <c:pt idx="36">
                  <c:v>12632</c:v>
                </c:pt>
                <c:pt idx="37">
                  <c:v>12633</c:v>
                </c:pt>
                <c:pt idx="38">
                  <c:v>12641</c:v>
                </c:pt>
                <c:pt idx="39">
                  <c:v>12874</c:v>
                </c:pt>
                <c:pt idx="40">
                  <c:v>12947</c:v>
                </c:pt>
                <c:pt idx="41">
                  <c:v>13223</c:v>
                </c:pt>
                <c:pt idx="42">
                  <c:v>13526</c:v>
                </c:pt>
                <c:pt idx="43">
                  <c:v>13694</c:v>
                </c:pt>
                <c:pt idx="44">
                  <c:v>13714</c:v>
                </c:pt>
                <c:pt idx="45">
                  <c:v>13751</c:v>
                </c:pt>
                <c:pt idx="46">
                  <c:v>13807</c:v>
                </c:pt>
                <c:pt idx="47">
                  <c:v>13840</c:v>
                </c:pt>
                <c:pt idx="48">
                  <c:v>13844</c:v>
                </c:pt>
                <c:pt idx="49">
                  <c:v>14037</c:v>
                </c:pt>
                <c:pt idx="50">
                  <c:v>14101</c:v>
                </c:pt>
                <c:pt idx="51">
                  <c:v>14371</c:v>
                </c:pt>
                <c:pt idx="52">
                  <c:v>14657</c:v>
                </c:pt>
                <c:pt idx="53">
                  <c:v>14902</c:v>
                </c:pt>
                <c:pt idx="54">
                  <c:v>14902</c:v>
                </c:pt>
                <c:pt idx="55">
                  <c:v>15559</c:v>
                </c:pt>
                <c:pt idx="56">
                  <c:v>15800</c:v>
                </c:pt>
                <c:pt idx="57">
                  <c:v>15841</c:v>
                </c:pt>
                <c:pt idx="58">
                  <c:v>15841</c:v>
                </c:pt>
                <c:pt idx="59">
                  <c:v>16126</c:v>
                </c:pt>
                <c:pt idx="60">
                  <c:v>16151</c:v>
                </c:pt>
                <c:pt idx="61">
                  <c:v>16175</c:v>
                </c:pt>
                <c:pt idx="62">
                  <c:v>16175</c:v>
                </c:pt>
                <c:pt idx="63">
                  <c:v>16457</c:v>
                </c:pt>
                <c:pt idx="64">
                  <c:v>17057</c:v>
                </c:pt>
                <c:pt idx="65">
                  <c:v>17065</c:v>
                </c:pt>
                <c:pt idx="66">
                  <c:v>17339</c:v>
                </c:pt>
                <c:pt idx="67">
                  <c:v>18242</c:v>
                </c:pt>
                <c:pt idx="68">
                  <c:v>18495</c:v>
                </c:pt>
                <c:pt idx="69">
                  <c:v>18525.5</c:v>
                </c:pt>
                <c:pt idx="70">
                  <c:v>19589</c:v>
                </c:pt>
                <c:pt idx="71">
                  <c:v>19660</c:v>
                </c:pt>
                <c:pt idx="72">
                  <c:v>19928</c:v>
                </c:pt>
                <c:pt idx="73">
                  <c:v>19968</c:v>
                </c:pt>
                <c:pt idx="74">
                  <c:v>20237</c:v>
                </c:pt>
                <c:pt idx="75">
                  <c:v>20274</c:v>
                </c:pt>
                <c:pt idx="76">
                  <c:v>20293</c:v>
                </c:pt>
                <c:pt idx="77">
                  <c:v>20471</c:v>
                </c:pt>
                <c:pt idx="78">
                  <c:v>20483</c:v>
                </c:pt>
                <c:pt idx="79">
                  <c:v>20825</c:v>
                </c:pt>
                <c:pt idx="80">
                  <c:v>20847.5</c:v>
                </c:pt>
                <c:pt idx="81">
                  <c:v>20890</c:v>
                </c:pt>
                <c:pt idx="82">
                  <c:v>21125.5</c:v>
                </c:pt>
                <c:pt idx="83">
                  <c:v>21428</c:v>
                </c:pt>
                <c:pt idx="84">
                  <c:v>21454</c:v>
                </c:pt>
                <c:pt idx="85">
                  <c:v>21707</c:v>
                </c:pt>
                <c:pt idx="86">
                  <c:v>21977</c:v>
                </c:pt>
                <c:pt idx="87">
                  <c:v>22341</c:v>
                </c:pt>
                <c:pt idx="88">
                  <c:v>22605</c:v>
                </c:pt>
                <c:pt idx="89">
                  <c:v>25771</c:v>
                </c:pt>
                <c:pt idx="90">
                  <c:v>25779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67">
                  <c:v>2.0690800003649201E-2</c:v>
                </c:pt>
                <c:pt idx="68">
                  <c:v>2.1613000004435889E-2</c:v>
                </c:pt>
                <c:pt idx="69">
                  <c:v>2.2163699999509845E-2</c:v>
                </c:pt>
                <c:pt idx="71">
                  <c:v>2.7984000000287779E-2</c:v>
                </c:pt>
                <c:pt idx="73">
                  <c:v>4.0063200001895893E-2</c:v>
                </c:pt>
                <c:pt idx="74">
                  <c:v>3.0803800000285264E-2</c:v>
                </c:pt>
                <c:pt idx="76">
                  <c:v>3.0118200003926177E-2</c:v>
                </c:pt>
                <c:pt idx="77">
                  <c:v>3.5035400003835093E-2</c:v>
                </c:pt>
                <c:pt idx="78">
                  <c:v>3.2724199998483527E-2</c:v>
                </c:pt>
                <c:pt idx="80">
                  <c:v>3.9846500003477558E-2</c:v>
                </c:pt>
                <c:pt idx="81">
                  <c:v>3.7186000001383945E-2</c:v>
                </c:pt>
                <c:pt idx="83">
                  <c:v>4.0967200009617954E-2</c:v>
                </c:pt>
                <c:pt idx="87">
                  <c:v>4.617339999822434E-2</c:v>
                </c:pt>
                <c:pt idx="88">
                  <c:v>4.8927000003459398E-2</c:v>
                </c:pt>
                <c:pt idx="89">
                  <c:v>6.9355399995401967E-2</c:v>
                </c:pt>
                <c:pt idx="90">
                  <c:v>7.2214600004372187E-2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A6-4B08-A390-B4D3B628B60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-11217</c:v>
                </c:pt>
                <c:pt idx="1">
                  <c:v>-9618</c:v>
                </c:pt>
                <c:pt idx="2">
                  <c:v>-9441</c:v>
                </c:pt>
                <c:pt idx="3">
                  <c:v>-9340</c:v>
                </c:pt>
                <c:pt idx="4">
                  <c:v>-8732</c:v>
                </c:pt>
                <c:pt idx="5">
                  <c:v>-5032</c:v>
                </c:pt>
                <c:pt idx="6">
                  <c:v>-4323</c:v>
                </c:pt>
                <c:pt idx="7">
                  <c:v>-1804</c:v>
                </c:pt>
                <c:pt idx="8">
                  <c:v>-930</c:v>
                </c:pt>
                <c:pt idx="9">
                  <c:v>-902</c:v>
                </c:pt>
                <c:pt idx="10">
                  <c:v>0</c:v>
                </c:pt>
                <c:pt idx="11">
                  <c:v>0</c:v>
                </c:pt>
                <c:pt idx="12">
                  <c:v>592</c:v>
                </c:pt>
                <c:pt idx="13">
                  <c:v>1482</c:v>
                </c:pt>
                <c:pt idx="14">
                  <c:v>1796</c:v>
                </c:pt>
                <c:pt idx="15">
                  <c:v>1800</c:v>
                </c:pt>
                <c:pt idx="16">
                  <c:v>1994</c:v>
                </c:pt>
                <c:pt idx="17">
                  <c:v>2102</c:v>
                </c:pt>
                <c:pt idx="18">
                  <c:v>2106</c:v>
                </c:pt>
                <c:pt idx="19">
                  <c:v>3527</c:v>
                </c:pt>
                <c:pt idx="20">
                  <c:v>3838</c:v>
                </c:pt>
                <c:pt idx="21">
                  <c:v>4010</c:v>
                </c:pt>
                <c:pt idx="22">
                  <c:v>4405</c:v>
                </c:pt>
                <c:pt idx="23">
                  <c:v>4998</c:v>
                </c:pt>
                <c:pt idx="24">
                  <c:v>5875</c:v>
                </c:pt>
                <c:pt idx="25">
                  <c:v>5883</c:v>
                </c:pt>
                <c:pt idx="26">
                  <c:v>5895</c:v>
                </c:pt>
                <c:pt idx="27">
                  <c:v>6096</c:v>
                </c:pt>
                <c:pt idx="28">
                  <c:v>6189</c:v>
                </c:pt>
                <c:pt idx="29">
                  <c:v>6193</c:v>
                </c:pt>
                <c:pt idx="30">
                  <c:v>6451</c:v>
                </c:pt>
                <c:pt idx="31">
                  <c:v>7067</c:v>
                </c:pt>
                <c:pt idx="32">
                  <c:v>12065</c:v>
                </c:pt>
                <c:pt idx="33">
                  <c:v>12068</c:v>
                </c:pt>
                <c:pt idx="34">
                  <c:v>12068</c:v>
                </c:pt>
                <c:pt idx="35">
                  <c:v>12282</c:v>
                </c:pt>
                <c:pt idx="36">
                  <c:v>12632</c:v>
                </c:pt>
                <c:pt idx="37">
                  <c:v>12633</c:v>
                </c:pt>
                <c:pt idx="38">
                  <c:v>12641</c:v>
                </c:pt>
                <c:pt idx="39">
                  <c:v>12874</c:v>
                </c:pt>
                <c:pt idx="40">
                  <c:v>12947</c:v>
                </c:pt>
                <c:pt idx="41">
                  <c:v>13223</c:v>
                </c:pt>
                <c:pt idx="42">
                  <c:v>13526</c:v>
                </c:pt>
                <c:pt idx="43">
                  <c:v>13694</c:v>
                </c:pt>
                <c:pt idx="44">
                  <c:v>13714</c:v>
                </c:pt>
                <c:pt idx="45">
                  <c:v>13751</c:v>
                </c:pt>
                <c:pt idx="46">
                  <c:v>13807</c:v>
                </c:pt>
                <c:pt idx="47">
                  <c:v>13840</c:v>
                </c:pt>
                <c:pt idx="48">
                  <c:v>13844</c:v>
                </c:pt>
                <c:pt idx="49">
                  <c:v>14037</c:v>
                </c:pt>
                <c:pt idx="50">
                  <c:v>14101</c:v>
                </c:pt>
                <c:pt idx="51">
                  <c:v>14371</c:v>
                </c:pt>
                <c:pt idx="52">
                  <c:v>14657</c:v>
                </c:pt>
                <c:pt idx="53">
                  <c:v>14902</c:v>
                </c:pt>
                <c:pt idx="54">
                  <c:v>14902</c:v>
                </c:pt>
                <c:pt idx="55">
                  <c:v>15559</c:v>
                </c:pt>
                <c:pt idx="56">
                  <c:v>15800</c:v>
                </c:pt>
                <c:pt idx="57">
                  <c:v>15841</c:v>
                </c:pt>
                <c:pt idx="58">
                  <c:v>15841</c:v>
                </c:pt>
                <c:pt idx="59">
                  <c:v>16126</c:v>
                </c:pt>
                <c:pt idx="60">
                  <c:v>16151</c:v>
                </c:pt>
                <c:pt idx="61">
                  <c:v>16175</c:v>
                </c:pt>
                <c:pt idx="62">
                  <c:v>16175</c:v>
                </c:pt>
                <c:pt idx="63">
                  <c:v>16457</c:v>
                </c:pt>
                <c:pt idx="64">
                  <c:v>17057</c:v>
                </c:pt>
                <c:pt idx="65">
                  <c:v>17065</c:v>
                </c:pt>
                <c:pt idx="66">
                  <c:v>17339</c:v>
                </c:pt>
                <c:pt idx="67">
                  <c:v>18242</c:v>
                </c:pt>
                <c:pt idx="68">
                  <c:v>18495</c:v>
                </c:pt>
                <c:pt idx="69">
                  <c:v>18525.5</c:v>
                </c:pt>
                <c:pt idx="70">
                  <c:v>19589</c:v>
                </c:pt>
                <c:pt idx="71">
                  <c:v>19660</c:v>
                </c:pt>
                <c:pt idx="72">
                  <c:v>19928</c:v>
                </c:pt>
                <c:pt idx="73">
                  <c:v>19968</c:v>
                </c:pt>
                <c:pt idx="74">
                  <c:v>20237</c:v>
                </c:pt>
                <c:pt idx="75">
                  <c:v>20274</c:v>
                </c:pt>
                <c:pt idx="76">
                  <c:v>20293</c:v>
                </c:pt>
                <c:pt idx="77">
                  <c:v>20471</c:v>
                </c:pt>
                <c:pt idx="78">
                  <c:v>20483</c:v>
                </c:pt>
                <c:pt idx="79">
                  <c:v>20825</c:v>
                </c:pt>
                <c:pt idx="80">
                  <c:v>20847.5</c:v>
                </c:pt>
                <c:pt idx="81">
                  <c:v>20890</c:v>
                </c:pt>
                <c:pt idx="82">
                  <c:v>21125.5</c:v>
                </c:pt>
                <c:pt idx="83">
                  <c:v>21428</c:v>
                </c:pt>
                <c:pt idx="84">
                  <c:v>21454</c:v>
                </c:pt>
                <c:pt idx="85">
                  <c:v>21707</c:v>
                </c:pt>
                <c:pt idx="86">
                  <c:v>21977</c:v>
                </c:pt>
                <c:pt idx="87">
                  <c:v>22341</c:v>
                </c:pt>
                <c:pt idx="88">
                  <c:v>22605</c:v>
                </c:pt>
                <c:pt idx="89">
                  <c:v>25771</c:v>
                </c:pt>
                <c:pt idx="90">
                  <c:v>25779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A6-4B08-A390-B4D3B628B60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-11217</c:v>
                </c:pt>
                <c:pt idx="1">
                  <c:v>-9618</c:v>
                </c:pt>
                <c:pt idx="2">
                  <c:v>-9441</c:v>
                </c:pt>
                <c:pt idx="3">
                  <c:v>-9340</c:v>
                </c:pt>
                <c:pt idx="4">
                  <c:v>-8732</c:v>
                </c:pt>
                <c:pt idx="5">
                  <c:v>-5032</c:v>
                </c:pt>
                <c:pt idx="6">
                  <c:v>-4323</c:v>
                </c:pt>
                <c:pt idx="7">
                  <c:v>-1804</c:v>
                </c:pt>
                <c:pt idx="8">
                  <c:v>-930</c:v>
                </c:pt>
                <c:pt idx="9">
                  <c:v>-902</c:v>
                </c:pt>
                <c:pt idx="10">
                  <c:v>0</c:v>
                </c:pt>
                <c:pt idx="11">
                  <c:v>0</c:v>
                </c:pt>
                <c:pt idx="12">
                  <c:v>592</c:v>
                </c:pt>
                <c:pt idx="13">
                  <c:v>1482</c:v>
                </c:pt>
                <c:pt idx="14">
                  <c:v>1796</c:v>
                </c:pt>
                <c:pt idx="15">
                  <c:v>1800</c:v>
                </c:pt>
                <c:pt idx="16">
                  <c:v>1994</c:v>
                </c:pt>
                <c:pt idx="17">
                  <c:v>2102</c:v>
                </c:pt>
                <c:pt idx="18">
                  <c:v>2106</c:v>
                </c:pt>
                <c:pt idx="19">
                  <c:v>3527</c:v>
                </c:pt>
                <c:pt idx="20">
                  <c:v>3838</c:v>
                </c:pt>
                <c:pt idx="21">
                  <c:v>4010</c:v>
                </c:pt>
                <c:pt idx="22">
                  <c:v>4405</c:v>
                </c:pt>
                <c:pt idx="23">
                  <c:v>4998</c:v>
                </c:pt>
                <c:pt idx="24">
                  <c:v>5875</c:v>
                </c:pt>
                <c:pt idx="25">
                  <c:v>5883</c:v>
                </c:pt>
                <c:pt idx="26">
                  <c:v>5895</c:v>
                </c:pt>
                <c:pt idx="27">
                  <c:v>6096</c:v>
                </c:pt>
                <c:pt idx="28">
                  <c:v>6189</c:v>
                </c:pt>
                <c:pt idx="29">
                  <c:v>6193</c:v>
                </c:pt>
                <c:pt idx="30">
                  <c:v>6451</c:v>
                </c:pt>
                <c:pt idx="31">
                  <c:v>7067</c:v>
                </c:pt>
                <c:pt idx="32">
                  <c:v>12065</c:v>
                </c:pt>
                <c:pt idx="33">
                  <c:v>12068</c:v>
                </c:pt>
                <c:pt idx="34">
                  <c:v>12068</c:v>
                </c:pt>
                <c:pt idx="35">
                  <c:v>12282</c:v>
                </c:pt>
                <c:pt idx="36">
                  <c:v>12632</c:v>
                </c:pt>
                <c:pt idx="37">
                  <c:v>12633</c:v>
                </c:pt>
                <c:pt idx="38">
                  <c:v>12641</c:v>
                </c:pt>
                <c:pt idx="39">
                  <c:v>12874</c:v>
                </c:pt>
                <c:pt idx="40">
                  <c:v>12947</c:v>
                </c:pt>
                <c:pt idx="41">
                  <c:v>13223</c:v>
                </c:pt>
                <c:pt idx="42">
                  <c:v>13526</c:v>
                </c:pt>
                <c:pt idx="43">
                  <c:v>13694</c:v>
                </c:pt>
                <c:pt idx="44">
                  <c:v>13714</c:v>
                </c:pt>
                <c:pt idx="45">
                  <c:v>13751</c:v>
                </c:pt>
                <c:pt idx="46">
                  <c:v>13807</c:v>
                </c:pt>
                <c:pt idx="47">
                  <c:v>13840</c:v>
                </c:pt>
                <c:pt idx="48">
                  <c:v>13844</c:v>
                </c:pt>
                <c:pt idx="49">
                  <c:v>14037</c:v>
                </c:pt>
                <c:pt idx="50">
                  <c:v>14101</c:v>
                </c:pt>
                <c:pt idx="51">
                  <c:v>14371</c:v>
                </c:pt>
                <c:pt idx="52">
                  <c:v>14657</c:v>
                </c:pt>
                <c:pt idx="53">
                  <c:v>14902</c:v>
                </c:pt>
                <c:pt idx="54">
                  <c:v>14902</c:v>
                </c:pt>
                <c:pt idx="55">
                  <c:v>15559</c:v>
                </c:pt>
                <c:pt idx="56">
                  <c:v>15800</c:v>
                </c:pt>
                <c:pt idx="57">
                  <c:v>15841</c:v>
                </c:pt>
                <c:pt idx="58">
                  <c:v>15841</c:v>
                </c:pt>
                <c:pt idx="59">
                  <c:v>16126</c:v>
                </c:pt>
                <c:pt idx="60">
                  <c:v>16151</c:v>
                </c:pt>
                <c:pt idx="61">
                  <c:v>16175</c:v>
                </c:pt>
                <c:pt idx="62">
                  <c:v>16175</c:v>
                </c:pt>
                <c:pt idx="63">
                  <c:v>16457</c:v>
                </c:pt>
                <c:pt idx="64">
                  <c:v>17057</c:v>
                </c:pt>
                <c:pt idx="65">
                  <c:v>17065</c:v>
                </c:pt>
                <c:pt idx="66">
                  <c:v>17339</c:v>
                </c:pt>
                <c:pt idx="67">
                  <c:v>18242</c:v>
                </c:pt>
                <c:pt idx="68">
                  <c:v>18495</c:v>
                </c:pt>
                <c:pt idx="69">
                  <c:v>18525.5</c:v>
                </c:pt>
                <c:pt idx="70">
                  <c:v>19589</c:v>
                </c:pt>
                <c:pt idx="71">
                  <c:v>19660</c:v>
                </c:pt>
                <c:pt idx="72">
                  <c:v>19928</c:v>
                </c:pt>
                <c:pt idx="73">
                  <c:v>19968</c:v>
                </c:pt>
                <c:pt idx="74">
                  <c:v>20237</c:v>
                </c:pt>
                <c:pt idx="75">
                  <c:v>20274</c:v>
                </c:pt>
                <c:pt idx="76">
                  <c:v>20293</c:v>
                </c:pt>
                <c:pt idx="77">
                  <c:v>20471</c:v>
                </c:pt>
                <c:pt idx="78">
                  <c:v>20483</c:v>
                </c:pt>
                <c:pt idx="79">
                  <c:v>20825</c:v>
                </c:pt>
                <c:pt idx="80">
                  <c:v>20847.5</c:v>
                </c:pt>
                <c:pt idx="81">
                  <c:v>20890</c:v>
                </c:pt>
                <c:pt idx="82">
                  <c:v>21125.5</c:v>
                </c:pt>
                <c:pt idx="83">
                  <c:v>21428</c:v>
                </c:pt>
                <c:pt idx="84">
                  <c:v>21454</c:v>
                </c:pt>
                <c:pt idx="85">
                  <c:v>21707</c:v>
                </c:pt>
                <c:pt idx="86">
                  <c:v>21977</c:v>
                </c:pt>
                <c:pt idx="87">
                  <c:v>22341</c:v>
                </c:pt>
                <c:pt idx="88">
                  <c:v>22605</c:v>
                </c:pt>
                <c:pt idx="89">
                  <c:v>25771</c:v>
                </c:pt>
                <c:pt idx="90">
                  <c:v>25779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DA6-4B08-A390-B4D3B628B60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-11217</c:v>
                </c:pt>
                <c:pt idx="1">
                  <c:v>-9618</c:v>
                </c:pt>
                <c:pt idx="2">
                  <c:v>-9441</c:v>
                </c:pt>
                <c:pt idx="3">
                  <c:v>-9340</c:v>
                </c:pt>
                <c:pt idx="4">
                  <c:v>-8732</c:v>
                </c:pt>
                <c:pt idx="5">
                  <c:v>-5032</c:v>
                </c:pt>
                <c:pt idx="6">
                  <c:v>-4323</c:v>
                </c:pt>
                <c:pt idx="7">
                  <c:v>-1804</c:v>
                </c:pt>
                <c:pt idx="8">
                  <c:v>-930</c:v>
                </c:pt>
                <c:pt idx="9">
                  <c:v>-902</c:v>
                </c:pt>
                <c:pt idx="10">
                  <c:v>0</c:v>
                </c:pt>
                <c:pt idx="11">
                  <c:v>0</c:v>
                </c:pt>
                <c:pt idx="12">
                  <c:v>592</c:v>
                </c:pt>
                <c:pt idx="13">
                  <c:v>1482</c:v>
                </c:pt>
                <c:pt idx="14">
                  <c:v>1796</c:v>
                </c:pt>
                <c:pt idx="15">
                  <c:v>1800</c:v>
                </c:pt>
                <c:pt idx="16">
                  <c:v>1994</c:v>
                </c:pt>
                <c:pt idx="17">
                  <c:v>2102</c:v>
                </c:pt>
                <c:pt idx="18">
                  <c:v>2106</c:v>
                </c:pt>
                <c:pt idx="19">
                  <c:v>3527</c:v>
                </c:pt>
                <c:pt idx="20">
                  <c:v>3838</c:v>
                </c:pt>
                <c:pt idx="21">
                  <c:v>4010</c:v>
                </c:pt>
                <c:pt idx="22">
                  <c:v>4405</c:v>
                </c:pt>
                <c:pt idx="23">
                  <c:v>4998</c:v>
                </c:pt>
                <c:pt idx="24">
                  <c:v>5875</c:v>
                </c:pt>
                <c:pt idx="25">
                  <c:v>5883</c:v>
                </c:pt>
                <c:pt idx="26">
                  <c:v>5895</c:v>
                </c:pt>
                <c:pt idx="27">
                  <c:v>6096</c:v>
                </c:pt>
                <c:pt idx="28">
                  <c:v>6189</c:v>
                </c:pt>
                <c:pt idx="29">
                  <c:v>6193</c:v>
                </c:pt>
                <c:pt idx="30">
                  <c:v>6451</c:v>
                </c:pt>
                <c:pt idx="31">
                  <c:v>7067</c:v>
                </c:pt>
                <c:pt idx="32">
                  <c:v>12065</c:v>
                </c:pt>
                <c:pt idx="33">
                  <c:v>12068</c:v>
                </c:pt>
                <c:pt idx="34">
                  <c:v>12068</c:v>
                </c:pt>
                <c:pt idx="35">
                  <c:v>12282</c:v>
                </c:pt>
                <c:pt idx="36">
                  <c:v>12632</c:v>
                </c:pt>
                <c:pt idx="37">
                  <c:v>12633</c:v>
                </c:pt>
                <c:pt idx="38">
                  <c:v>12641</c:v>
                </c:pt>
                <c:pt idx="39">
                  <c:v>12874</c:v>
                </c:pt>
                <c:pt idx="40">
                  <c:v>12947</c:v>
                </c:pt>
                <c:pt idx="41">
                  <c:v>13223</c:v>
                </c:pt>
                <c:pt idx="42">
                  <c:v>13526</c:v>
                </c:pt>
                <c:pt idx="43">
                  <c:v>13694</c:v>
                </c:pt>
                <c:pt idx="44">
                  <c:v>13714</c:v>
                </c:pt>
                <c:pt idx="45">
                  <c:v>13751</c:v>
                </c:pt>
                <c:pt idx="46">
                  <c:v>13807</c:v>
                </c:pt>
                <c:pt idx="47">
                  <c:v>13840</c:v>
                </c:pt>
                <c:pt idx="48">
                  <c:v>13844</c:v>
                </c:pt>
                <c:pt idx="49">
                  <c:v>14037</c:v>
                </c:pt>
                <c:pt idx="50">
                  <c:v>14101</c:v>
                </c:pt>
                <c:pt idx="51">
                  <c:v>14371</c:v>
                </c:pt>
                <c:pt idx="52">
                  <c:v>14657</c:v>
                </c:pt>
                <c:pt idx="53">
                  <c:v>14902</c:v>
                </c:pt>
                <c:pt idx="54">
                  <c:v>14902</c:v>
                </c:pt>
                <c:pt idx="55">
                  <c:v>15559</c:v>
                </c:pt>
                <c:pt idx="56">
                  <c:v>15800</c:v>
                </c:pt>
                <c:pt idx="57">
                  <c:v>15841</c:v>
                </c:pt>
                <c:pt idx="58">
                  <c:v>15841</c:v>
                </c:pt>
                <c:pt idx="59">
                  <c:v>16126</c:v>
                </c:pt>
                <c:pt idx="60">
                  <c:v>16151</c:v>
                </c:pt>
                <c:pt idx="61">
                  <c:v>16175</c:v>
                </c:pt>
                <c:pt idx="62">
                  <c:v>16175</c:v>
                </c:pt>
                <c:pt idx="63">
                  <c:v>16457</c:v>
                </c:pt>
                <c:pt idx="64">
                  <c:v>17057</c:v>
                </c:pt>
                <c:pt idx="65">
                  <c:v>17065</c:v>
                </c:pt>
                <c:pt idx="66">
                  <c:v>17339</c:v>
                </c:pt>
                <c:pt idx="67">
                  <c:v>18242</c:v>
                </c:pt>
                <c:pt idx="68">
                  <c:v>18495</c:v>
                </c:pt>
                <c:pt idx="69">
                  <c:v>18525.5</c:v>
                </c:pt>
                <c:pt idx="70">
                  <c:v>19589</c:v>
                </c:pt>
                <c:pt idx="71">
                  <c:v>19660</c:v>
                </c:pt>
                <c:pt idx="72">
                  <c:v>19928</c:v>
                </c:pt>
                <c:pt idx="73">
                  <c:v>19968</c:v>
                </c:pt>
                <c:pt idx="74">
                  <c:v>20237</c:v>
                </c:pt>
                <c:pt idx="75">
                  <c:v>20274</c:v>
                </c:pt>
                <c:pt idx="76">
                  <c:v>20293</c:v>
                </c:pt>
                <c:pt idx="77">
                  <c:v>20471</c:v>
                </c:pt>
                <c:pt idx="78">
                  <c:v>20483</c:v>
                </c:pt>
                <c:pt idx="79">
                  <c:v>20825</c:v>
                </c:pt>
                <c:pt idx="80">
                  <c:v>20847.5</c:v>
                </c:pt>
                <c:pt idx="81">
                  <c:v>20890</c:v>
                </c:pt>
                <c:pt idx="82">
                  <c:v>21125.5</c:v>
                </c:pt>
                <c:pt idx="83">
                  <c:v>21428</c:v>
                </c:pt>
                <c:pt idx="84">
                  <c:v>21454</c:v>
                </c:pt>
                <c:pt idx="85">
                  <c:v>21707</c:v>
                </c:pt>
                <c:pt idx="86">
                  <c:v>21977</c:v>
                </c:pt>
                <c:pt idx="87">
                  <c:v>22341</c:v>
                </c:pt>
                <c:pt idx="88">
                  <c:v>22605</c:v>
                </c:pt>
                <c:pt idx="89">
                  <c:v>25771</c:v>
                </c:pt>
                <c:pt idx="90">
                  <c:v>25779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DA6-4B08-A390-B4D3B628B60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-11217</c:v>
                </c:pt>
                <c:pt idx="1">
                  <c:v>-9618</c:v>
                </c:pt>
                <c:pt idx="2">
                  <c:v>-9441</c:v>
                </c:pt>
                <c:pt idx="3">
                  <c:v>-9340</c:v>
                </c:pt>
                <c:pt idx="4">
                  <c:v>-8732</c:v>
                </c:pt>
                <c:pt idx="5">
                  <c:v>-5032</c:v>
                </c:pt>
                <c:pt idx="6">
                  <c:v>-4323</c:v>
                </c:pt>
                <c:pt idx="7">
                  <c:v>-1804</c:v>
                </c:pt>
                <c:pt idx="8">
                  <c:v>-930</c:v>
                </c:pt>
                <c:pt idx="9">
                  <c:v>-902</c:v>
                </c:pt>
                <c:pt idx="10">
                  <c:v>0</c:v>
                </c:pt>
                <c:pt idx="11">
                  <c:v>0</c:v>
                </c:pt>
                <c:pt idx="12">
                  <c:v>592</c:v>
                </c:pt>
                <c:pt idx="13">
                  <c:v>1482</c:v>
                </c:pt>
                <c:pt idx="14">
                  <c:v>1796</c:v>
                </c:pt>
                <c:pt idx="15">
                  <c:v>1800</c:v>
                </c:pt>
                <c:pt idx="16">
                  <c:v>1994</c:v>
                </c:pt>
                <c:pt idx="17">
                  <c:v>2102</c:v>
                </c:pt>
                <c:pt idx="18">
                  <c:v>2106</c:v>
                </c:pt>
                <c:pt idx="19">
                  <c:v>3527</c:v>
                </c:pt>
                <c:pt idx="20">
                  <c:v>3838</c:v>
                </c:pt>
                <c:pt idx="21">
                  <c:v>4010</c:v>
                </c:pt>
                <c:pt idx="22">
                  <c:v>4405</c:v>
                </c:pt>
                <c:pt idx="23">
                  <c:v>4998</c:v>
                </c:pt>
                <c:pt idx="24">
                  <c:v>5875</c:v>
                </c:pt>
                <c:pt idx="25">
                  <c:v>5883</c:v>
                </c:pt>
                <c:pt idx="26">
                  <c:v>5895</c:v>
                </c:pt>
                <c:pt idx="27">
                  <c:v>6096</c:v>
                </c:pt>
                <c:pt idx="28">
                  <c:v>6189</c:v>
                </c:pt>
                <c:pt idx="29">
                  <c:v>6193</c:v>
                </c:pt>
                <c:pt idx="30">
                  <c:v>6451</c:v>
                </c:pt>
                <c:pt idx="31">
                  <c:v>7067</c:v>
                </c:pt>
                <c:pt idx="32">
                  <c:v>12065</c:v>
                </c:pt>
                <c:pt idx="33">
                  <c:v>12068</c:v>
                </c:pt>
                <c:pt idx="34">
                  <c:v>12068</c:v>
                </c:pt>
                <c:pt idx="35">
                  <c:v>12282</c:v>
                </c:pt>
                <c:pt idx="36">
                  <c:v>12632</c:v>
                </c:pt>
                <c:pt idx="37">
                  <c:v>12633</c:v>
                </c:pt>
                <c:pt idx="38">
                  <c:v>12641</c:v>
                </c:pt>
                <c:pt idx="39">
                  <c:v>12874</c:v>
                </c:pt>
                <c:pt idx="40">
                  <c:v>12947</c:v>
                </c:pt>
                <c:pt idx="41">
                  <c:v>13223</c:v>
                </c:pt>
                <c:pt idx="42">
                  <c:v>13526</c:v>
                </c:pt>
                <c:pt idx="43">
                  <c:v>13694</c:v>
                </c:pt>
                <c:pt idx="44">
                  <c:v>13714</c:v>
                </c:pt>
                <c:pt idx="45">
                  <c:v>13751</c:v>
                </c:pt>
                <c:pt idx="46">
                  <c:v>13807</c:v>
                </c:pt>
                <c:pt idx="47">
                  <c:v>13840</c:v>
                </c:pt>
                <c:pt idx="48">
                  <c:v>13844</c:v>
                </c:pt>
                <c:pt idx="49">
                  <c:v>14037</c:v>
                </c:pt>
                <c:pt idx="50">
                  <c:v>14101</c:v>
                </c:pt>
                <c:pt idx="51">
                  <c:v>14371</c:v>
                </c:pt>
                <c:pt idx="52">
                  <c:v>14657</c:v>
                </c:pt>
                <c:pt idx="53">
                  <c:v>14902</c:v>
                </c:pt>
                <c:pt idx="54">
                  <c:v>14902</c:v>
                </c:pt>
                <c:pt idx="55">
                  <c:v>15559</c:v>
                </c:pt>
                <c:pt idx="56">
                  <c:v>15800</c:v>
                </c:pt>
                <c:pt idx="57">
                  <c:v>15841</c:v>
                </c:pt>
                <c:pt idx="58">
                  <c:v>15841</c:v>
                </c:pt>
                <c:pt idx="59">
                  <c:v>16126</c:v>
                </c:pt>
                <c:pt idx="60">
                  <c:v>16151</c:v>
                </c:pt>
                <c:pt idx="61">
                  <c:v>16175</c:v>
                </c:pt>
                <c:pt idx="62">
                  <c:v>16175</c:v>
                </c:pt>
                <c:pt idx="63">
                  <c:v>16457</c:v>
                </c:pt>
                <c:pt idx="64">
                  <c:v>17057</c:v>
                </c:pt>
                <c:pt idx="65">
                  <c:v>17065</c:v>
                </c:pt>
                <c:pt idx="66">
                  <c:v>17339</c:v>
                </c:pt>
                <c:pt idx="67">
                  <c:v>18242</c:v>
                </c:pt>
                <c:pt idx="68">
                  <c:v>18495</c:v>
                </c:pt>
                <c:pt idx="69">
                  <c:v>18525.5</c:v>
                </c:pt>
                <c:pt idx="70">
                  <c:v>19589</c:v>
                </c:pt>
                <c:pt idx="71">
                  <c:v>19660</c:v>
                </c:pt>
                <c:pt idx="72">
                  <c:v>19928</c:v>
                </c:pt>
                <c:pt idx="73">
                  <c:v>19968</c:v>
                </c:pt>
                <c:pt idx="74">
                  <c:v>20237</c:v>
                </c:pt>
                <c:pt idx="75">
                  <c:v>20274</c:v>
                </c:pt>
                <c:pt idx="76">
                  <c:v>20293</c:v>
                </c:pt>
                <c:pt idx="77">
                  <c:v>20471</c:v>
                </c:pt>
                <c:pt idx="78">
                  <c:v>20483</c:v>
                </c:pt>
                <c:pt idx="79">
                  <c:v>20825</c:v>
                </c:pt>
                <c:pt idx="80">
                  <c:v>20847.5</c:v>
                </c:pt>
                <c:pt idx="81">
                  <c:v>20890</c:v>
                </c:pt>
                <c:pt idx="82">
                  <c:v>21125.5</c:v>
                </c:pt>
                <c:pt idx="83">
                  <c:v>21428</c:v>
                </c:pt>
                <c:pt idx="84">
                  <c:v>21454</c:v>
                </c:pt>
                <c:pt idx="85">
                  <c:v>21707</c:v>
                </c:pt>
                <c:pt idx="86">
                  <c:v>21977</c:v>
                </c:pt>
                <c:pt idx="87">
                  <c:v>22341</c:v>
                </c:pt>
                <c:pt idx="88">
                  <c:v>22605</c:v>
                </c:pt>
                <c:pt idx="89">
                  <c:v>25771</c:v>
                </c:pt>
                <c:pt idx="90">
                  <c:v>25779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-0.17923448909084541</c:v>
                </c:pt>
                <c:pt idx="1">
                  <c:v>-0.16843509796994602</c:v>
                </c:pt>
                <c:pt idx="2">
                  <c:v>-0.16723966818358005</c:v>
                </c:pt>
                <c:pt idx="3">
                  <c:v>-0.16655753028288534</c:v>
                </c:pt>
                <c:pt idx="4">
                  <c:v>-0.16245119519751519</c:v>
                </c:pt>
                <c:pt idx="5">
                  <c:v>-0.13746198497404566</c:v>
                </c:pt>
                <c:pt idx="6">
                  <c:v>-0.1326735119879808</c:v>
                </c:pt>
                <c:pt idx="7">
                  <c:v>-0.1156605875142187</c:v>
                </c:pt>
                <c:pt idx="8">
                  <c:v>-0.10975773082899914</c:v>
                </c:pt>
                <c:pt idx="9">
                  <c:v>-0.10956862329217289</c:v>
                </c:pt>
                <c:pt idx="10">
                  <c:v>-0.10347665907012707</c:v>
                </c:pt>
                <c:pt idx="11">
                  <c:v>-0.10347665907012707</c:v>
                </c:pt>
                <c:pt idx="12">
                  <c:v>-9.9478385434371944E-2</c:v>
                </c:pt>
                <c:pt idx="13">
                  <c:v>-9.346746729953738E-2</c:v>
                </c:pt>
                <c:pt idx="14">
                  <c:v>-9.1346761350842937E-2</c:v>
                </c:pt>
                <c:pt idx="15">
                  <c:v>-9.1319745988439185E-2</c:v>
                </c:pt>
                <c:pt idx="16">
                  <c:v>-9.0009500911857263E-2</c:v>
                </c:pt>
                <c:pt idx="17">
                  <c:v>-8.9280086126955996E-2</c:v>
                </c:pt>
                <c:pt idx="18">
                  <c:v>-8.9253070764552245E-2</c:v>
                </c:pt>
                <c:pt idx="19">
                  <c:v>-7.9655863270619742E-2</c:v>
                </c:pt>
                <c:pt idx="20">
                  <c:v>-7.7555418843728116E-2</c:v>
                </c:pt>
                <c:pt idx="21">
                  <c:v>-7.6393758260366831E-2</c:v>
                </c:pt>
                <c:pt idx="22">
                  <c:v>-7.3725991222996431E-2</c:v>
                </c:pt>
                <c:pt idx="23">
                  <c:v>-6.9720963746640371E-2</c:v>
                </c:pt>
                <c:pt idx="24">
                  <c:v>-6.3797845539617995E-2</c:v>
                </c:pt>
                <c:pt idx="25">
                  <c:v>-6.3743814814810493E-2</c:v>
                </c:pt>
                <c:pt idx="26">
                  <c:v>-6.3662768727599239E-2</c:v>
                </c:pt>
                <c:pt idx="27">
                  <c:v>-6.2305246766810762E-2</c:v>
                </c:pt>
                <c:pt idx="28">
                  <c:v>-6.1677139590923552E-2</c:v>
                </c:pt>
                <c:pt idx="29">
                  <c:v>-6.1650124228519801E-2</c:v>
                </c:pt>
                <c:pt idx="30">
                  <c:v>-5.9907633353477867E-2</c:v>
                </c:pt>
                <c:pt idx="31">
                  <c:v>-5.5747267543300241E-2</c:v>
                </c:pt>
                <c:pt idx="32">
                  <c:v>-2.1991572219813543E-2</c:v>
                </c:pt>
                <c:pt idx="33">
                  <c:v>-2.1971310698010726E-2</c:v>
                </c:pt>
                <c:pt idx="34">
                  <c:v>-2.1971310698010726E-2</c:v>
                </c:pt>
                <c:pt idx="35">
                  <c:v>-2.0525988809410048E-2</c:v>
                </c:pt>
                <c:pt idx="36">
                  <c:v>-1.8162144599081859E-2</c:v>
                </c:pt>
                <c:pt idx="37">
                  <c:v>-1.815539075848091E-2</c:v>
                </c:pt>
                <c:pt idx="38">
                  <c:v>-1.8101360033673408E-2</c:v>
                </c:pt>
                <c:pt idx="39">
                  <c:v>-1.6527715173654922E-2</c:v>
                </c:pt>
                <c:pt idx="40">
                  <c:v>-1.6034684809786467E-2</c:v>
                </c:pt>
                <c:pt idx="41">
                  <c:v>-1.4170624803927667E-2</c:v>
                </c:pt>
                <c:pt idx="42">
                  <c:v>-1.2124211101843543E-2</c:v>
                </c:pt>
                <c:pt idx="43">
                  <c:v>-1.0989565880885996E-2</c:v>
                </c:pt>
                <c:pt idx="44">
                  <c:v>-1.085448906886724E-2</c:v>
                </c:pt>
                <c:pt idx="45">
                  <c:v>-1.0604596966632546E-2</c:v>
                </c:pt>
                <c:pt idx="46">
                  <c:v>-1.0226381892980044E-2</c:v>
                </c:pt>
                <c:pt idx="47">
                  <c:v>-1.00035051531491E-2</c:v>
                </c:pt>
                <c:pt idx="48">
                  <c:v>-9.9764897907453493E-3</c:v>
                </c:pt>
                <c:pt idx="49">
                  <c:v>-8.6729985547643607E-3</c:v>
                </c:pt>
                <c:pt idx="50">
                  <c:v>-8.2407527563043564E-3</c:v>
                </c:pt>
                <c:pt idx="51">
                  <c:v>-6.417215794051162E-3</c:v>
                </c:pt>
                <c:pt idx="52">
                  <c:v>-4.485617382182977E-3</c:v>
                </c:pt>
                <c:pt idx="53">
                  <c:v>-2.8309264349532376E-3</c:v>
                </c:pt>
                <c:pt idx="54">
                  <c:v>-2.8309264349532376E-3</c:v>
                </c:pt>
                <c:pt idx="55">
                  <c:v>1.6063468398628405E-3</c:v>
                </c:pt>
                <c:pt idx="56">
                  <c:v>3.2340224246888288E-3</c:v>
                </c:pt>
                <c:pt idx="57">
                  <c:v>3.5109298893272745E-3</c:v>
                </c:pt>
                <c:pt idx="58">
                  <c:v>3.5109298893272745E-3</c:v>
                </c:pt>
                <c:pt idx="59">
                  <c:v>5.4357744605945252E-3</c:v>
                </c:pt>
                <c:pt idx="60">
                  <c:v>5.6046204756179663E-3</c:v>
                </c:pt>
                <c:pt idx="61">
                  <c:v>5.7667126500404731E-3</c:v>
                </c:pt>
                <c:pt idx="62">
                  <c:v>5.7667126500404731E-3</c:v>
                </c:pt>
                <c:pt idx="63">
                  <c:v>7.671295699504907E-3</c:v>
                </c:pt>
                <c:pt idx="64">
                  <c:v>1.1723600060067535E-2</c:v>
                </c:pt>
                <c:pt idx="65">
                  <c:v>1.1777630784875037E-2</c:v>
                </c:pt>
                <c:pt idx="66">
                  <c:v>1.3628183109531969E-2</c:v>
                </c:pt>
                <c:pt idx="67">
                  <c:v>1.9726901172178721E-2</c:v>
                </c:pt>
                <c:pt idx="68">
                  <c:v>2.1435622844215962E-2</c:v>
                </c:pt>
                <c:pt idx="69">
                  <c:v>2.1641614982544577E-2</c:v>
                </c:pt>
                <c:pt idx="70">
                  <c:v>2.882432446164182E-2</c:v>
                </c:pt>
                <c:pt idx="71">
                  <c:v>2.930384714430842E-2</c:v>
                </c:pt>
                <c:pt idx="72">
                  <c:v>3.1113876425359704E-2</c:v>
                </c:pt>
                <c:pt idx="73">
                  <c:v>3.1384030049397216E-2</c:v>
                </c:pt>
                <c:pt idx="74">
                  <c:v>3.3200813171049476E-2</c:v>
                </c:pt>
                <c:pt idx="75">
                  <c:v>3.345070527328417E-2</c:v>
                </c:pt>
                <c:pt idx="76">
                  <c:v>3.3579028244701992E-2</c:v>
                </c:pt>
                <c:pt idx="77">
                  <c:v>3.4781211871668882E-2</c:v>
                </c:pt>
                <c:pt idx="78">
                  <c:v>3.486225795888015E-2</c:v>
                </c:pt>
                <c:pt idx="79">
                  <c:v>3.717207144440085E-2</c:v>
                </c:pt>
                <c:pt idx="80">
                  <c:v>3.7324032857921935E-2</c:v>
                </c:pt>
                <c:pt idx="81">
                  <c:v>3.7611071083461789E-2</c:v>
                </c:pt>
                <c:pt idx="82">
                  <c:v>3.9201600544982618E-2</c:v>
                </c:pt>
                <c:pt idx="83">
                  <c:v>4.1244637326766281E-2</c:v>
                </c:pt>
                <c:pt idx="84">
                  <c:v>4.1420237182390657E-2</c:v>
                </c:pt>
                <c:pt idx="85">
                  <c:v>4.3128958854427912E-2</c:v>
                </c:pt>
                <c:pt idx="86">
                  <c:v>4.4952495816681093E-2</c:v>
                </c:pt>
                <c:pt idx="87">
                  <c:v>4.7410893795422432E-2</c:v>
                </c:pt>
                <c:pt idx="88">
                  <c:v>4.9193907714069979E-2</c:v>
                </c:pt>
                <c:pt idx="89">
                  <c:v>7.0576567056638784E-2</c:v>
                </c:pt>
                <c:pt idx="90">
                  <c:v>7.0630597781446286E-2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DA6-4B08-A390-B4D3B628B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338080"/>
        <c:axId val="1"/>
      </c:scatterChart>
      <c:valAx>
        <c:axId val="836338080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73913043478259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173913043478258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6338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82608695652173"/>
          <c:y val="0.92000129214617399"/>
          <c:w val="0.72695652173913039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BM Mon - O-C Diagr.</a:t>
            </a:r>
          </a:p>
        </c:rich>
      </c:tx>
      <c:layout>
        <c:manualLayout>
          <c:xMode val="edge"/>
          <c:yMode val="edge"/>
          <c:x val="0.36284776902887139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30580869176008"/>
          <c:y val="0.14723926380368099"/>
          <c:w val="0.79514023698635017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-11217</c:v>
                </c:pt>
                <c:pt idx="1">
                  <c:v>-9618</c:v>
                </c:pt>
                <c:pt idx="2">
                  <c:v>-9441</c:v>
                </c:pt>
                <c:pt idx="3">
                  <c:v>-9340</c:v>
                </c:pt>
                <c:pt idx="4">
                  <c:v>-8732</c:v>
                </c:pt>
                <c:pt idx="5">
                  <c:v>-5032</c:v>
                </c:pt>
                <c:pt idx="6">
                  <c:v>-4323</c:v>
                </c:pt>
                <c:pt idx="7">
                  <c:v>-1804</c:v>
                </c:pt>
                <c:pt idx="8">
                  <c:v>-930</c:v>
                </c:pt>
                <c:pt idx="9">
                  <c:v>-902</c:v>
                </c:pt>
                <c:pt idx="10">
                  <c:v>0</c:v>
                </c:pt>
                <c:pt idx="11">
                  <c:v>0</c:v>
                </c:pt>
                <c:pt idx="12">
                  <c:v>592</c:v>
                </c:pt>
                <c:pt idx="13">
                  <c:v>1482</c:v>
                </c:pt>
                <c:pt idx="14">
                  <c:v>1796</c:v>
                </c:pt>
                <c:pt idx="15">
                  <c:v>1800</c:v>
                </c:pt>
                <c:pt idx="16">
                  <c:v>1994</c:v>
                </c:pt>
                <c:pt idx="17">
                  <c:v>2102</c:v>
                </c:pt>
                <c:pt idx="18">
                  <c:v>2106</c:v>
                </c:pt>
                <c:pt idx="19">
                  <c:v>3527</c:v>
                </c:pt>
                <c:pt idx="20">
                  <c:v>3838</c:v>
                </c:pt>
                <c:pt idx="21">
                  <c:v>4010</c:v>
                </c:pt>
                <c:pt idx="22">
                  <c:v>4405</c:v>
                </c:pt>
                <c:pt idx="23">
                  <c:v>4998</c:v>
                </c:pt>
                <c:pt idx="24">
                  <c:v>5875</c:v>
                </c:pt>
                <c:pt idx="25">
                  <c:v>5883</c:v>
                </c:pt>
                <c:pt idx="26">
                  <c:v>5895</c:v>
                </c:pt>
                <c:pt idx="27">
                  <c:v>6096</c:v>
                </c:pt>
                <c:pt idx="28">
                  <c:v>6189</c:v>
                </c:pt>
                <c:pt idx="29">
                  <c:v>6193</c:v>
                </c:pt>
                <c:pt idx="30">
                  <c:v>6451</c:v>
                </c:pt>
                <c:pt idx="31">
                  <c:v>7067</c:v>
                </c:pt>
                <c:pt idx="32">
                  <c:v>12065</c:v>
                </c:pt>
                <c:pt idx="33">
                  <c:v>12068</c:v>
                </c:pt>
                <c:pt idx="34">
                  <c:v>12068</c:v>
                </c:pt>
                <c:pt idx="35">
                  <c:v>12282</c:v>
                </c:pt>
                <c:pt idx="36">
                  <c:v>12632</c:v>
                </c:pt>
                <c:pt idx="37">
                  <c:v>12633</c:v>
                </c:pt>
                <c:pt idx="38">
                  <c:v>12641</c:v>
                </c:pt>
                <c:pt idx="39">
                  <c:v>12874</c:v>
                </c:pt>
                <c:pt idx="40">
                  <c:v>12947</c:v>
                </c:pt>
                <c:pt idx="41">
                  <c:v>13223</c:v>
                </c:pt>
                <c:pt idx="42">
                  <c:v>13526</c:v>
                </c:pt>
                <c:pt idx="43">
                  <c:v>13694</c:v>
                </c:pt>
                <c:pt idx="44">
                  <c:v>13714</c:v>
                </c:pt>
                <c:pt idx="45">
                  <c:v>13751</c:v>
                </c:pt>
                <c:pt idx="46">
                  <c:v>13807</c:v>
                </c:pt>
                <c:pt idx="47">
                  <c:v>13840</c:v>
                </c:pt>
                <c:pt idx="48">
                  <c:v>13844</c:v>
                </c:pt>
                <c:pt idx="49">
                  <c:v>14037</c:v>
                </c:pt>
                <c:pt idx="50">
                  <c:v>14101</c:v>
                </c:pt>
                <c:pt idx="51">
                  <c:v>14371</c:v>
                </c:pt>
                <c:pt idx="52">
                  <c:v>14657</c:v>
                </c:pt>
                <c:pt idx="53">
                  <c:v>14902</c:v>
                </c:pt>
                <c:pt idx="54">
                  <c:v>14902</c:v>
                </c:pt>
                <c:pt idx="55">
                  <c:v>15559</c:v>
                </c:pt>
                <c:pt idx="56">
                  <c:v>15800</c:v>
                </c:pt>
                <c:pt idx="57">
                  <c:v>15841</c:v>
                </c:pt>
                <c:pt idx="58">
                  <c:v>15841</c:v>
                </c:pt>
                <c:pt idx="59">
                  <c:v>16126</c:v>
                </c:pt>
                <c:pt idx="60">
                  <c:v>16151</c:v>
                </c:pt>
                <c:pt idx="61">
                  <c:v>16175</c:v>
                </c:pt>
                <c:pt idx="62">
                  <c:v>16175</c:v>
                </c:pt>
                <c:pt idx="63">
                  <c:v>16457</c:v>
                </c:pt>
                <c:pt idx="64">
                  <c:v>17057</c:v>
                </c:pt>
                <c:pt idx="65">
                  <c:v>17065</c:v>
                </c:pt>
                <c:pt idx="66">
                  <c:v>17339</c:v>
                </c:pt>
                <c:pt idx="67">
                  <c:v>18242</c:v>
                </c:pt>
                <c:pt idx="68">
                  <c:v>18495</c:v>
                </c:pt>
                <c:pt idx="69">
                  <c:v>18525.5</c:v>
                </c:pt>
                <c:pt idx="70">
                  <c:v>19589</c:v>
                </c:pt>
                <c:pt idx="71">
                  <c:v>19660</c:v>
                </c:pt>
                <c:pt idx="72">
                  <c:v>19928</c:v>
                </c:pt>
                <c:pt idx="73">
                  <c:v>19968</c:v>
                </c:pt>
                <c:pt idx="74">
                  <c:v>20237</c:v>
                </c:pt>
                <c:pt idx="75">
                  <c:v>20274</c:v>
                </c:pt>
                <c:pt idx="76">
                  <c:v>20293</c:v>
                </c:pt>
                <c:pt idx="77">
                  <c:v>20471</c:v>
                </c:pt>
                <c:pt idx="78">
                  <c:v>20483</c:v>
                </c:pt>
                <c:pt idx="79">
                  <c:v>20825</c:v>
                </c:pt>
                <c:pt idx="80">
                  <c:v>20847.5</c:v>
                </c:pt>
                <c:pt idx="81">
                  <c:v>20890</c:v>
                </c:pt>
                <c:pt idx="82">
                  <c:v>21125.5</c:v>
                </c:pt>
                <c:pt idx="83">
                  <c:v>21428</c:v>
                </c:pt>
                <c:pt idx="84">
                  <c:v>21454</c:v>
                </c:pt>
                <c:pt idx="85">
                  <c:v>21707</c:v>
                </c:pt>
                <c:pt idx="86">
                  <c:v>21977</c:v>
                </c:pt>
                <c:pt idx="87">
                  <c:v>22341</c:v>
                </c:pt>
                <c:pt idx="88">
                  <c:v>22605</c:v>
                </c:pt>
                <c:pt idx="89">
                  <c:v>25771</c:v>
                </c:pt>
                <c:pt idx="90">
                  <c:v>25779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-4.1855800003759214E-2</c:v>
                </c:pt>
                <c:pt idx="1">
                  <c:v>-2.1073200001410441E-2</c:v>
                </c:pt>
                <c:pt idx="2">
                  <c:v>-0.11991340000167838</c:v>
                </c:pt>
                <c:pt idx="3">
                  <c:v>-3.5116000000925851E-2</c:v>
                </c:pt>
                <c:pt idx="4">
                  <c:v>-2.7216800001042429E-2</c:v>
                </c:pt>
                <c:pt idx="5">
                  <c:v>-5.8368000027257949E-3</c:v>
                </c:pt>
                <c:pt idx="6">
                  <c:v>3.8597999991907272E-3</c:v>
                </c:pt>
                <c:pt idx="7">
                  <c:v>1.3450399997964269E-2</c:v>
                </c:pt>
                <c:pt idx="8">
                  <c:v>-5.4382000002078712E-2</c:v>
                </c:pt>
                <c:pt idx="9">
                  <c:v>-4.8774800001410767E-2</c:v>
                </c:pt>
                <c:pt idx="10">
                  <c:v>-3.0000000006111804E-3</c:v>
                </c:pt>
                <c:pt idx="11">
                  <c:v>0</c:v>
                </c:pt>
                <c:pt idx="12">
                  <c:v>9.8079999952460639E-4</c:v>
                </c:pt>
                <c:pt idx="13">
                  <c:v>1.5066800002387026E-2</c:v>
                </c:pt>
                <c:pt idx="14">
                  <c:v>9.0399997134227306E-5</c:v>
                </c:pt>
                <c:pt idx="15">
                  <c:v>-4.6799999981885776E-3</c:v>
                </c:pt>
                <c:pt idx="16">
                  <c:v>6.1455600000044797E-2</c:v>
                </c:pt>
                <c:pt idx="17">
                  <c:v>-7.3452000033285003E-3</c:v>
                </c:pt>
                <c:pt idx="18">
                  <c:v>3.8843999973323662E-3</c:v>
                </c:pt>
                <c:pt idx="19">
                  <c:v>-8.5502000001724809E-3</c:v>
                </c:pt>
                <c:pt idx="20">
                  <c:v>1.2301200000365498E-2</c:v>
                </c:pt>
                <c:pt idx="22">
                  <c:v>-1.0153000002901535E-2</c:v>
                </c:pt>
                <c:pt idx="23">
                  <c:v>-2.8114799999457318E-2</c:v>
                </c:pt>
                <c:pt idx="24">
                  <c:v>-5.5775000000721775E-2</c:v>
                </c:pt>
                <c:pt idx="25">
                  <c:v>-1.5315800003008917E-2</c:v>
                </c:pt>
                <c:pt idx="26">
                  <c:v>-9.6270000067306682E-3</c:v>
                </c:pt>
                <c:pt idx="27">
                  <c:v>1.9104000020888634E-3</c:v>
                </c:pt>
                <c:pt idx="28">
                  <c:v>-1.5751399994769599E-2</c:v>
                </c:pt>
                <c:pt idx="29">
                  <c:v>-1.0521799995331094E-2</c:v>
                </c:pt>
                <c:pt idx="30">
                  <c:v>-1.2712600000668317E-2</c:v>
                </c:pt>
                <c:pt idx="31">
                  <c:v>-1.9354199997906107E-2</c:v>
                </c:pt>
                <c:pt idx="32">
                  <c:v>-4.6899999870220199E-4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C0-476A-8DBA-0021B8234BB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6.0000000000000001E-3</c:v>
                  </c:pt>
                  <c:pt idx="77">
                    <c:v>6.0000000000000001E-3</c:v>
                  </c:pt>
                  <c:pt idx="78">
                    <c:v>1E-4</c:v>
                  </c:pt>
                  <c:pt idx="79">
                    <c:v>3.0000000000000001E-3</c:v>
                  </c:pt>
                  <c:pt idx="82">
                    <c:v>1.1000000000000001E-3</c:v>
                  </c:pt>
                  <c:pt idx="84">
                    <c:v>1E-4</c:v>
                  </c:pt>
                  <c:pt idx="85">
                    <c:v>1E-4</c:v>
                  </c:pt>
                  <c:pt idx="87">
                    <c:v>2.0000000000000001E-4</c:v>
                  </c:pt>
                  <c:pt idx="88">
                    <c:v>1E-4</c:v>
                  </c:pt>
                  <c:pt idx="89">
                    <c:v>2.9999999999999997E-4</c:v>
                  </c:pt>
                  <c:pt idx="90">
                    <c:v>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  <c:pt idx="73">
                    <c:v>0</c:v>
                  </c:pt>
                  <c:pt idx="74">
                    <c:v>1E-4</c:v>
                  </c:pt>
                  <c:pt idx="75">
                    <c:v>6.0000000000000001E-3</c:v>
                  </c:pt>
                  <c:pt idx="77">
                    <c:v>6.0000000000000001E-3</c:v>
                  </c:pt>
                  <c:pt idx="78">
                    <c:v>1E-4</c:v>
                  </c:pt>
                  <c:pt idx="79">
                    <c:v>3.0000000000000001E-3</c:v>
                  </c:pt>
                  <c:pt idx="82">
                    <c:v>1.1000000000000001E-3</c:v>
                  </c:pt>
                  <c:pt idx="84">
                    <c:v>1E-4</c:v>
                  </c:pt>
                  <c:pt idx="85">
                    <c:v>1E-4</c:v>
                  </c:pt>
                  <c:pt idx="87">
                    <c:v>2.0000000000000001E-4</c:v>
                  </c:pt>
                  <c:pt idx="88">
                    <c:v>1E-4</c:v>
                  </c:pt>
                  <c:pt idx="89">
                    <c:v>2.9999999999999997E-4</c:v>
                  </c:pt>
                  <c:pt idx="9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-11217</c:v>
                </c:pt>
                <c:pt idx="1">
                  <c:v>-9618</c:v>
                </c:pt>
                <c:pt idx="2">
                  <c:v>-9441</c:v>
                </c:pt>
                <c:pt idx="3">
                  <c:v>-9340</c:v>
                </c:pt>
                <c:pt idx="4">
                  <c:v>-8732</c:v>
                </c:pt>
                <c:pt idx="5">
                  <c:v>-5032</c:v>
                </c:pt>
                <c:pt idx="6">
                  <c:v>-4323</c:v>
                </c:pt>
                <c:pt idx="7">
                  <c:v>-1804</c:v>
                </c:pt>
                <c:pt idx="8">
                  <c:v>-930</c:v>
                </c:pt>
                <c:pt idx="9">
                  <c:v>-902</c:v>
                </c:pt>
                <c:pt idx="10">
                  <c:v>0</c:v>
                </c:pt>
                <c:pt idx="11">
                  <c:v>0</c:v>
                </c:pt>
                <c:pt idx="12">
                  <c:v>592</c:v>
                </c:pt>
                <c:pt idx="13">
                  <c:v>1482</c:v>
                </c:pt>
                <c:pt idx="14">
                  <c:v>1796</c:v>
                </c:pt>
                <c:pt idx="15">
                  <c:v>1800</c:v>
                </c:pt>
                <c:pt idx="16">
                  <c:v>1994</c:v>
                </c:pt>
                <c:pt idx="17">
                  <c:v>2102</c:v>
                </c:pt>
                <c:pt idx="18">
                  <c:v>2106</c:v>
                </c:pt>
                <c:pt idx="19">
                  <c:v>3527</c:v>
                </c:pt>
                <c:pt idx="20">
                  <c:v>3838</c:v>
                </c:pt>
                <c:pt idx="21">
                  <c:v>4010</c:v>
                </c:pt>
                <c:pt idx="22">
                  <c:v>4405</c:v>
                </c:pt>
                <c:pt idx="23">
                  <c:v>4998</c:v>
                </c:pt>
                <c:pt idx="24">
                  <c:v>5875</c:v>
                </c:pt>
                <c:pt idx="25">
                  <c:v>5883</c:v>
                </c:pt>
                <c:pt idx="26">
                  <c:v>5895</c:v>
                </c:pt>
                <c:pt idx="27">
                  <c:v>6096</c:v>
                </c:pt>
                <c:pt idx="28">
                  <c:v>6189</c:v>
                </c:pt>
                <c:pt idx="29">
                  <c:v>6193</c:v>
                </c:pt>
                <c:pt idx="30">
                  <c:v>6451</c:v>
                </c:pt>
                <c:pt idx="31">
                  <c:v>7067</c:v>
                </c:pt>
                <c:pt idx="32">
                  <c:v>12065</c:v>
                </c:pt>
                <c:pt idx="33">
                  <c:v>12068</c:v>
                </c:pt>
                <c:pt idx="34">
                  <c:v>12068</c:v>
                </c:pt>
                <c:pt idx="35">
                  <c:v>12282</c:v>
                </c:pt>
                <c:pt idx="36">
                  <c:v>12632</c:v>
                </c:pt>
                <c:pt idx="37">
                  <c:v>12633</c:v>
                </c:pt>
                <c:pt idx="38">
                  <c:v>12641</c:v>
                </c:pt>
                <c:pt idx="39">
                  <c:v>12874</c:v>
                </c:pt>
                <c:pt idx="40">
                  <c:v>12947</c:v>
                </c:pt>
                <c:pt idx="41">
                  <c:v>13223</c:v>
                </c:pt>
                <c:pt idx="42">
                  <c:v>13526</c:v>
                </c:pt>
                <c:pt idx="43">
                  <c:v>13694</c:v>
                </c:pt>
                <c:pt idx="44">
                  <c:v>13714</c:v>
                </c:pt>
                <c:pt idx="45">
                  <c:v>13751</c:v>
                </c:pt>
                <c:pt idx="46">
                  <c:v>13807</c:v>
                </c:pt>
                <c:pt idx="47">
                  <c:v>13840</c:v>
                </c:pt>
                <c:pt idx="48">
                  <c:v>13844</c:v>
                </c:pt>
                <c:pt idx="49">
                  <c:v>14037</c:v>
                </c:pt>
                <c:pt idx="50">
                  <c:v>14101</c:v>
                </c:pt>
                <c:pt idx="51">
                  <c:v>14371</c:v>
                </c:pt>
                <c:pt idx="52">
                  <c:v>14657</c:v>
                </c:pt>
                <c:pt idx="53">
                  <c:v>14902</c:v>
                </c:pt>
                <c:pt idx="54">
                  <c:v>14902</c:v>
                </c:pt>
                <c:pt idx="55">
                  <c:v>15559</c:v>
                </c:pt>
                <c:pt idx="56">
                  <c:v>15800</c:v>
                </c:pt>
                <c:pt idx="57">
                  <c:v>15841</c:v>
                </c:pt>
                <c:pt idx="58">
                  <c:v>15841</c:v>
                </c:pt>
                <c:pt idx="59">
                  <c:v>16126</c:v>
                </c:pt>
                <c:pt idx="60">
                  <c:v>16151</c:v>
                </c:pt>
                <c:pt idx="61">
                  <c:v>16175</c:v>
                </c:pt>
                <c:pt idx="62">
                  <c:v>16175</c:v>
                </c:pt>
                <c:pt idx="63">
                  <c:v>16457</c:v>
                </c:pt>
                <c:pt idx="64">
                  <c:v>17057</c:v>
                </c:pt>
                <c:pt idx="65">
                  <c:v>17065</c:v>
                </c:pt>
                <c:pt idx="66">
                  <c:v>17339</c:v>
                </c:pt>
                <c:pt idx="67">
                  <c:v>18242</c:v>
                </c:pt>
                <c:pt idx="68">
                  <c:v>18495</c:v>
                </c:pt>
                <c:pt idx="69">
                  <c:v>18525.5</c:v>
                </c:pt>
                <c:pt idx="70">
                  <c:v>19589</c:v>
                </c:pt>
                <c:pt idx="71">
                  <c:v>19660</c:v>
                </c:pt>
                <c:pt idx="72">
                  <c:v>19928</c:v>
                </c:pt>
                <c:pt idx="73">
                  <c:v>19968</c:v>
                </c:pt>
                <c:pt idx="74">
                  <c:v>20237</c:v>
                </c:pt>
                <c:pt idx="75">
                  <c:v>20274</c:v>
                </c:pt>
                <c:pt idx="76">
                  <c:v>20293</c:v>
                </c:pt>
                <c:pt idx="77">
                  <c:v>20471</c:v>
                </c:pt>
                <c:pt idx="78">
                  <c:v>20483</c:v>
                </c:pt>
                <c:pt idx="79">
                  <c:v>20825</c:v>
                </c:pt>
                <c:pt idx="80">
                  <c:v>20847.5</c:v>
                </c:pt>
                <c:pt idx="81">
                  <c:v>20890</c:v>
                </c:pt>
                <c:pt idx="82">
                  <c:v>21125.5</c:v>
                </c:pt>
                <c:pt idx="83">
                  <c:v>21428</c:v>
                </c:pt>
                <c:pt idx="84">
                  <c:v>21454</c:v>
                </c:pt>
                <c:pt idx="85">
                  <c:v>21707</c:v>
                </c:pt>
                <c:pt idx="86">
                  <c:v>21977</c:v>
                </c:pt>
                <c:pt idx="87">
                  <c:v>22341</c:v>
                </c:pt>
                <c:pt idx="88">
                  <c:v>22605</c:v>
                </c:pt>
                <c:pt idx="89">
                  <c:v>25771</c:v>
                </c:pt>
                <c:pt idx="90">
                  <c:v>25779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33">
                  <c:v>3.7703199996030889E-2</c:v>
                </c:pt>
                <c:pt idx="34">
                  <c:v>3.9703199996438343E-2</c:v>
                </c:pt>
                <c:pt idx="35">
                  <c:v>-6.0131999998702668E-3</c:v>
                </c:pt>
                <c:pt idx="36">
                  <c:v>5.0767999928211793E-3</c:v>
                </c:pt>
                <c:pt idx="37">
                  <c:v>2.1342000036383979E-3</c:v>
                </c:pt>
                <c:pt idx="38">
                  <c:v>5.9340000007068738E-4</c:v>
                </c:pt>
                <c:pt idx="39">
                  <c:v>8.9675999988685362E-3</c:v>
                </c:pt>
                <c:pt idx="40">
                  <c:v>-8.4219999553170055E-4</c:v>
                </c:pt>
                <c:pt idx="41">
                  <c:v>5.0001999989035539E-3</c:v>
                </c:pt>
                <c:pt idx="42">
                  <c:v>3.3924000017577782E-3</c:v>
                </c:pt>
                <c:pt idx="43">
                  <c:v>6.0356000030878931E-3</c:v>
                </c:pt>
                <c:pt idx="44">
                  <c:v>-3.8163999997777864E-3</c:v>
                </c:pt>
                <c:pt idx="45">
                  <c:v>6.3074000063352287E-3</c:v>
                </c:pt>
                <c:pt idx="46">
                  <c:v>2.5218000009772368E-3</c:v>
                </c:pt>
                <c:pt idx="47">
                  <c:v>1.4159999991534278E-3</c:v>
                </c:pt>
                <c:pt idx="48">
                  <c:v>-7.354400004260242E-3</c:v>
                </c:pt>
                <c:pt idx="49">
                  <c:v>-4.2762000011862256E-3</c:v>
                </c:pt>
                <c:pt idx="50">
                  <c:v>3.3973999961744994E-3</c:v>
                </c:pt>
                <c:pt idx="51">
                  <c:v>6.8953999943914823E-3</c:v>
                </c:pt>
                <c:pt idx="52">
                  <c:v>8.3118000038666651E-3</c:v>
                </c:pt>
                <c:pt idx="53">
                  <c:v>1.0374799996498041E-2</c:v>
                </c:pt>
                <c:pt idx="54">
                  <c:v>1.4374799997312948E-2</c:v>
                </c:pt>
                <c:pt idx="55">
                  <c:v>8.0865999989327975E-3</c:v>
                </c:pt>
                <c:pt idx="56">
                  <c:v>2.2920000003068708E-2</c:v>
                </c:pt>
                <c:pt idx="57">
                  <c:v>8.2734000025084242E-3</c:v>
                </c:pt>
                <c:pt idx="58">
                  <c:v>1.1273399999481626E-2</c:v>
                </c:pt>
                <c:pt idx="59">
                  <c:v>1.7632400005823001E-2</c:v>
                </c:pt>
                <c:pt idx="60">
                  <c:v>1.0067400005937088E-2</c:v>
                </c:pt>
                <c:pt idx="61">
                  <c:v>1.3444999996863771E-2</c:v>
                </c:pt>
                <c:pt idx="62">
                  <c:v>1.6444999993836973E-2</c:v>
                </c:pt>
                <c:pt idx="63">
                  <c:v>1.66317999974126E-2</c:v>
                </c:pt>
                <c:pt idx="64">
                  <c:v>1.4071800003875978E-2</c:v>
                </c:pt>
                <c:pt idx="65">
                  <c:v>1.8531000001530629E-2</c:v>
                </c:pt>
                <c:pt idx="66">
                  <c:v>1.3258600003609899E-2</c:v>
                </c:pt>
                <c:pt idx="70">
                  <c:v>2.5408599998627324E-2</c:v>
                </c:pt>
                <c:pt idx="72">
                  <c:v>3.2867200003238395E-2</c:v>
                </c:pt>
                <c:pt idx="75">
                  <c:v>2.7727600005164277E-2</c:v>
                </c:pt>
                <c:pt idx="79">
                  <c:v>4.4355000005452894E-2</c:v>
                </c:pt>
                <c:pt idx="86">
                  <c:v>4.4979799997236114E-2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C0-476A-8DBA-0021B8234BB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1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-11217</c:v>
                </c:pt>
                <c:pt idx="1">
                  <c:v>-9618</c:v>
                </c:pt>
                <c:pt idx="2">
                  <c:v>-9441</c:v>
                </c:pt>
                <c:pt idx="3">
                  <c:v>-9340</c:v>
                </c:pt>
                <c:pt idx="4">
                  <c:v>-8732</c:v>
                </c:pt>
                <c:pt idx="5">
                  <c:v>-5032</c:v>
                </c:pt>
                <c:pt idx="6">
                  <c:v>-4323</c:v>
                </c:pt>
                <c:pt idx="7">
                  <c:v>-1804</c:v>
                </c:pt>
                <c:pt idx="8">
                  <c:v>-930</c:v>
                </c:pt>
                <c:pt idx="9">
                  <c:v>-902</c:v>
                </c:pt>
                <c:pt idx="10">
                  <c:v>0</c:v>
                </c:pt>
                <c:pt idx="11">
                  <c:v>0</c:v>
                </c:pt>
                <c:pt idx="12">
                  <c:v>592</c:v>
                </c:pt>
                <c:pt idx="13">
                  <c:v>1482</c:v>
                </c:pt>
                <c:pt idx="14">
                  <c:v>1796</c:v>
                </c:pt>
                <c:pt idx="15">
                  <c:v>1800</c:v>
                </c:pt>
                <c:pt idx="16">
                  <c:v>1994</c:v>
                </c:pt>
                <c:pt idx="17">
                  <c:v>2102</c:v>
                </c:pt>
                <c:pt idx="18">
                  <c:v>2106</c:v>
                </c:pt>
                <c:pt idx="19">
                  <c:v>3527</c:v>
                </c:pt>
                <c:pt idx="20">
                  <c:v>3838</c:v>
                </c:pt>
                <c:pt idx="21">
                  <c:v>4010</c:v>
                </c:pt>
                <c:pt idx="22">
                  <c:v>4405</c:v>
                </c:pt>
                <c:pt idx="23">
                  <c:v>4998</c:v>
                </c:pt>
                <c:pt idx="24">
                  <c:v>5875</c:v>
                </c:pt>
                <c:pt idx="25">
                  <c:v>5883</c:v>
                </c:pt>
                <c:pt idx="26">
                  <c:v>5895</c:v>
                </c:pt>
                <c:pt idx="27">
                  <c:v>6096</c:v>
                </c:pt>
                <c:pt idx="28">
                  <c:v>6189</c:v>
                </c:pt>
                <c:pt idx="29">
                  <c:v>6193</c:v>
                </c:pt>
                <c:pt idx="30">
                  <c:v>6451</c:v>
                </c:pt>
                <c:pt idx="31">
                  <c:v>7067</c:v>
                </c:pt>
                <c:pt idx="32">
                  <c:v>12065</c:v>
                </c:pt>
                <c:pt idx="33">
                  <c:v>12068</c:v>
                </c:pt>
                <c:pt idx="34">
                  <c:v>12068</c:v>
                </c:pt>
                <c:pt idx="35">
                  <c:v>12282</c:v>
                </c:pt>
                <c:pt idx="36">
                  <c:v>12632</c:v>
                </c:pt>
                <c:pt idx="37">
                  <c:v>12633</c:v>
                </c:pt>
                <c:pt idx="38">
                  <c:v>12641</c:v>
                </c:pt>
                <c:pt idx="39">
                  <c:v>12874</c:v>
                </c:pt>
                <c:pt idx="40">
                  <c:v>12947</c:v>
                </c:pt>
                <c:pt idx="41">
                  <c:v>13223</c:v>
                </c:pt>
                <c:pt idx="42">
                  <c:v>13526</c:v>
                </c:pt>
                <c:pt idx="43">
                  <c:v>13694</c:v>
                </c:pt>
                <c:pt idx="44">
                  <c:v>13714</c:v>
                </c:pt>
                <c:pt idx="45">
                  <c:v>13751</c:v>
                </c:pt>
                <c:pt idx="46">
                  <c:v>13807</c:v>
                </c:pt>
                <c:pt idx="47">
                  <c:v>13840</c:v>
                </c:pt>
                <c:pt idx="48">
                  <c:v>13844</c:v>
                </c:pt>
                <c:pt idx="49">
                  <c:v>14037</c:v>
                </c:pt>
                <c:pt idx="50">
                  <c:v>14101</c:v>
                </c:pt>
                <c:pt idx="51">
                  <c:v>14371</c:v>
                </c:pt>
                <c:pt idx="52">
                  <c:v>14657</c:v>
                </c:pt>
                <c:pt idx="53">
                  <c:v>14902</c:v>
                </c:pt>
                <c:pt idx="54">
                  <c:v>14902</c:v>
                </c:pt>
                <c:pt idx="55">
                  <c:v>15559</c:v>
                </c:pt>
                <c:pt idx="56">
                  <c:v>15800</c:v>
                </c:pt>
                <c:pt idx="57">
                  <c:v>15841</c:v>
                </c:pt>
                <c:pt idx="58">
                  <c:v>15841</c:v>
                </c:pt>
                <c:pt idx="59">
                  <c:v>16126</c:v>
                </c:pt>
                <c:pt idx="60">
                  <c:v>16151</c:v>
                </c:pt>
                <c:pt idx="61">
                  <c:v>16175</c:v>
                </c:pt>
                <c:pt idx="62">
                  <c:v>16175</c:v>
                </c:pt>
                <c:pt idx="63">
                  <c:v>16457</c:v>
                </c:pt>
                <c:pt idx="64">
                  <c:v>17057</c:v>
                </c:pt>
                <c:pt idx="65">
                  <c:v>17065</c:v>
                </c:pt>
                <c:pt idx="66">
                  <c:v>17339</c:v>
                </c:pt>
                <c:pt idx="67">
                  <c:v>18242</c:v>
                </c:pt>
                <c:pt idx="68">
                  <c:v>18495</c:v>
                </c:pt>
                <c:pt idx="69">
                  <c:v>18525.5</c:v>
                </c:pt>
                <c:pt idx="70">
                  <c:v>19589</c:v>
                </c:pt>
                <c:pt idx="71">
                  <c:v>19660</c:v>
                </c:pt>
                <c:pt idx="72">
                  <c:v>19928</c:v>
                </c:pt>
                <c:pt idx="73">
                  <c:v>19968</c:v>
                </c:pt>
                <c:pt idx="74">
                  <c:v>20237</c:v>
                </c:pt>
                <c:pt idx="75">
                  <c:v>20274</c:v>
                </c:pt>
                <c:pt idx="76">
                  <c:v>20293</c:v>
                </c:pt>
                <c:pt idx="77">
                  <c:v>20471</c:v>
                </c:pt>
                <c:pt idx="78">
                  <c:v>20483</c:v>
                </c:pt>
                <c:pt idx="79">
                  <c:v>20825</c:v>
                </c:pt>
                <c:pt idx="80">
                  <c:v>20847.5</c:v>
                </c:pt>
                <c:pt idx="81">
                  <c:v>20890</c:v>
                </c:pt>
                <c:pt idx="82">
                  <c:v>21125.5</c:v>
                </c:pt>
                <c:pt idx="83">
                  <c:v>21428</c:v>
                </c:pt>
                <c:pt idx="84">
                  <c:v>21454</c:v>
                </c:pt>
                <c:pt idx="85">
                  <c:v>21707</c:v>
                </c:pt>
                <c:pt idx="86">
                  <c:v>21977</c:v>
                </c:pt>
                <c:pt idx="87">
                  <c:v>22341</c:v>
                </c:pt>
                <c:pt idx="88">
                  <c:v>22605</c:v>
                </c:pt>
                <c:pt idx="89">
                  <c:v>25771</c:v>
                </c:pt>
                <c:pt idx="90">
                  <c:v>25779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82">
                  <c:v>3.6603699998522643E-2</c:v>
                </c:pt>
                <c:pt idx="84">
                  <c:v>4.2359600003692321E-2</c:v>
                </c:pt>
                <c:pt idx="85">
                  <c:v>4.4081799998821225E-2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C0-476A-8DBA-0021B8234BB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-11217</c:v>
                </c:pt>
                <c:pt idx="1">
                  <c:v>-9618</c:v>
                </c:pt>
                <c:pt idx="2">
                  <c:v>-9441</c:v>
                </c:pt>
                <c:pt idx="3">
                  <c:v>-9340</c:v>
                </c:pt>
                <c:pt idx="4">
                  <c:v>-8732</c:v>
                </c:pt>
                <c:pt idx="5">
                  <c:v>-5032</c:v>
                </c:pt>
                <c:pt idx="6">
                  <c:v>-4323</c:v>
                </c:pt>
                <c:pt idx="7">
                  <c:v>-1804</c:v>
                </c:pt>
                <c:pt idx="8">
                  <c:v>-930</c:v>
                </c:pt>
                <c:pt idx="9">
                  <c:v>-902</c:v>
                </c:pt>
                <c:pt idx="10">
                  <c:v>0</c:v>
                </c:pt>
                <c:pt idx="11">
                  <c:v>0</c:v>
                </c:pt>
                <c:pt idx="12">
                  <c:v>592</c:v>
                </c:pt>
                <c:pt idx="13">
                  <c:v>1482</c:v>
                </c:pt>
                <c:pt idx="14">
                  <c:v>1796</c:v>
                </c:pt>
                <c:pt idx="15">
                  <c:v>1800</c:v>
                </c:pt>
                <c:pt idx="16">
                  <c:v>1994</c:v>
                </c:pt>
                <c:pt idx="17">
                  <c:v>2102</c:v>
                </c:pt>
                <c:pt idx="18">
                  <c:v>2106</c:v>
                </c:pt>
                <c:pt idx="19">
                  <c:v>3527</c:v>
                </c:pt>
                <c:pt idx="20">
                  <c:v>3838</c:v>
                </c:pt>
                <c:pt idx="21">
                  <c:v>4010</c:v>
                </c:pt>
                <c:pt idx="22">
                  <c:v>4405</c:v>
                </c:pt>
                <c:pt idx="23">
                  <c:v>4998</c:v>
                </c:pt>
                <c:pt idx="24">
                  <c:v>5875</c:v>
                </c:pt>
                <c:pt idx="25">
                  <c:v>5883</c:v>
                </c:pt>
                <c:pt idx="26">
                  <c:v>5895</c:v>
                </c:pt>
                <c:pt idx="27">
                  <c:v>6096</c:v>
                </c:pt>
                <c:pt idx="28">
                  <c:v>6189</c:v>
                </c:pt>
                <c:pt idx="29">
                  <c:v>6193</c:v>
                </c:pt>
                <c:pt idx="30">
                  <c:v>6451</c:v>
                </c:pt>
                <c:pt idx="31">
                  <c:v>7067</c:v>
                </c:pt>
                <c:pt idx="32">
                  <c:v>12065</c:v>
                </c:pt>
                <c:pt idx="33">
                  <c:v>12068</c:v>
                </c:pt>
                <c:pt idx="34">
                  <c:v>12068</c:v>
                </c:pt>
                <c:pt idx="35">
                  <c:v>12282</c:v>
                </c:pt>
                <c:pt idx="36">
                  <c:v>12632</c:v>
                </c:pt>
                <c:pt idx="37">
                  <c:v>12633</c:v>
                </c:pt>
                <c:pt idx="38">
                  <c:v>12641</c:v>
                </c:pt>
                <c:pt idx="39">
                  <c:v>12874</c:v>
                </c:pt>
                <c:pt idx="40">
                  <c:v>12947</c:v>
                </c:pt>
                <c:pt idx="41">
                  <c:v>13223</c:v>
                </c:pt>
                <c:pt idx="42">
                  <c:v>13526</c:v>
                </c:pt>
                <c:pt idx="43">
                  <c:v>13694</c:v>
                </c:pt>
                <c:pt idx="44">
                  <c:v>13714</c:v>
                </c:pt>
                <c:pt idx="45">
                  <c:v>13751</c:v>
                </c:pt>
                <c:pt idx="46">
                  <c:v>13807</c:v>
                </c:pt>
                <c:pt idx="47">
                  <c:v>13840</c:v>
                </c:pt>
                <c:pt idx="48">
                  <c:v>13844</c:v>
                </c:pt>
                <c:pt idx="49">
                  <c:v>14037</c:v>
                </c:pt>
                <c:pt idx="50">
                  <c:v>14101</c:v>
                </c:pt>
                <c:pt idx="51">
                  <c:v>14371</c:v>
                </c:pt>
                <c:pt idx="52">
                  <c:v>14657</c:v>
                </c:pt>
                <c:pt idx="53">
                  <c:v>14902</c:v>
                </c:pt>
                <c:pt idx="54">
                  <c:v>14902</c:v>
                </c:pt>
                <c:pt idx="55">
                  <c:v>15559</c:v>
                </c:pt>
                <c:pt idx="56">
                  <c:v>15800</c:v>
                </c:pt>
                <c:pt idx="57">
                  <c:v>15841</c:v>
                </c:pt>
                <c:pt idx="58">
                  <c:v>15841</c:v>
                </c:pt>
                <c:pt idx="59">
                  <c:v>16126</c:v>
                </c:pt>
                <c:pt idx="60">
                  <c:v>16151</c:v>
                </c:pt>
                <c:pt idx="61">
                  <c:v>16175</c:v>
                </c:pt>
                <c:pt idx="62">
                  <c:v>16175</c:v>
                </c:pt>
                <c:pt idx="63">
                  <c:v>16457</c:v>
                </c:pt>
                <c:pt idx="64">
                  <c:v>17057</c:v>
                </c:pt>
                <c:pt idx="65">
                  <c:v>17065</c:v>
                </c:pt>
                <c:pt idx="66">
                  <c:v>17339</c:v>
                </c:pt>
                <c:pt idx="67">
                  <c:v>18242</c:v>
                </c:pt>
                <c:pt idx="68">
                  <c:v>18495</c:v>
                </c:pt>
                <c:pt idx="69">
                  <c:v>18525.5</c:v>
                </c:pt>
                <c:pt idx="70">
                  <c:v>19589</c:v>
                </c:pt>
                <c:pt idx="71">
                  <c:v>19660</c:v>
                </c:pt>
                <c:pt idx="72">
                  <c:v>19928</c:v>
                </c:pt>
                <c:pt idx="73">
                  <c:v>19968</c:v>
                </c:pt>
                <c:pt idx="74">
                  <c:v>20237</c:v>
                </c:pt>
                <c:pt idx="75">
                  <c:v>20274</c:v>
                </c:pt>
                <c:pt idx="76">
                  <c:v>20293</c:v>
                </c:pt>
                <c:pt idx="77">
                  <c:v>20471</c:v>
                </c:pt>
                <c:pt idx="78">
                  <c:v>20483</c:v>
                </c:pt>
                <c:pt idx="79">
                  <c:v>20825</c:v>
                </c:pt>
                <c:pt idx="80">
                  <c:v>20847.5</c:v>
                </c:pt>
                <c:pt idx="81">
                  <c:v>20890</c:v>
                </c:pt>
                <c:pt idx="82">
                  <c:v>21125.5</c:v>
                </c:pt>
                <c:pt idx="83">
                  <c:v>21428</c:v>
                </c:pt>
                <c:pt idx="84">
                  <c:v>21454</c:v>
                </c:pt>
                <c:pt idx="85">
                  <c:v>21707</c:v>
                </c:pt>
                <c:pt idx="86">
                  <c:v>21977</c:v>
                </c:pt>
                <c:pt idx="87">
                  <c:v>22341</c:v>
                </c:pt>
                <c:pt idx="88">
                  <c:v>22605</c:v>
                </c:pt>
                <c:pt idx="89">
                  <c:v>25771</c:v>
                </c:pt>
                <c:pt idx="90">
                  <c:v>25779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67">
                  <c:v>2.0690800003649201E-2</c:v>
                </c:pt>
                <c:pt idx="68">
                  <c:v>2.1613000004435889E-2</c:v>
                </c:pt>
                <c:pt idx="69">
                  <c:v>2.2163699999509845E-2</c:v>
                </c:pt>
                <c:pt idx="71">
                  <c:v>2.7984000000287779E-2</c:v>
                </c:pt>
                <c:pt idx="73">
                  <c:v>4.0063200001895893E-2</c:v>
                </c:pt>
                <c:pt idx="74">
                  <c:v>3.0803800000285264E-2</c:v>
                </c:pt>
                <c:pt idx="76">
                  <c:v>3.0118200003926177E-2</c:v>
                </c:pt>
                <c:pt idx="77">
                  <c:v>3.5035400003835093E-2</c:v>
                </c:pt>
                <c:pt idx="78">
                  <c:v>3.2724199998483527E-2</c:v>
                </c:pt>
                <c:pt idx="80">
                  <c:v>3.9846500003477558E-2</c:v>
                </c:pt>
                <c:pt idx="81">
                  <c:v>3.7186000001383945E-2</c:v>
                </c:pt>
                <c:pt idx="83">
                  <c:v>4.0967200009617954E-2</c:v>
                </c:pt>
                <c:pt idx="87">
                  <c:v>4.617339999822434E-2</c:v>
                </c:pt>
                <c:pt idx="88">
                  <c:v>4.8927000003459398E-2</c:v>
                </c:pt>
                <c:pt idx="89">
                  <c:v>6.9355399995401967E-2</c:v>
                </c:pt>
                <c:pt idx="90">
                  <c:v>7.2214600004372187E-2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8C0-476A-8DBA-0021B8234BB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-11217</c:v>
                </c:pt>
                <c:pt idx="1">
                  <c:v>-9618</c:v>
                </c:pt>
                <c:pt idx="2">
                  <c:v>-9441</c:v>
                </c:pt>
                <c:pt idx="3">
                  <c:v>-9340</c:v>
                </c:pt>
                <c:pt idx="4">
                  <c:v>-8732</c:v>
                </c:pt>
                <c:pt idx="5">
                  <c:v>-5032</c:v>
                </c:pt>
                <c:pt idx="6">
                  <c:v>-4323</c:v>
                </c:pt>
                <c:pt idx="7">
                  <c:v>-1804</c:v>
                </c:pt>
                <c:pt idx="8">
                  <c:v>-930</c:v>
                </c:pt>
                <c:pt idx="9">
                  <c:v>-902</c:v>
                </c:pt>
                <c:pt idx="10">
                  <c:v>0</c:v>
                </c:pt>
                <c:pt idx="11">
                  <c:v>0</c:v>
                </c:pt>
                <c:pt idx="12">
                  <c:v>592</c:v>
                </c:pt>
                <c:pt idx="13">
                  <c:v>1482</c:v>
                </c:pt>
                <c:pt idx="14">
                  <c:v>1796</c:v>
                </c:pt>
                <c:pt idx="15">
                  <c:v>1800</c:v>
                </c:pt>
                <c:pt idx="16">
                  <c:v>1994</c:v>
                </c:pt>
                <c:pt idx="17">
                  <c:v>2102</c:v>
                </c:pt>
                <c:pt idx="18">
                  <c:v>2106</c:v>
                </c:pt>
                <c:pt idx="19">
                  <c:v>3527</c:v>
                </c:pt>
                <c:pt idx="20">
                  <c:v>3838</c:v>
                </c:pt>
                <c:pt idx="21">
                  <c:v>4010</c:v>
                </c:pt>
                <c:pt idx="22">
                  <c:v>4405</c:v>
                </c:pt>
                <c:pt idx="23">
                  <c:v>4998</c:v>
                </c:pt>
                <c:pt idx="24">
                  <c:v>5875</c:v>
                </c:pt>
                <c:pt idx="25">
                  <c:v>5883</c:v>
                </c:pt>
                <c:pt idx="26">
                  <c:v>5895</c:v>
                </c:pt>
                <c:pt idx="27">
                  <c:v>6096</c:v>
                </c:pt>
                <c:pt idx="28">
                  <c:v>6189</c:v>
                </c:pt>
                <c:pt idx="29">
                  <c:v>6193</c:v>
                </c:pt>
                <c:pt idx="30">
                  <c:v>6451</c:v>
                </c:pt>
                <c:pt idx="31">
                  <c:v>7067</c:v>
                </c:pt>
                <c:pt idx="32">
                  <c:v>12065</c:v>
                </c:pt>
                <c:pt idx="33">
                  <c:v>12068</c:v>
                </c:pt>
                <c:pt idx="34">
                  <c:v>12068</c:v>
                </c:pt>
                <c:pt idx="35">
                  <c:v>12282</c:v>
                </c:pt>
                <c:pt idx="36">
                  <c:v>12632</c:v>
                </c:pt>
                <c:pt idx="37">
                  <c:v>12633</c:v>
                </c:pt>
                <c:pt idx="38">
                  <c:v>12641</c:v>
                </c:pt>
                <c:pt idx="39">
                  <c:v>12874</c:v>
                </c:pt>
                <c:pt idx="40">
                  <c:v>12947</c:v>
                </c:pt>
                <c:pt idx="41">
                  <c:v>13223</c:v>
                </c:pt>
                <c:pt idx="42">
                  <c:v>13526</c:v>
                </c:pt>
                <c:pt idx="43">
                  <c:v>13694</c:v>
                </c:pt>
                <c:pt idx="44">
                  <c:v>13714</c:v>
                </c:pt>
                <c:pt idx="45">
                  <c:v>13751</c:v>
                </c:pt>
                <c:pt idx="46">
                  <c:v>13807</c:v>
                </c:pt>
                <c:pt idx="47">
                  <c:v>13840</c:v>
                </c:pt>
                <c:pt idx="48">
                  <c:v>13844</c:v>
                </c:pt>
                <c:pt idx="49">
                  <c:v>14037</c:v>
                </c:pt>
                <c:pt idx="50">
                  <c:v>14101</c:v>
                </c:pt>
                <c:pt idx="51">
                  <c:v>14371</c:v>
                </c:pt>
                <c:pt idx="52">
                  <c:v>14657</c:v>
                </c:pt>
                <c:pt idx="53">
                  <c:v>14902</c:v>
                </c:pt>
                <c:pt idx="54">
                  <c:v>14902</c:v>
                </c:pt>
                <c:pt idx="55">
                  <c:v>15559</c:v>
                </c:pt>
                <c:pt idx="56">
                  <c:v>15800</c:v>
                </c:pt>
                <c:pt idx="57">
                  <c:v>15841</c:v>
                </c:pt>
                <c:pt idx="58">
                  <c:v>15841</c:v>
                </c:pt>
                <c:pt idx="59">
                  <c:v>16126</c:v>
                </c:pt>
                <c:pt idx="60">
                  <c:v>16151</c:v>
                </c:pt>
                <c:pt idx="61">
                  <c:v>16175</c:v>
                </c:pt>
                <c:pt idx="62">
                  <c:v>16175</c:v>
                </c:pt>
                <c:pt idx="63">
                  <c:v>16457</c:v>
                </c:pt>
                <c:pt idx="64">
                  <c:v>17057</c:v>
                </c:pt>
                <c:pt idx="65">
                  <c:v>17065</c:v>
                </c:pt>
                <c:pt idx="66">
                  <c:v>17339</c:v>
                </c:pt>
                <c:pt idx="67">
                  <c:v>18242</c:v>
                </c:pt>
                <c:pt idx="68">
                  <c:v>18495</c:v>
                </c:pt>
                <c:pt idx="69">
                  <c:v>18525.5</c:v>
                </c:pt>
                <c:pt idx="70">
                  <c:v>19589</c:v>
                </c:pt>
                <c:pt idx="71">
                  <c:v>19660</c:v>
                </c:pt>
                <c:pt idx="72">
                  <c:v>19928</c:v>
                </c:pt>
                <c:pt idx="73">
                  <c:v>19968</c:v>
                </c:pt>
                <c:pt idx="74">
                  <c:v>20237</c:v>
                </c:pt>
                <c:pt idx="75">
                  <c:v>20274</c:v>
                </c:pt>
                <c:pt idx="76">
                  <c:v>20293</c:v>
                </c:pt>
                <c:pt idx="77">
                  <c:v>20471</c:v>
                </c:pt>
                <c:pt idx="78">
                  <c:v>20483</c:v>
                </c:pt>
                <c:pt idx="79">
                  <c:v>20825</c:v>
                </c:pt>
                <c:pt idx="80">
                  <c:v>20847.5</c:v>
                </c:pt>
                <c:pt idx="81">
                  <c:v>20890</c:v>
                </c:pt>
                <c:pt idx="82">
                  <c:v>21125.5</c:v>
                </c:pt>
                <c:pt idx="83">
                  <c:v>21428</c:v>
                </c:pt>
                <c:pt idx="84">
                  <c:v>21454</c:v>
                </c:pt>
                <c:pt idx="85">
                  <c:v>21707</c:v>
                </c:pt>
                <c:pt idx="86">
                  <c:v>21977</c:v>
                </c:pt>
                <c:pt idx="87">
                  <c:v>22341</c:v>
                </c:pt>
                <c:pt idx="88">
                  <c:v>22605</c:v>
                </c:pt>
                <c:pt idx="89">
                  <c:v>25771</c:v>
                </c:pt>
                <c:pt idx="90">
                  <c:v>25779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8C0-476A-8DBA-0021B8234BB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-11217</c:v>
                </c:pt>
                <c:pt idx="1">
                  <c:v>-9618</c:v>
                </c:pt>
                <c:pt idx="2">
                  <c:v>-9441</c:v>
                </c:pt>
                <c:pt idx="3">
                  <c:v>-9340</c:v>
                </c:pt>
                <c:pt idx="4">
                  <c:v>-8732</c:v>
                </c:pt>
                <c:pt idx="5">
                  <c:v>-5032</c:v>
                </c:pt>
                <c:pt idx="6">
                  <c:v>-4323</c:v>
                </c:pt>
                <c:pt idx="7">
                  <c:v>-1804</c:v>
                </c:pt>
                <c:pt idx="8">
                  <c:v>-930</c:v>
                </c:pt>
                <c:pt idx="9">
                  <c:v>-902</c:v>
                </c:pt>
                <c:pt idx="10">
                  <c:v>0</c:v>
                </c:pt>
                <c:pt idx="11">
                  <c:v>0</c:v>
                </c:pt>
                <c:pt idx="12">
                  <c:v>592</c:v>
                </c:pt>
                <c:pt idx="13">
                  <c:v>1482</c:v>
                </c:pt>
                <c:pt idx="14">
                  <c:v>1796</c:v>
                </c:pt>
                <c:pt idx="15">
                  <c:v>1800</c:v>
                </c:pt>
                <c:pt idx="16">
                  <c:v>1994</c:v>
                </c:pt>
                <c:pt idx="17">
                  <c:v>2102</c:v>
                </c:pt>
                <c:pt idx="18">
                  <c:v>2106</c:v>
                </c:pt>
                <c:pt idx="19">
                  <c:v>3527</c:v>
                </c:pt>
                <c:pt idx="20">
                  <c:v>3838</c:v>
                </c:pt>
                <c:pt idx="21">
                  <c:v>4010</c:v>
                </c:pt>
                <c:pt idx="22">
                  <c:v>4405</c:v>
                </c:pt>
                <c:pt idx="23">
                  <c:v>4998</c:v>
                </c:pt>
                <c:pt idx="24">
                  <c:v>5875</c:v>
                </c:pt>
                <c:pt idx="25">
                  <c:v>5883</c:v>
                </c:pt>
                <c:pt idx="26">
                  <c:v>5895</c:v>
                </c:pt>
                <c:pt idx="27">
                  <c:v>6096</c:v>
                </c:pt>
                <c:pt idx="28">
                  <c:v>6189</c:v>
                </c:pt>
                <c:pt idx="29">
                  <c:v>6193</c:v>
                </c:pt>
                <c:pt idx="30">
                  <c:v>6451</c:v>
                </c:pt>
                <c:pt idx="31">
                  <c:v>7067</c:v>
                </c:pt>
                <c:pt idx="32">
                  <c:v>12065</c:v>
                </c:pt>
                <c:pt idx="33">
                  <c:v>12068</c:v>
                </c:pt>
                <c:pt idx="34">
                  <c:v>12068</c:v>
                </c:pt>
                <c:pt idx="35">
                  <c:v>12282</c:v>
                </c:pt>
                <c:pt idx="36">
                  <c:v>12632</c:v>
                </c:pt>
                <c:pt idx="37">
                  <c:v>12633</c:v>
                </c:pt>
                <c:pt idx="38">
                  <c:v>12641</c:v>
                </c:pt>
                <c:pt idx="39">
                  <c:v>12874</c:v>
                </c:pt>
                <c:pt idx="40">
                  <c:v>12947</c:v>
                </c:pt>
                <c:pt idx="41">
                  <c:v>13223</c:v>
                </c:pt>
                <c:pt idx="42">
                  <c:v>13526</c:v>
                </c:pt>
                <c:pt idx="43">
                  <c:v>13694</c:v>
                </c:pt>
                <c:pt idx="44">
                  <c:v>13714</c:v>
                </c:pt>
                <c:pt idx="45">
                  <c:v>13751</c:v>
                </c:pt>
                <c:pt idx="46">
                  <c:v>13807</c:v>
                </c:pt>
                <c:pt idx="47">
                  <c:v>13840</c:v>
                </c:pt>
                <c:pt idx="48">
                  <c:v>13844</c:v>
                </c:pt>
                <c:pt idx="49">
                  <c:v>14037</c:v>
                </c:pt>
                <c:pt idx="50">
                  <c:v>14101</c:v>
                </c:pt>
                <c:pt idx="51">
                  <c:v>14371</c:v>
                </c:pt>
                <c:pt idx="52">
                  <c:v>14657</c:v>
                </c:pt>
                <c:pt idx="53">
                  <c:v>14902</c:v>
                </c:pt>
                <c:pt idx="54">
                  <c:v>14902</c:v>
                </c:pt>
                <c:pt idx="55">
                  <c:v>15559</c:v>
                </c:pt>
                <c:pt idx="56">
                  <c:v>15800</c:v>
                </c:pt>
                <c:pt idx="57">
                  <c:v>15841</c:v>
                </c:pt>
                <c:pt idx="58">
                  <c:v>15841</c:v>
                </c:pt>
                <c:pt idx="59">
                  <c:v>16126</c:v>
                </c:pt>
                <c:pt idx="60">
                  <c:v>16151</c:v>
                </c:pt>
                <c:pt idx="61">
                  <c:v>16175</c:v>
                </c:pt>
                <c:pt idx="62">
                  <c:v>16175</c:v>
                </c:pt>
                <c:pt idx="63">
                  <c:v>16457</c:v>
                </c:pt>
                <c:pt idx="64">
                  <c:v>17057</c:v>
                </c:pt>
                <c:pt idx="65">
                  <c:v>17065</c:v>
                </c:pt>
                <c:pt idx="66">
                  <c:v>17339</c:v>
                </c:pt>
                <c:pt idx="67">
                  <c:v>18242</c:v>
                </c:pt>
                <c:pt idx="68">
                  <c:v>18495</c:v>
                </c:pt>
                <c:pt idx="69">
                  <c:v>18525.5</c:v>
                </c:pt>
                <c:pt idx="70">
                  <c:v>19589</c:v>
                </c:pt>
                <c:pt idx="71">
                  <c:v>19660</c:v>
                </c:pt>
                <c:pt idx="72">
                  <c:v>19928</c:v>
                </c:pt>
                <c:pt idx="73">
                  <c:v>19968</c:v>
                </c:pt>
                <c:pt idx="74">
                  <c:v>20237</c:v>
                </c:pt>
                <c:pt idx="75">
                  <c:v>20274</c:v>
                </c:pt>
                <c:pt idx="76">
                  <c:v>20293</c:v>
                </c:pt>
                <c:pt idx="77">
                  <c:v>20471</c:v>
                </c:pt>
                <c:pt idx="78">
                  <c:v>20483</c:v>
                </c:pt>
                <c:pt idx="79">
                  <c:v>20825</c:v>
                </c:pt>
                <c:pt idx="80">
                  <c:v>20847.5</c:v>
                </c:pt>
                <c:pt idx="81">
                  <c:v>20890</c:v>
                </c:pt>
                <c:pt idx="82">
                  <c:v>21125.5</c:v>
                </c:pt>
                <c:pt idx="83">
                  <c:v>21428</c:v>
                </c:pt>
                <c:pt idx="84">
                  <c:v>21454</c:v>
                </c:pt>
                <c:pt idx="85">
                  <c:v>21707</c:v>
                </c:pt>
                <c:pt idx="86">
                  <c:v>21977</c:v>
                </c:pt>
                <c:pt idx="87">
                  <c:v>22341</c:v>
                </c:pt>
                <c:pt idx="88">
                  <c:v>22605</c:v>
                </c:pt>
                <c:pt idx="89">
                  <c:v>25771</c:v>
                </c:pt>
                <c:pt idx="90">
                  <c:v>25779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8C0-476A-8DBA-0021B8234BB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1">
                    <c:v>0</c:v>
                  </c:pt>
                  <c:pt idx="34">
                    <c:v>0</c:v>
                  </c:pt>
                  <c:pt idx="66">
                    <c:v>4.0000000000000001E-3</c:v>
                  </c:pt>
                  <c:pt idx="67">
                    <c:v>1E-4</c:v>
                  </c:pt>
                  <c:pt idx="68">
                    <c:v>0</c:v>
                  </c:pt>
                  <c:pt idx="6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-11217</c:v>
                </c:pt>
                <c:pt idx="1">
                  <c:v>-9618</c:v>
                </c:pt>
                <c:pt idx="2">
                  <c:v>-9441</c:v>
                </c:pt>
                <c:pt idx="3">
                  <c:v>-9340</c:v>
                </c:pt>
                <c:pt idx="4">
                  <c:v>-8732</c:v>
                </c:pt>
                <c:pt idx="5">
                  <c:v>-5032</c:v>
                </c:pt>
                <c:pt idx="6">
                  <c:v>-4323</c:v>
                </c:pt>
                <c:pt idx="7">
                  <c:v>-1804</c:v>
                </c:pt>
                <c:pt idx="8">
                  <c:v>-930</c:v>
                </c:pt>
                <c:pt idx="9">
                  <c:v>-902</c:v>
                </c:pt>
                <c:pt idx="10">
                  <c:v>0</c:v>
                </c:pt>
                <c:pt idx="11">
                  <c:v>0</c:v>
                </c:pt>
                <c:pt idx="12">
                  <c:v>592</c:v>
                </c:pt>
                <c:pt idx="13">
                  <c:v>1482</c:v>
                </c:pt>
                <c:pt idx="14">
                  <c:v>1796</c:v>
                </c:pt>
                <c:pt idx="15">
                  <c:v>1800</c:v>
                </c:pt>
                <c:pt idx="16">
                  <c:v>1994</c:v>
                </c:pt>
                <c:pt idx="17">
                  <c:v>2102</c:v>
                </c:pt>
                <c:pt idx="18">
                  <c:v>2106</c:v>
                </c:pt>
                <c:pt idx="19">
                  <c:v>3527</c:v>
                </c:pt>
                <c:pt idx="20">
                  <c:v>3838</c:v>
                </c:pt>
                <c:pt idx="21">
                  <c:v>4010</c:v>
                </c:pt>
                <c:pt idx="22">
                  <c:v>4405</c:v>
                </c:pt>
                <c:pt idx="23">
                  <c:v>4998</c:v>
                </c:pt>
                <c:pt idx="24">
                  <c:v>5875</c:v>
                </c:pt>
                <c:pt idx="25">
                  <c:v>5883</c:v>
                </c:pt>
                <c:pt idx="26">
                  <c:v>5895</c:v>
                </c:pt>
                <c:pt idx="27">
                  <c:v>6096</c:v>
                </c:pt>
                <c:pt idx="28">
                  <c:v>6189</c:v>
                </c:pt>
                <c:pt idx="29">
                  <c:v>6193</c:v>
                </c:pt>
                <c:pt idx="30">
                  <c:v>6451</c:v>
                </c:pt>
                <c:pt idx="31">
                  <c:v>7067</c:v>
                </c:pt>
                <c:pt idx="32">
                  <c:v>12065</c:v>
                </c:pt>
                <c:pt idx="33">
                  <c:v>12068</c:v>
                </c:pt>
                <c:pt idx="34">
                  <c:v>12068</c:v>
                </c:pt>
                <c:pt idx="35">
                  <c:v>12282</c:v>
                </c:pt>
                <c:pt idx="36">
                  <c:v>12632</c:v>
                </c:pt>
                <c:pt idx="37">
                  <c:v>12633</c:v>
                </c:pt>
                <c:pt idx="38">
                  <c:v>12641</c:v>
                </c:pt>
                <c:pt idx="39">
                  <c:v>12874</c:v>
                </c:pt>
                <c:pt idx="40">
                  <c:v>12947</c:v>
                </c:pt>
                <c:pt idx="41">
                  <c:v>13223</c:v>
                </c:pt>
                <c:pt idx="42">
                  <c:v>13526</c:v>
                </c:pt>
                <c:pt idx="43">
                  <c:v>13694</c:v>
                </c:pt>
                <c:pt idx="44">
                  <c:v>13714</c:v>
                </c:pt>
                <c:pt idx="45">
                  <c:v>13751</c:v>
                </c:pt>
                <c:pt idx="46">
                  <c:v>13807</c:v>
                </c:pt>
                <c:pt idx="47">
                  <c:v>13840</c:v>
                </c:pt>
                <c:pt idx="48">
                  <c:v>13844</c:v>
                </c:pt>
                <c:pt idx="49">
                  <c:v>14037</c:v>
                </c:pt>
                <c:pt idx="50">
                  <c:v>14101</c:v>
                </c:pt>
                <c:pt idx="51">
                  <c:v>14371</c:v>
                </c:pt>
                <c:pt idx="52">
                  <c:v>14657</c:v>
                </c:pt>
                <c:pt idx="53">
                  <c:v>14902</c:v>
                </c:pt>
                <c:pt idx="54">
                  <c:v>14902</c:v>
                </c:pt>
                <c:pt idx="55">
                  <c:v>15559</c:v>
                </c:pt>
                <c:pt idx="56">
                  <c:v>15800</c:v>
                </c:pt>
                <c:pt idx="57">
                  <c:v>15841</c:v>
                </c:pt>
                <c:pt idx="58">
                  <c:v>15841</c:v>
                </c:pt>
                <c:pt idx="59">
                  <c:v>16126</c:v>
                </c:pt>
                <c:pt idx="60">
                  <c:v>16151</c:v>
                </c:pt>
                <c:pt idx="61">
                  <c:v>16175</c:v>
                </c:pt>
                <c:pt idx="62">
                  <c:v>16175</c:v>
                </c:pt>
                <c:pt idx="63">
                  <c:v>16457</c:v>
                </c:pt>
                <c:pt idx="64">
                  <c:v>17057</c:v>
                </c:pt>
                <c:pt idx="65">
                  <c:v>17065</c:v>
                </c:pt>
                <c:pt idx="66">
                  <c:v>17339</c:v>
                </c:pt>
                <c:pt idx="67">
                  <c:v>18242</c:v>
                </c:pt>
                <c:pt idx="68">
                  <c:v>18495</c:v>
                </c:pt>
                <c:pt idx="69">
                  <c:v>18525.5</c:v>
                </c:pt>
                <c:pt idx="70">
                  <c:v>19589</c:v>
                </c:pt>
                <c:pt idx="71">
                  <c:v>19660</c:v>
                </c:pt>
                <c:pt idx="72">
                  <c:v>19928</c:v>
                </c:pt>
                <c:pt idx="73">
                  <c:v>19968</c:v>
                </c:pt>
                <c:pt idx="74">
                  <c:v>20237</c:v>
                </c:pt>
                <c:pt idx="75">
                  <c:v>20274</c:v>
                </c:pt>
                <c:pt idx="76">
                  <c:v>20293</c:v>
                </c:pt>
                <c:pt idx="77">
                  <c:v>20471</c:v>
                </c:pt>
                <c:pt idx="78">
                  <c:v>20483</c:v>
                </c:pt>
                <c:pt idx="79">
                  <c:v>20825</c:v>
                </c:pt>
                <c:pt idx="80">
                  <c:v>20847.5</c:v>
                </c:pt>
                <c:pt idx="81">
                  <c:v>20890</c:v>
                </c:pt>
                <c:pt idx="82">
                  <c:v>21125.5</c:v>
                </c:pt>
                <c:pt idx="83">
                  <c:v>21428</c:v>
                </c:pt>
                <c:pt idx="84">
                  <c:v>21454</c:v>
                </c:pt>
                <c:pt idx="85">
                  <c:v>21707</c:v>
                </c:pt>
                <c:pt idx="86">
                  <c:v>21977</c:v>
                </c:pt>
                <c:pt idx="87">
                  <c:v>22341</c:v>
                </c:pt>
                <c:pt idx="88">
                  <c:v>22605</c:v>
                </c:pt>
                <c:pt idx="89">
                  <c:v>25771</c:v>
                </c:pt>
                <c:pt idx="90">
                  <c:v>25779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8C0-476A-8DBA-0021B8234BB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-11217</c:v>
                </c:pt>
                <c:pt idx="1">
                  <c:v>-9618</c:v>
                </c:pt>
                <c:pt idx="2">
                  <c:v>-9441</c:v>
                </c:pt>
                <c:pt idx="3">
                  <c:v>-9340</c:v>
                </c:pt>
                <c:pt idx="4">
                  <c:v>-8732</c:v>
                </c:pt>
                <c:pt idx="5">
                  <c:v>-5032</c:v>
                </c:pt>
                <c:pt idx="6">
                  <c:v>-4323</c:v>
                </c:pt>
                <c:pt idx="7">
                  <c:v>-1804</c:v>
                </c:pt>
                <c:pt idx="8">
                  <c:v>-930</c:v>
                </c:pt>
                <c:pt idx="9">
                  <c:v>-902</c:v>
                </c:pt>
                <c:pt idx="10">
                  <c:v>0</c:v>
                </c:pt>
                <c:pt idx="11">
                  <c:v>0</c:v>
                </c:pt>
                <c:pt idx="12">
                  <c:v>592</c:v>
                </c:pt>
                <c:pt idx="13">
                  <c:v>1482</c:v>
                </c:pt>
                <c:pt idx="14">
                  <c:v>1796</c:v>
                </c:pt>
                <c:pt idx="15">
                  <c:v>1800</c:v>
                </c:pt>
                <c:pt idx="16">
                  <c:v>1994</c:v>
                </c:pt>
                <c:pt idx="17">
                  <c:v>2102</c:v>
                </c:pt>
                <c:pt idx="18">
                  <c:v>2106</c:v>
                </c:pt>
                <c:pt idx="19">
                  <c:v>3527</c:v>
                </c:pt>
                <c:pt idx="20">
                  <c:v>3838</c:v>
                </c:pt>
                <c:pt idx="21">
                  <c:v>4010</c:v>
                </c:pt>
                <c:pt idx="22">
                  <c:v>4405</c:v>
                </c:pt>
                <c:pt idx="23">
                  <c:v>4998</c:v>
                </c:pt>
                <c:pt idx="24">
                  <c:v>5875</c:v>
                </c:pt>
                <c:pt idx="25">
                  <c:v>5883</c:v>
                </c:pt>
                <c:pt idx="26">
                  <c:v>5895</c:v>
                </c:pt>
                <c:pt idx="27">
                  <c:v>6096</c:v>
                </c:pt>
                <c:pt idx="28">
                  <c:v>6189</c:v>
                </c:pt>
                <c:pt idx="29">
                  <c:v>6193</c:v>
                </c:pt>
                <c:pt idx="30">
                  <c:v>6451</c:v>
                </c:pt>
                <c:pt idx="31">
                  <c:v>7067</c:v>
                </c:pt>
                <c:pt idx="32">
                  <c:v>12065</c:v>
                </c:pt>
                <c:pt idx="33">
                  <c:v>12068</c:v>
                </c:pt>
                <c:pt idx="34">
                  <c:v>12068</c:v>
                </c:pt>
                <c:pt idx="35">
                  <c:v>12282</c:v>
                </c:pt>
                <c:pt idx="36">
                  <c:v>12632</c:v>
                </c:pt>
                <c:pt idx="37">
                  <c:v>12633</c:v>
                </c:pt>
                <c:pt idx="38">
                  <c:v>12641</c:v>
                </c:pt>
                <c:pt idx="39">
                  <c:v>12874</c:v>
                </c:pt>
                <c:pt idx="40">
                  <c:v>12947</c:v>
                </c:pt>
                <c:pt idx="41">
                  <c:v>13223</c:v>
                </c:pt>
                <c:pt idx="42">
                  <c:v>13526</c:v>
                </c:pt>
                <c:pt idx="43">
                  <c:v>13694</c:v>
                </c:pt>
                <c:pt idx="44">
                  <c:v>13714</c:v>
                </c:pt>
                <c:pt idx="45">
                  <c:v>13751</c:v>
                </c:pt>
                <c:pt idx="46">
                  <c:v>13807</c:v>
                </c:pt>
                <c:pt idx="47">
                  <c:v>13840</c:v>
                </c:pt>
                <c:pt idx="48">
                  <c:v>13844</c:v>
                </c:pt>
                <c:pt idx="49">
                  <c:v>14037</c:v>
                </c:pt>
                <c:pt idx="50">
                  <c:v>14101</c:v>
                </c:pt>
                <c:pt idx="51">
                  <c:v>14371</c:v>
                </c:pt>
                <c:pt idx="52">
                  <c:v>14657</c:v>
                </c:pt>
                <c:pt idx="53">
                  <c:v>14902</c:v>
                </c:pt>
                <c:pt idx="54">
                  <c:v>14902</c:v>
                </c:pt>
                <c:pt idx="55">
                  <c:v>15559</c:v>
                </c:pt>
                <c:pt idx="56">
                  <c:v>15800</c:v>
                </c:pt>
                <c:pt idx="57">
                  <c:v>15841</c:v>
                </c:pt>
                <c:pt idx="58">
                  <c:v>15841</c:v>
                </c:pt>
                <c:pt idx="59">
                  <c:v>16126</c:v>
                </c:pt>
                <c:pt idx="60">
                  <c:v>16151</c:v>
                </c:pt>
                <c:pt idx="61">
                  <c:v>16175</c:v>
                </c:pt>
                <c:pt idx="62">
                  <c:v>16175</c:v>
                </c:pt>
                <c:pt idx="63">
                  <c:v>16457</c:v>
                </c:pt>
                <c:pt idx="64">
                  <c:v>17057</c:v>
                </c:pt>
                <c:pt idx="65">
                  <c:v>17065</c:v>
                </c:pt>
                <c:pt idx="66">
                  <c:v>17339</c:v>
                </c:pt>
                <c:pt idx="67">
                  <c:v>18242</c:v>
                </c:pt>
                <c:pt idx="68">
                  <c:v>18495</c:v>
                </c:pt>
                <c:pt idx="69">
                  <c:v>18525.5</c:v>
                </c:pt>
                <c:pt idx="70">
                  <c:v>19589</c:v>
                </c:pt>
                <c:pt idx="71">
                  <c:v>19660</c:v>
                </c:pt>
                <c:pt idx="72">
                  <c:v>19928</c:v>
                </c:pt>
                <c:pt idx="73">
                  <c:v>19968</c:v>
                </c:pt>
                <c:pt idx="74">
                  <c:v>20237</c:v>
                </c:pt>
                <c:pt idx="75">
                  <c:v>20274</c:v>
                </c:pt>
                <c:pt idx="76">
                  <c:v>20293</c:v>
                </c:pt>
                <c:pt idx="77">
                  <c:v>20471</c:v>
                </c:pt>
                <c:pt idx="78">
                  <c:v>20483</c:v>
                </c:pt>
                <c:pt idx="79">
                  <c:v>20825</c:v>
                </c:pt>
                <c:pt idx="80">
                  <c:v>20847.5</c:v>
                </c:pt>
                <c:pt idx="81">
                  <c:v>20890</c:v>
                </c:pt>
                <c:pt idx="82">
                  <c:v>21125.5</c:v>
                </c:pt>
                <c:pt idx="83">
                  <c:v>21428</c:v>
                </c:pt>
                <c:pt idx="84">
                  <c:v>21454</c:v>
                </c:pt>
                <c:pt idx="85">
                  <c:v>21707</c:v>
                </c:pt>
                <c:pt idx="86">
                  <c:v>21977</c:v>
                </c:pt>
                <c:pt idx="87">
                  <c:v>22341</c:v>
                </c:pt>
                <c:pt idx="88">
                  <c:v>22605</c:v>
                </c:pt>
                <c:pt idx="89">
                  <c:v>25771</c:v>
                </c:pt>
                <c:pt idx="90">
                  <c:v>25779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-0.17923448909084541</c:v>
                </c:pt>
                <c:pt idx="1">
                  <c:v>-0.16843509796994602</c:v>
                </c:pt>
                <c:pt idx="2">
                  <c:v>-0.16723966818358005</c:v>
                </c:pt>
                <c:pt idx="3">
                  <c:v>-0.16655753028288534</c:v>
                </c:pt>
                <c:pt idx="4">
                  <c:v>-0.16245119519751519</c:v>
                </c:pt>
                <c:pt idx="5">
                  <c:v>-0.13746198497404566</c:v>
                </c:pt>
                <c:pt idx="6">
                  <c:v>-0.1326735119879808</c:v>
                </c:pt>
                <c:pt idx="7">
                  <c:v>-0.1156605875142187</c:v>
                </c:pt>
                <c:pt idx="8">
                  <c:v>-0.10975773082899914</c:v>
                </c:pt>
                <c:pt idx="9">
                  <c:v>-0.10956862329217289</c:v>
                </c:pt>
                <c:pt idx="10">
                  <c:v>-0.10347665907012707</c:v>
                </c:pt>
                <c:pt idx="11">
                  <c:v>-0.10347665907012707</c:v>
                </c:pt>
                <c:pt idx="12">
                  <c:v>-9.9478385434371944E-2</c:v>
                </c:pt>
                <c:pt idx="13">
                  <c:v>-9.346746729953738E-2</c:v>
                </c:pt>
                <c:pt idx="14">
                  <c:v>-9.1346761350842937E-2</c:v>
                </c:pt>
                <c:pt idx="15">
                  <c:v>-9.1319745988439185E-2</c:v>
                </c:pt>
                <c:pt idx="16">
                  <c:v>-9.0009500911857263E-2</c:v>
                </c:pt>
                <c:pt idx="17">
                  <c:v>-8.9280086126955996E-2</c:v>
                </c:pt>
                <c:pt idx="18">
                  <c:v>-8.9253070764552245E-2</c:v>
                </c:pt>
                <c:pt idx="19">
                  <c:v>-7.9655863270619742E-2</c:v>
                </c:pt>
                <c:pt idx="20">
                  <c:v>-7.7555418843728116E-2</c:v>
                </c:pt>
                <c:pt idx="21">
                  <c:v>-7.6393758260366831E-2</c:v>
                </c:pt>
                <c:pt idx="22">
                  <c:v>-7.3725991222996431E-2</c:v>
                </c:pt>
                <c:pt idx="23">
                  <c:v>-6.9720963746640371E-2</c:v>
                </c:pt>
                <c:pt idx="24">
                  <c:v>-6.3797845539617995E-2</c:v>
                </c:pt>
                <c:pt idx="25">
                  <c:v>-6.3743814814810493E-2</c:v>
                </c:pt>
                <c:pt idx="26">
                  <c:v>-6.3662768727599239E-2</c:v>
                </c:pt>
                <c:pt idx="27">
                  <c:v>-6.2305246766810762E-2</c:v>
                </c:pt>
                <c:pt idx="28">
                  <c:v>-6.1677139590923552E-2</c:v>
                </c:pt>
                <c:pt idx="29">
                  <c:v>-6.1650124228519801E-2</c:v>
                </c:pt>
                <c:pt idx="30">
                  <c:v>-5.9907633353477867E-2</c:v>
                </c:pt>
                <c:pt idx="31">
                  <c:v>-5.5747267543300241E-2</c:v>
                </c:pt>
                <c:pt idx="32">
                  <c:v>-2.1991572219813543E-2</c:v>
                </c:pt>
                <c:pt idx="33">
                  <c:v>-2.1971310698010726E-2</c:v>
                </c:pt>
                <c:pt idx="34">
                  <c:v>-2.1971310698010726E-2</c:v>
                </c:pt>
                <c:pt idx="35">
                  <c:v>-2.0525988809410048E-2</c:v>
                </c:pt>
                <c:pt idx="36">
                  <c:v>-1.8162144599081859E-2</c:v>
                </c:pt>
                <c:pt idx="37">
                  <c:v>-1.815539075848091E-2</c:v>
                </c:pt>
                <c:pt idx="38">
                  <c:v>-1.8101360033673408E-2</c:v>
                </c:pt>
                <c:pt idx="39">
                  <c:v>-1.6527715173654922E-2</c:v>
                </c:pt>
                <c:pt idx="40">
                  <c:v>-1.6034684809786467E-2</c:v>
                </c:pt>
                <c:pt idx="41">
                  <c:v>-1.4170624803927667E-2</c:v>
                </c:pt>
                <c:pt idx="42">
                  <c:v>-1.2124211101843543E-2</c:v>
                </c:pt>
                <c:pt idx="43">
                  <c:v>-1.0989565880885996E-2</c:v>
                </c:pt>
                <c:pt idx="44">
                  <c:v>-1.085448906886724E-2</c:v>
                </c:pt>
                <c:pt idx="45">
                  <c:v>-1.0604596966632546E-2</c:v>
                </c:pt>
                <c:pt idx="46">
                  <c:v>-1.0226381892980044E-2</c:v>
                </c:pt>
                <c:pt idx="47">
                  <c:v>-1.00035051531491E-2</c:v>
                </c:pt>
                <c:pt idx="48">
                  <c:v>-9.9764897907453493E-3</c:v>
                </c:pt>
                <c:pt idx="49">
                  <c:v>-8.6729985547643607E-3</c:v>
                </c:pt>
                <c:pt idx="50">
                  <c:v>-8.2407527563043564E-3</c:v>
                </c:pt>
                <c:pt idx="51">
                  <c:v>-6.417215794051162E-3</c:v>
                </c:pt>
                <c:pt idx="52">
                  <c:v>-4.485617382182977E-3</c:v>
                </c:pt>
                <c:pt idx="53">
                  <c:v>-2.8309264349532376E-3</c:v>
                </c:pt>
                <c:pt idx="54">
                  <c:v>-2.8309264349532376E-3</c:v>
                </c:pt>
                <c:pt idx="55">
                  <c:v>1.6063468398628405E-3</c:v>
                </c:pt>
                <c:pt idx="56">
                  <c:v>3.2340224246888288E-3</c:v>
                </c:pt>
                <c:pt idx="57">
                  <c:v>3.5109298893272745E-3</c:v>
                </c:pt>
                <c:pt idx="58">
                  <c:v>3.5109298893272745E-3</c:v>
                </c:pt>
                <c:pt idx="59">
                  <c:v>5.4357744605945252E-3</c:v>
                </c:pt>
                <c:pt idx="60">
                  <c:v>5.6046204756179663E-3</c:v>
                </c:pt>
                <c:pt idx="61">
                  <c:v>5.7667126500404731E-3</c:v>
                </c:pt>
                <c:pt idx="62">
                  <c:v>5.7667126500404731E-3</c:v>
                </c:pt>
                <c:pt idx="63">
                  <c:v>7.671295699504907E-3</c:v>
                </c:pt>
                <c:pt idx="64">
                  <c:v>1.1723600060067535E-2</c:v>
                </c:pt>
                <c:pt idx="65">
                  <c:v>1.1777630784875037E-2</c:v>
                </c:pt>
                <c:pt idx="66">
                  <c:v>1.3628183109531969E-2</c:v>
                </c:pt>
                <c:pt idx="67">
                  <c:v>1.9726901172178721E-2</c:v>
                </c:pt>
                <c:pt idx="68">
                  <c:v>2.1435622844215962E-2</c:v>
                </c:pt>
                <c:pt idx="69">
                  <c:v>2.1641614982544577E-2</c:v>
                </c:pt>
                <c:pt idx="70">
                  <c:v>2.882432446164182E-2</c:v>
                </c:pt>
                <c:pt idx="71">
                  <c:v>2.930384714430842E-2</c:v>
                </c:pt>
                <c:pt idx="72">
                  <c:v>3.1113876425359704E-2</c:v>
                </c:pt>
                <c:pt idx="73">
                  <c:v>3.1384030049397216E-2</c:v>
                </c:pt>
                <c:pt idx="74">
                  <c:v>3.3200813171049476E-2</c:v>
                </c:pt>
                <c:pt idx="75">
                  <c:v>3.345070527328417E-2</c:v>
                </c:pt>
                <c:pt idx="76">
                  <c:v>3.3579028244701992E-2</c:v>
                </c:pt>
                <c:pt idx="77">
                  <c:v>3.4781211871668882E-2</c:v>
                </c:pt>
                <c:pt idx="78">
                  <c:v>3.486225795888015E-2</c:v>
                </c:pt>
                <c:pt idx="79">
                  <c:v>3.717207144440085E-2</c:v>
                </c:pt>
                <c:pt idx="80">
                  <c:v>3.7324032857921935E-2</c:v>
                </c:pt>
                <c:pt idx="81">
                  <c:v>3.7611071083461789E-2</c:v>
                </c:pt>
                <c:pt idx="82">
                  <c:v>3.9201600544982618E-2</c:v>
                </c:pt>
                <c:pt idx="83">
                  <c:v>4.1244637326766281E-2</c:v>
                </c:pt>
                <c:pt idx="84">
                  <c:v>4.1420237182390657E-2</c:v>
                </c:pt>
                <c:pt idx="85">
                  <c:v>4.3128958854427912E-2</c:v>
                </c:pt>
                <c:pt idx="86">
                  <c:v>4.4952495816681093E-2</c:v>
                </c:pt>
                <c:pt idx="87">
                  <c:v>4.7410893795422432E-2</c:v>
                </c:pt>
                <c:pt idx="88">
                  <c:v>4.9193907714069979E-2</c:v>
                </c:pt>
                <c:pt idx="89">
                  <c:v>7.0576567056638784E-2</c:v>
                </c:pt>
                <c:pt idx="90">
                  <c:v>7.0630597781446286E-2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8C0-476A-8DBA-0021B8234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370864"/>
        <c:axId val="1"/>
      </c:scatterChart>
      <c:valAx>
        <c:axId val="609370864"/>
        <c:scaling>
          <c:orientation val="minMax"/>
          <c:min val="-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0646689997085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83333333333336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93708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097258675998832"/>
          <c:y val="0.92024539877300615"/>
          <c:w val="0.7256957203266258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676275</xdr:colOff>
      <xdr:row>18</xdr:row>
      <xdr:rowOff>19050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0A82DCD-7618-0BAD-7295-E7E7780CCC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171449</xdr:colOff>
      <xdr:row>0</xdr:row>
      <xdr:rowOff>66675</xdr:rowOff>
    </xdr:from>
    <xdr:to>
      <xdr:col>27</xdr:col>
      <xdr:colOff>28574</xdr:colOff>
      <xdr:row>18</xdr:row>
      <xdr:rowOff>95250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6053C00A-C53B-E6DE-0A1F-FCFD07673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2.pdf" TargetMode="External"/><Relationship Id="rId13" Type="http://schemas.openxmlformats.org/officeDocument/2006/relationships/hyperlink" Target="http://www.bav-astro.de/sfs/BAVM_link.php?BAVMnr=178" TargetMode="External"/><Relationship Id="rId18" Type="http://schemas.openxmlformats.org/officeDocument/2006/relationships/hyperlink" Target="http://www.konkoly.hu/cgi-bin/IBVS?5945" TargetMode="External"/><Relationship Id="rId3" Type="http://schemas.openxmlformats.org/officeDocument/2006/relationships/hyperlink" Target="http://www.konkoly.hu/cgi-bin/IBVS?5595" TargetMode="External"/><Relationship Id="rId7" Type="http://schemas.openxmlformats.org/officeDocument/2006/relationships/hyperlink" Target="http://www.konkoly.hu/cgi-bin/IBVS?5676" TargetMode="External"/><Relationship Id="rId12" Type="http://schemas.openxmlformats.org/officeDocument/2006/relationships/hyperlink" Target="http://www.konkoly.hu/cgi-bin/IBVS?5741" TargetMode="External"/><Relationship Id="rId17" Type="http://schemas.openxmlformats.org/officeDocument/2006/relationships/hyperlink" Target="http://www.bav-astro.de/sfs/BAVM_link.php?BAVMnr=203" TargetMode="External"/><Relationship Id="rId2" Type="http://schemas.openxmlformats.org/officeDocument/2006/relationships/hyperlink" Target="http://www.konkoly.hu/cgi-bin/IBVS?5595" TargetMode="External"/><Relationship Id="rId16" Type="http://schemas.openxmlformats.org/officeDocument/2006/relationships/hyperlink" Target="http://www.bav-astro.de/sfs/BAVM_link.php?BAVMnr=209" TargetMode="External"/><Relationship Id="rId1" Type="http://schemas.openxmlformats.org/officeDocument/2006/relationships/hyperlink" Target="http://www.bav-astro.de/sfs/BAVM_link.php?BAVMnr=60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konkoly.hu/cgi-bin/IBVS?5741" TargetMode="External"/><Relationship Id="rId5" Type="http://schemas.openxmlformats.org/officeDocument/2006/relationships/hyperlink" Target="http://vsolj.cetus-net.org/no39.pdf" TargetMode="External"/><Relationship Id="rId15" Type="http://schemas.openxmlformats.org/officeDocument/2006/relationships/hyperlink" Target="http://www.bav-astro.de/sfs/BAVM_link.php?BAVMnr=215" TargetMode="External"/><Relationship Id="rId10" Type="http://schemas.openxmlformats.org/officeDocument/2006/relationships/hyperlink" Target="http://var.astro.cz/oejv/issues/oejv0003.pdf" TargetMode="External"/><Relationship Id="rId4" Type="http://schemas.openxmlformats.org/officeDocument/2006/relationships/hyperlink" Target="http://www.konkoly.hu/cgi-bin/IBVS?5595" TargetMode="External"/><Relationship Id="rId9" Type="http://schemas.openxmlformats.org/officeDocument/2006/relationships/hyperlink" Target="http://www.konkoly.hu/cgi-bin/IBVS?5676" TargetMode="External"/><Relationship Id="rId14" Type="http://schemas.openxmlformats.org/officeDocument/2006/relationships/hyperlink" Target="http://vsolj.cetus-net.org/no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66"/>
  <sheetViews>
    <sheetView tabSelected="1" workbookViewId="0">
      <pane xSplit="14" ySplit="22" topLeftCell="O102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95" customHeight="1" x14ac:dyDescent="0.2"/>
  <cols>
    <col min="1" max="1" width="14.42578125" style="33" customWidth="1"/>
    <col min="2" max="2" width="5.140625" style="33" customWidth="1"/>
    <col min="3" max="3" width="11.85546875" style="33" customWidth="1"/>
    <col min="4" max="4" width="9.42578125" style="33" customWidth="1"/>
    <col min="5" max="5" width="9.85546875" style="33" customWidth="1"/>
    <col min="6" max="6" width="16.85546875" style="33" customWidth="1"/>
    <col min="7" max="7" width="8.140625" style="33" customWidth="1"/>
    <col min="8" max="14" width="8.5703125" style="33" customWidth="1"/>
    <col min="15" max="15" width="8" style="33" customWidth="1"/>
    <col min="16" max="16" width="7.7109375" style="33" customWidth="1"/>
    <col min="17" max="17" width="9.85546875" style="33" customWidth="1"/>
    <col min="18" max="16384" width="10.28515625" style="33"/>
  </cols>
  <sheetData>
    <row r="1" spans="1:6" customFormat="1" ht="20.25" x14ac:dyDescent="0.3">
      <c r="A1" s="1" t="s">
        <v>58</v>
      </c>
    </row>
    <row r="2" spans="1:6" ht="12.95" customHeight="1" x14ac:dyDescent="0.2">
      <c r="A2" s="33" t="s">
        <v>24</v>
      </c>
      <c r="B2" s="34" t="s">
        <v>52</v>
      </c>
    </row>
    <row r="4" spans="1:6" ht="12.95" customHeight="1" thickTop="1" thickBot="1" x14ac:dyDescent="0.25">
      <c r="A4" s="31" t="s">
        <v>0</v>
      </c>
      <c r="C4" s="35">
        <v>27455.398000000001</v>
      </c>
      <c r="D4" s="36">
        <v>1.2449425999999999</v>
      </c>
    </row>
    <row r="5" spans="1:6" ht="12.95" customHeight="1" thickTop="1" x14ac:dyDescent="0.2">
      <c r="A5" s="37" t="s">
        <v>61</v>
      </c>
      <c r="C5" s="38">
        <v>-9.5</v>
      </c>
      <c r="D5" s="33" t="s">
        <v>62</v>
      </c>
    </row>
    <row r="6" spans="1:6" ht="12.95" customHeight="1" x14ac:dyDescent="0.2">
      <c r="A6" s="31" t="s">
        <v>1</v>
      </c>
    </row>
    <row r="7" spans="1:6" ht="12.95" customHeight="1" x14ac:dyDescent="0.2">
      <c r="A7" s="33" t="s">
        <v>2</v>
      </c>
      <c r="C7" s="33">
        <f>+C4</f>
        <v>27455.398000000001</v>
      </c>
    </row>
    <row r="8" spans="1:6" ht="12.95" customHeight="1" x14ac:dyDescent="0.2">
      <c r="A8" s="33" t="s">
        <v>3</v>
      </c>
      <c r="C8" s="33">
        <f>+D4</f>
        <v>1.2449425999999999</v>
      </c>
    </row>
    <row r="9" spans="1:6" ht="12.95" customHeight="1" x14ac:dyDescent="0.2">
      <c r="A9" s="39" t="s">
        <v>66</v>
      </c>
      <c r="B9" s="40">
        <v>101</v>
      </c>
      <c r="C9" s="41" t="str">
        <f>"F"&amp;B9</f>
        <v>F101</v>
      </c>
      <c r="D9" s="42" t="str">
        <f>"G"&amp;B9</f>
        <v>G101</v>
      </c>
    </row>
    <row r="10" spans="1:6" ht="12.95" customHeight="1" thickBot="1" x14ac:dyDescent="0.25">
      <c r="C10" s="43" t="s">
        <v>20</v>
      </c>
      <c r="D10" s="43" t="s">
        <v>21</v>
      </c>
    </row>
    <row r="11" spans="1:6" ht="12.95" customHeight="1" x14ac:dyDescent="0.2">
      <c r="A11" s="33" t="s">
        <v>16</v>
      </c>
      <c r="C11" s="42">
        <f ca="1">INTERCEPT(INDIRECT($D$9):G992,INDIRECT($C$9):F992)</f>
        <v>-0.10347665907012707</v>
      </c>
      <c r="D11" s="44"/>
    </row>
    <row r="12" spans="1:6" ht="12.95" customHeight="1" x14ac:dyDescent="0.2">
      <c r="A12" s="33" t="s">
        <v>17</v>
      </c>
      <c r="C12" s="42">
        <f ca="1">SLOPE(INDIRECT($D$9):G992,INDIRECT($C$9):F992)</f>
        <v>6.7538406009377149E-6</v>
      </c>
      <c r="D12" s="44"/>
    </row>
    <row r="13" spans="1:6" ht="12.95" customHeight="1" x14ac:dyDescent="0.2">
      <c r="A13" s="33" t="s">
        <v>19</v>
      </c>
      <c r="C13" s="44" t="s">
        <v>14</v>
      </c>
    </row>
    <row r="15" spans="1:6" ht="12.95" customHeight="1" x14ac:dyDescent="0.2">
      <c r="A15" s="45" t="s">
        <v>18</v>
      </c>
      <c r="C15" s="46">
        <f ca="1">(C7+C11)+(C8+C12)*INT(MAX(F21:F3533))</f>
        <v>59548.843915997786</v>
      </c>
      <c r="E15" s="47" t="s">
        <v>71</v>
      </c>
      <c r="F15" s="38">
        <v>1</v>
      </c>
    </row>
    <row r="16" spans="1:6" ht="12.95" customHeight="1" x14ac:dyDescent="0.2">
      <c r="A16" s="31" t="s">
        <v>4</v>
      </c>
      <c r="C16" s="48">
        <f ca="1">+C8+C12</f>
        <v>1.2449493538406009</v>
      </c>
      <c r="E16" s="47" t="s">
        <v>63</v>
      </c>
      <c r="F16" s="49">
        <f ca="1">NOW()+15018.5+$C$5/24</f>
        <v>60312.784855671292</v>
      </c>
    </row>
    <row r="17" spans="1:21" ht="12.95" customHeight="1" thickBot="1" x14ac:dyDescent="0.25">
      <c r="A17" s="47" t="s">
        <v>57</v>
      </c>
      <c r="C17" s="33">
        <f>COUNT(C21:C2191)</f>
        <v>91</v>
      </c>
      <c r="E17" s="47" t="s">
        <v>72</v>
      </c>
      <c r="F17" s="49">
        <f ca="1">ROUND(2*(F16-$C$7)/$C$8,0)/2+F15</f>
        <v>26393.5</v>
      </c>
    </row>
    <row r="18" spans="1:21" ht="12.95" customHeight="1" thickTop="1" thickBot="1" x14ac:dyDescent="0.25">
      <c r="A18" s="31" t="s">
        <v>5</v>
      </c>
      <c r="C18" s="35">
        <f ca="1">+C15</f>
        <v>59548.843915997786</v>
      </c>
      <c r="D18" s="36">
        <f ca="1">+C16</f>
        <v>1.2449493538406009</v>
      </c>
      <c r="E18" s="47" t="s">
        <v>64</v>
      </c>
      <c r="F18" s="42">
        <f ca="1">ROUND(2*(F16-$C$15)/$C$16,0)/2+F15</f>
        <v>614.5</v>
      </c>
    </row>
    <row r="19" spans="1:21" ht="12.95" customHeight="1" thickTop="1" x14ac:dyDescent="0.2">
      <c r="E19" s="47" t="s">
        <v>65</v>
      </c>
      <c r="F19" s="50">
        <f ca="1">+$C$15+$C$16*F18-15018.5-$C$5/24</f>
        <v>45295.761127266174</v>
      </c>
    </row>
    <row r="20" spans="1:21" ht="12.95" customHeight="1" thickBot="1" x14ac:dyDescent="0.25">
      <c r="A20" s="43" t="s">
        <v>6</v>
      </c>
      <c r="B20" s="43" t="s">
        <v>7</v>
      </c>
      <c r="C20" s="43" t="s">
        <v>8</v>
      </c>
      <c r="D20" s="43" t="s">
        <v>13</v>
      </c>
      <c r="E20" s="43" t="s">
        <v>9</v>
      </c>
      <c r="F20" s="43" t="s">
        <v>10</v>
      </c>
      <c r="G20" s="43" t="s">
        <v>11</v>
      </c>
      <c r="H20" s="51" t="s">
        <v>48</v>
      </c>
      <c r="I20" s="51" t="s">
        <v>85</v>
      </c>
      <c r="J20" s="51" t="s">
        <v>80</v>
      </c>
      <c r="K20" s="51" t="s">
        <v>69</v>
      </c>
      <c r="L20" s="51" t="s">
        <v>25</v>
      </c>
      <c r="M20" s="51" t="s">
        <v>26</v>
      </c>
      <c r="N20" s="51" t="s">
        <v>27</v>
      </c>
      <c r="O20" s="51" t="s">
        <v>23</v>
      </c>
      <c r="P20" s="52" t="s">
        <v>22</v>
      </c>
      <c r="Q20" s="43" t="s">
        <v>15</v>
      </c>
      <c r="U20" s="53" t="s">
        <v>419</v>
      </c>
    </row>
    <row r="21" spans="1:21" ht="12.95" customHeight="1" x14ac:dyDescent="0.2">
      <c r="A21" s="28" t="s">
        <v>93</v>
      </c>
      <c r="B21" s="30" t="s">
        <v>54</v>
      </c>
      <c r="C21" s="29">
        <v>13490.834999999999</v>
      </c>
      <c r="D21" s="2"/>
      <c r="E21" s="10">
        <f t="shared" ref="E21:E52" si="0">+(C21-C$7)/C$8</f>
        <v>-11217.033620666529</v>
      </c>
      <c r="F21" s="10">
        <f t="shared" ref="F21:F52" si="1">ROUND(2*E21,0)/2</f>
        <v>-11217</v>
      </c>
      <c r="G21" s="33">
        <f t="shared" ref="G21:G41" si="2">+C21-(C$7+F21*C$8)</f>
        <v>-4.1855800003759214E-2</v>
      </c>
      <c r="H21" s="33">
        <f t="shared" ref="H21:H31" si="3">+G21</f>
        <v>-4.1855800003759214E-2</v>
      </c>
      <c r="O21" s="33">
        <f t="shared" ref="O21:O52" ca="1" si="4">+C$11+C$12*$F21</f>
        <v>-0.17923448909084541</v>
      </c>
      <c r="Q21" s="63" t="s">
        <v>422</v>
      </c>
    </row>
    <row r="22" spans="1:21" ht="12.95" customHeight="1" x14ac:dyDescent="0.2">
      <c r="A22" s="28" t="s">
        <v>98</v>
      </c>
      <c r="B22" s="30" t="s">
        <v>54</v>
      </c>
      <c r="C22" s="29">
        <v>15481.519</v>
      </c>
      <c r="D22" s="2"/>
      <c r="E22" s="10">
        <f t="shared" si="0"/>
        <v>-9618.0169270454735</v>
      </c>
      <c r="F22" s="10">
        <f t="shared" si="1"/>
        <v>-9618</v>
      </c>
      <c r="G22" s="33">
        <f t="shared" si="2"/>
        <v>-2.1073200001410441E-2</v>
      </c>
      <c r="H22" s="33">
        <f t="shared" si="3"/>
        <v>-2.1073200001410441E-2</v>
      </c>
      <c r="O22" s="33">
        <f t="shared" ca="1" si="4"/>
        <v>-0.16843509796994602</v>
      </c>
      <c r="Q22" s="54">
        <f t="shared" ref="Q22:Q53" si="5">+C22-15018.5</f>
        <v>463.01900000000023</v>
      </c>
    </row>
    <row r="23" spans="1:21" ht="12.95" customHeight="1" x14ac:dyDescent="0.2">
      <c r="A23" s="28" t="s">
        <v>98</v>
      </c>
      <c r="B23" s="30" t="s">
        <v>54</v>
      </c>
      <c r="C23" s="29">
        <v>15701.775</v>
      </c>
      <c r="D23" s="2"/>
      <c r="E23" s="10">
        <f t="shared" si="0"/>
        <v>-9441.0963204247346</v>
      </c>
      <c r="F23" s="10">
        <f t="shared" si="1"/>
        <v>-9441</v>
      </c>
      <c r="G23" s="33">
        <f t="shared" si="2"/>
        <v>-0.11991340000167838</v>
      </c>
      <c r="H23" s="33">
        <f t="shared" si="3"/>
        <v>-0.11991340000167838</v>
      </c>
      <c r="O23" s="33">
        <f t="shared" ca="1" si="4"/>
        <v>-0.16723966818358005</v>
      </c>
      <c r="Q23" s="54">
        <f t="shared" si="5"/>
        <v>683.27499999999964</v>
      </c>
    </row>
    <row r="24" spans="1:21" ht="12.95" customHeight="1" x14ac:dyDescent="0.2">
      <c r="A24" s="28" t="s">
        <v>98</v>
      </c>
      <c r="B24" s="30" t="s">
        <v>54</v>
      </c>
      <c r="C24" s="29">
        <v>15827.599</v>
      </c>
      <c r="D24" s="2"/>
      <c r="E24" s="10">
        <f t="shared" si="0"/>
        <v>-9340.0282069229561</v>
      </c>
      <c r="F24" s="10">
        <f t="shared" si="1"/>
        <v>-9340</v>
      </c>
      <c r="G24" s="33">
        <f t="shared" si="2"/>
        <v>-3.5116000000925851E-2</v>
      </c>
      <c r="H24" s="33">
        <f t="shared" si="3"/>
        <v>-3.5116000000925851E-2</v>
      </c>
      <c r="O24" s="33">
        <f t="shared" ca="1" si="4"/>
        <v>-0.16655753028288534</v>
      </c>
      <c r="Q24" s="54">
        <f t="shared" si="5"/>
        <v>809.09900000000016</v>
      </c>
    </row>
    <row r="25" spans="1:21" ht="12.95" customHeight="1" x14ac:dyDescent="0.2">
      <c r="A25" s="28" t="s">
        <v>98</v>
      </c>
      <c r="B25" s="30" t="s">
        <v>54</v>
      </c>
      <c r="C25" s="29">
        <v>16584.531999999999</v>
      </c>
      <c r="D25" s="2"/>
      <c r="E25" s="10">
        <f t="shared" si="0"/>
        <v>-8732.021861891466</v>
      </c>
      <c r="F25" s="10">
        <f t="shared" si="1"/>
        <v>-8732</v>
      </c>
      <c r="G25" s="33">
        <f t="shared" si="2"/>
        <v>-2.7216800001042429E-2</v>
      </c>
      <c r="H25" s="33">
        <f t="shared" si="3"/>
        <v>-2.7216800001042429E-2</v>
      </c>
      <c r="O25" s="33">
        <f t="shared" ca="1" si="4"/>
        <v>-0.16245119519751519</v>
      </c>
      <c r="Q25" s="54">
        <f t="shared" si="5"/>
        <v>1566.0319999999992</v>
      </c>
    </row>
    <row r="26" spans="1:21" ht="12.95" customHeight="1" x14ac:dyDescent="0.2">
      <c r="A26" s="28" t="s">
        <v>98</v>
      </c>
      <c r="B26" s="30" t="s">
        <v>54</v>
      </c>
      <c r="C26" s="29">
        <v>21190.841</v>
      </c>
      <c r="D26" s="2"/>
      <c r="E26" s="10">
        <f t="shared" si="0"/>
        <v>-5032.0046884089288</v>
      </c>
      <c r="F26" s="10">
        <f t="shared" si="1"/>
        <v>-5032</v>
      </c>
      <c r="G26" s="33">
        <f t="shared" si="2"/>
        <v>-5.8368000027257949E-3</v>
      </c>
      <c r="H26" s="33">
        <f t="shared" si="3"/>
        <v>-5.8368000027257949E-3</v>
      </c>
      <c r="O26" s="33">
        <f t="shared" ca="1" si="4"/>
        <v>-0.13746198497404566</v>
      </c>
      <c r="Q26" s="54">
        <f t="shared" si="5"/>
        <v>6172.3410000000003</v>
      </c>
    </row>
    <row r="27" spans="1:21" ht="12.95" customHeight="1" x14ac:dyDescent="0.2">
      <c r="A27" s="28" t="s">
        <v>98</v>
      </c>
      <c r="B27" s="30" t="s">
        <v>54</v>
      </c>
      <c r="C27" s="29">
        <v>22073.514999999999</v>
      </c>
      <c r="D27" s="2"/>
      <c r="E27" s="10">
        <f t="shared" si="0"/>
        <v>-4322.996899616096</v>
      </c>
      <c r="F27" s="10">
        <f t="shared" si="1"/>
        <v>-4323</v>
      </c>
      <c r="G27" s="33">
        <f t="shared" si="2"/>
        <v>3.8597999991907272E-3</v>
      </c>
      <c r="H27" s="33">
        <f t="shared" si="3"/>
        <v>3.8597999991907272E-3</v>
      </c>
      <c r="O27" s="33">
        <f t="shared" ca="1" si="4"/>
        <v>-0.1326735119879808</v>
      </c>
      <c r="Q27" s="54">
        <f t="shared" si="5"/>
        <v>7055.0149999999994</v>
      </c>
    </row>
    <row r="28" spans="1:21" ht="12.95" customHeight="1" x14ac:dyDescent="0.2">
      <c r="A28" s="28" t="s">
        <v>98</v>
      </c>
      <c r="B28" s="30" t="s">
        <v>54</v>
      </c>
      <c r="C28" s="29">
        <v>25209.535</v>
      </c>
      <c r="D28" s="2"/>
      <c r="E28" s="10">
        <f t="shared" si="0"/>
        <v>-1803.9891959677509</v>
      </c>
      <c r="F28" s="10">
        <f t="shared" si="1"/>
        <v>-1804</v>
      </c>
      <c r="G28" s="33">
        <f t="shared" si="2"/>
        <v>1.3450399997964269E-2</v>
      </c>
      <c r="H28" s="33">
        <f t="shared" si="3"/>
        <v>1.3450399997964269E-2</v>
      </c>
      <c r="O28" s="33">
        <f t="shared" ca="1" si="4"/>
        <v>-0.1156605875142187</v>
      </c>
      <c r="Q28" s="54">
        <f t="shared" si="5"/>
        <v>10191.035</v>
      </c>
    </row>
    <row r="29" spans="1:21" ht="12.95" customHeight="1" x14ac:dyDescent="0.2">
      <c r="A29" s="28" t="s">
        <v>98</v>
      </c>
      <c r="B29" s="30" t="s">
        <v>54</v>
      </c>
      <c r="C29" s="29">
        <v>26297.546999999999</v>
      </c>
      <c r="D29" s="2"/>
      <c r="E29" s="10">
        <f t="shared" si="0"/>
        <v>-930.04368233523576</v>
      </c>
      <c r="F29" s="10">
        <f t="shared" si="1"/>
        <v>-930</v>
      </c>
      <c r="G29" s="33">
        <f t="shared" si="2"/>
        <v>-5.4382000002078712E-2</v>
      </c>
      <c r="H29" s="33">
        <f t="shared" si="3"/>
        <v>-5.4382000002078712E-2</v>
      </c>
      <c r="O29" s="33">
        <f t="shared" ca="1" si="4"/>
        <v>-0.10975773082899914</v>
      </c>
      <c r="Q29" s="54">
        <f t="shared" si="5"/>
        <v>11279.046999999999</v>
      </c>
    </row>
    <row r="30" spans="1:21" ht="12.95" customHeight="1" x14ac:dyDescent="0.2">
      <c r="A30" s="28" t="s">
        <v>98</v>
      </c>
      <c r="B30" s="30" t="s">
        <v>54</v>
      </c>
      <c r="C30" s="29">
        <v>26332.411</v>
      </c>
      <c r="D30" s="2"/>
      <c r="E30" s="10">
        <f t="shared" si="0"/>
        <v>-902.03917835248069</v>
      </c>
      <c r="F30" s="10">
        <f t="shared" si="1"/>
        <v>-902</v>
      </c>
      <c r="G30" s="33">
        <f t="shared" si="2"/>
        <v>-4.8774800001410767E-2</v>
      </c>
      <c r="H30" s="33">
        <f t="shared" si="3"/>
        <v>-4.8774800001410767E-2</v>
      </c>
      <c r="O30" s="33">
        <f t="shared" ca="1" si="4"/>
        <v>-0.10956862329217289</v>
      </c>
      <c r="Q30" s="54">
        <f t="shared" si="5"/>
        <v>11313.911</v>
      </c>
    </row>
    <row r="31" spans="1:21" ht="12.95" customHeight="1" x14ac:dyDescent="0.2">
      <c r="A31" s="28" t="s">
        <v>127</v>
      </c>
      <c r="B31" s="30" t="s">
        <v>54</v>
      </c>
      <c r="C31" s="29">
        <v>27455.395</v>
      </c>
      <c r="D31" s="2"/>
      <c r="E31" s="10">
        <f t="shared" si="0"/>
        <v>-2.4097496548123429E-3</v>
      </c>
      <c r="F31" s="10">
        <f t="shared" si="1"/>
        <v>0</v>
      </c>
      <c r="G31" s="33">
        <f t="shared" si="2"/>
        <v>-3.0000000006111804E-3</v>
      </c>
      <c r="H31" s="33">
        <f t="shared" si="3"/>
        <v>-3.0000000006111804E-3</v>
      </c>
      <c r="O31" s="33">
        <f t="shared" ca="1" si="4"/>
        <v>-0.10347665907012707</v>
      </c>
      <c r="Q31" s="54">
        <f t="shared" si="5"/>
        <v>12436.895</v>
      </c>
    </row>
    <row r="32" spans="1:21" ht="12.95" customHeight="1" x14ac:dyDescent="0.2">
      <c r="A32" s="10" t="s">
        <v>12</v>
      </c>
      <c r="B32" s="10"/>
      <c r="C32" s="2">
        <v>27455.398000000001</v>
      </c>
      <c r="D32" s="2" t="s">
        <v>14</v>
      </c>
      <c r="E32" s="10">
        <f t="shared" si="0"/>
        <v>0</v>
      </c>
      <c r="F32" s="10">
        <f t="shared" si="1"/>
        <v>0</v>
      </c>
      <c r="G32" s="33">
        <f t="shared" si="2"/>
        <v>0</v>
      </c>
      <c r="H32" s="42">
        <v>0</v>
      </c>
      <c r="O32" s="33">
        <f t="shared" ca="1" si="4"/>
        <v>-0.10347665907012707</v>
      </c>
      <c r="Q32" s="54">
        <f t="shared" si="5"/>
        <v>12436.898000000001</v>
      </c>
    </row>
    <row r="33" spans="1:21" ht="12.95" customHeight="1" x14ac:dyDescent="0.2">
      <c r="A33" s="28" t="s">
        <v>131</v>
      </c>
      <c r="B33" s="30" t="s">
        <v>54</v>
      </c>
      <c r="C33" s="29">
        <v>28192.404999999999</v>
      </c>
      <c r="D33" s="2"/>
      <c r="E33" s="10">
        <f t="shared" si="0"/>
        <v>592.00078782748528</v>
      </c>
      <c r="F33" s="10">
        <f t="shared" si="1"/>
        <v>592</v>
      </c>
      <c r="G33" s="33">
        <f t="shared" si="2"/>
        <v>9.8079999952460639E-4</v>
      </c>
      <c r="H33" s="33">
        <f t="shared" ref="H33:H41" si="6">+G33</f>
        <v>9.8079999952460639E-4</v>
      </c>
      <c r="O33" s="33">
        <f t="shared" ca="1" si="4"/>
        <v>-9.9478385434371944E-2</v>
      </c>
      <c r="Q33" s="54">
        <f t="shared" si="5"/>
        <v>13173.904999999999</v>
      </c>
    </row>
    <row r="34" spans="1:21" ht="12.95" customHeight="1" x14ac:dyDescent="0.2">
      <c r="A34" s="28" t="s">
        <v>93</v>
      </c>
      <c r="B34" s="30" t="s">
        <v>54</v>
      </c>
      <c r="C34" s="29">
        <v>29300.418000000001</v>
      </c>
      <c r="D34" s="2"/>
      <c r="E34" s="10">
        <f t="shared" si="0"/>
        <v>1482.0121024053644</v>
      </c>
      <c r="F34" s="10">
        <f t="shared" si="1"/>
        <v>1482</v>
      </c>
      <c r="G34" s="33">
        <f t="shared" si="2"/>
        <v>1.5066800002387026E-2</v>
      </c>
      <c r="H34" s="33">
        <f t="shared" si="6"/>
        <v>1.5066800002387026E-2</v>
      </c>
      <c r="O34" s="33">
        <f t="shared" ca="1" si="4"/>
        <v>-9.346746729953738E-2</v>
      </c>
      <c r="Q34" s="54">
        <f t="shared" si="5"/>
        <v>14281.918000000001</v>
      </c>
    </row>
    <row r="35" spans="1:21" ht="12.95" customHeight="1" x14ac:dyDescent="0.2">
      <c r="A35" s="28" t="s">
        <v>139</v>
      </c>
      <c r="B35" s="30" t="s">
        <v>54</v>
      </c>
      <c r="C35" s="29">
        <v>29691.314999999999</v>
      </c>
      <c r="D35" s="2"/>
      <c r="E35" s="10">
        <f t="shared" si="0"/>
        <v>1796.0000726137878</v>
      </c>
      <c r="F35" s="10">
        <f t="shared" si="1"/>
        <v>1796</v>
      </c>
      <c r="G35" s="33">
        <f t="shared" si="2"/>
        <v>9.0399997134227306E-5</v>
      </c>
      <c r="H35" s="33">
        <f t="shared" si="6"/>
        <v>9.0399997134227306E-5</v>
      </c>
      <c r="O35" s="33">
        <f t="shared" ca="1" si="4"/>
        <v>-9.1346761350842937E-2</v>
      </c>
      <c r="Q35" s="54">
        <f t="shared" si="5"/>
        <v>14672.814999999999</v>
      </c>
    </row>
    <row r="36" spans="1:21" ht="12.95" customHeight="1" x14ac:dyDescent="0.2">
      <c r="A36" s="28" t="s">
        <v>139</v>
      </c>
      <c r="B36" s="30" t="s">
        <v>54</v>
      </c>
      <c r="C36" s="29">
        <v>29696.29</v>
      </c>
      <c r="D36" s="2"/>
      <c r="E36" s="10">
        <f t="shared" si="0"/>
        <v>1799.9962407905393</v>
      </c>
      <c r="F36" s="10">
        <f t="shared" si="1"/>
        <v>1800</v>
      </c>
      <c r="G36" s="33">
        <f t="shared" si="2"/>
        <v>-4.6799999981885776E-3</v>
      </c>
      <c r="H36" s="33">
        <f t="shared" si="6"/>
        <v>-4.6799999981885776E-3</v>
      </c>
      <c r="O36" s="33">
        <f t="shared" ca="1" si="4"/>
        <v>-9.1319745988439185E-2</v>
      </c>
      <c r="Q36" s="54">
        <f t="shared" si="5"/>
        <v>14677.79</v>
      </c>
    </row>
    <row r="37" spans="1:21" ht="12.95" customHeight="1" x14ac:dyDescent="0.2">
      <c r="A37" s="28" t="s">
        <v>93</v>
      </c>
      <c r="B37" s="30" t="s">
        <v>54</v>
      </c>
      <c r="C37" s="29">
        <v>29937.875</v>
      </c>
      <c r="D37" s="2"/>
      <c r="E37" s="10">
        <f t="shared" si="0"/>
        <v>1994.0493642036181</v>
      </c>
      <c r="F37" s="10">
        <f t="shared" si="1"/>
        <v>1994</v>
      </c>
      <c r="G37" s="33">
        <f t="shared" si="2"/>
        <v>6.1455600000044797E-2</v>
      </c>
      <c r="H37" s="33">
        <f t="shared" si="6"/>
        <v>6.1455600000044797E-2</v>
      </c>
      <c r="O37" s="33">
        <f t="shared" ca="1" si="4"/>
        <v>-9.0009500911857263E-2</v>
      </c>
      <c r="Q37" s="54">
        <f t="shared" si="5"/>
        <v>14919.375</v>
      </c>
    </row>
    <row r="38" spans="1:21" ht="12.95" customHeight="1" x14ac:dyDescent="0.2">
      <c r="A38" s="28" t="s">
        <v>139</v>
      </c>
      <c r="B38" s="30" t="s">
        <v>54</v>
      </c>
      <c r="C38" s="29">
        <v>30072.26</v>
      </c>
      <c r="D38" s="2"/>
      <c r="E38" s="10">
        <f t="shared" si="0"/>
        <v>2101.9940999689443</v>
      </c>
      <c r="F38" s="10">
        <f t="shared" si="1"/>
        <v>2102</v>
      </c>
      <c r="G38" s="33">
        <f t="shared" si="2"/>
        <v>-7.3452000033285003E-3</v>
      </c>
      <c r="H38" s="33">
        <f t="shared" si="6"/>
        <v>-7.3452000033285003E-3</v>
      </c>
      <c r="O38" s="33">
        <f t="shared" ca="1" si="4"/>
        <v>-8.9280086126955996E-2</v>
      </c>
      <c r="Q38" s="54">
        <f t="shared" si="5"/>
        <v>15053.759999999998</v>
      </c>
    </row>
    <row r="39" spans="1:21" ht="12.95" customHeight="1" x14ac:dyDescent="0.2">
      <c r="A39" s="28" t="s">
        <v>93</v>
      </c>
      <c r="B39" s="30" t="s">
        <v>54</v>
      </c>
      <c r="C39" s="29">
        <v>30077.251</v>
      </c>
      <c r="D39" s="2"/>
      <c r="E39" s="10">
        <f t="shared" si="0"/>
        <v>2106.0031201438519</v>
      </c>
      <c r="F39" s="10">
        <f t="shared" si="1"/>
        <v>2106</v>
      </c>
      <c r="G39" s="33">
        <f t="shared" si="2"/>
        <v>3.8843999973323662E-3</v>
      </c>
      <c r="H39" s="33">
        <f t="shared" si="6"/>
        <v>3.8843999973323662E-3</v>
      </c>
      <c r="O39" s="33">
        <f t="shared" ca="1" si="4"/>
        <v>-8.9253070764552245E-2</v>
      </c>
      <c r="Q39" s="54">
        <f t="shared" si="5"/>
        <v>15058.751</v>
      </c>
    </row>
    <row r="40" spans="1:21" ht="12.95" customHeight="1" x14ac:dyDescent="0.2">
      <c r="A40" s="28" t="s">
        <v>131</v>
      </c>
      <c r="B40" s="30" t="s">
        <v>54</v>
      </c>
      <c r="C40" s="29">
        <v>31846.302</v>
      </c>
      <c r="D40" s="2"/>
      <c r="E40" s="10">
        <f t="shared" si="0"/>
        <v>3526.9931320528344</v>
      </c>
      <c r="F40" s="10">
        <f t="shared" si="1"/>
        <v>3527</v>
      </c>
      <c r="G40" s="33">
        <f t="shared" si="2"/>
        <v>-8.5502000001724809E-3</v>
      </c>
      <c r="H40" s="33">
        <f t="shared" si="6"/>
        <v>-8.5502000001724809E-3</v>
      </c>
      <c r="O40" s="33">
        <f t="shared" ca="1" si="4"/>
        <v>-7.9655863270619742E-2</v>
      </c>
      <c r="Q40" s="54">
        <f t="shared" si="5"/>
        <v>16827.802</v>
      </c>
    </row>
    <row r="41" spans="1:21" ht="12.95" customHeight="1" x14ac:dyDescent="0.2">
      <c r="A41" s="28" t="s">
        <v>139</v>
      </c>
      <c r="B41" s="30" t="s">
        <v>54</v>
      </c>
      <c r="C41" s="29">
        <v>32233.5</v>
      </c>
      <c r="D41" s="2"/>
      <c r="E41" s="10">
        <f t="shared" si="0"/>
        <v>3838.0098809374822</v>
      </c>
      <c r="F41" s="10">
        <f t="shared" si="1"/>
        <v>3838</v>
      </c>
      <c r="G41" s="33">
        <f t="shared" si="2"/>
        <v>1.2301200000365498E-2</v>
      </c>
      <c r="H41" s="33">
        <f t="shared" si="6"/>
        <v>1.2301200000365498E-2</v>
      </c>
      <c r="O41" s="33">
        <f t="shared" ca="1" si="4"/>
        <v>-7.7555418843728116E-2</v>
      </c>
      <c r="Q41" s="54">
        <f t="shared" si="5"/>
        <v>17215</v>
      </c>
    </row>
    <row r="42" spans="1:21" ht="12.95" customHeight="1" x14ac:dyDescent="0.2">
      <c r="A42" s="28" t="s">
        <v>93</v>
      </c>
      <c r="B42" s="30" t="s">
        <v>54</v>
      </c>
      <c r="C42" s="29">
        <v>32447.892</v>
      </c>
      <c r="D42" s="2"/>
      <c r="E42" s="10">
        <f t="shared" si="0"/>
        <v>4010.2202302339074</v>
      </c>
      <c r="F42" s="10">
        <f t="shared" si="1"/>
        <v>4010</v>
      </c>
      <c r="O42" s="33">
        <f t="shared" ca="1" si="4"/>
        <v>-7.6393758260366831E-2</v>
      </c>
      <c r="Q42" s="54">
        <f t="shared" si="5"/>
        <v>17429.392</v>
      </c>
      <c r="U42" s="33">
        <f>+C42-(C$7+F42*C$8)</f>
        <v>0.27417399999831105</v>
      </c>
    </row>
    <row r="43" spans="1:21" ht="12.95" customHeight="1" x14ac:dyDescent="0.2">
      <c r="A43" s="28" t="s">
        <v>139</v>
      </c>
      <c r="B43" s="30" t="s">
        <v>54</v>
      </c>
      <c r="C43" s="29">
        <v>32939.360000000001</v>
      </c>
      <c r="D43" s="2"/>
      <c r="E43" s="10">
        <f t="shared" si="0"/>
        <v>4404.9918446039201</v>
      </c>
      <c r="F43" s="10">
        <f t="shared" si="1"/>
        <v>4405</v>
      </c>
      <c r="G43" s="33">
        <f t="shared" ref="G43:G74" si="7">+C43-(C$7+F43*C$8)</f>
        <v>-1.0153000002901535E-2</v>
      </c>
      <c r="H43" s="33">
        <f t="shared" ref="H43:H53" si="8">+G43</f>
        <v>-1.0153000002901535E-2</v>
      </c>
      <c r="O43" s="33">
        <f t="shared" ca="1" si="4"/>
        <v>-7.3725991222996431E-2</v>
      </c>
      <c r="Q43" s="54">
        <f t="shared" si="5"/>
        <v>17920.86</v>
      </c>
    </row>
    <row r="44" spans="1:21" ht="12.95" customHeight="1" x14ac:dyDescent="0.2">
      <c r="A44" s="28" t="s">
        <v>93</v>
      </c>
      <c r="B44" s="30" t="s">
        <v>54</v>
      </c>
      <c r="C44" s="29">
        <v>33677.593000000001</v>
      </c>
      <c r="D44" s="2"/>
      <c r="E44" s="10">
        <f t="shared" si="0"/>
        <v>4997.9774167901396</v>
      </c>
      <c r="F44" s="10">
        <f t="shared" si="1"/>
        <v>4998</v>
      </c>
      <c r="G44" s="33">
        <f t="shared" si="7"/>
        <v>-2.8114799999457318E-2</v>
      </c>
      <c r="H44" s="33">
        <f t="shared" si="8"/>
        <v>-2.8114799999457318E-2</v>
      </c>
      <c r="O44" s="33">
        <f t="shared" ca="1" si="4"/>
        <v>-6.9720963746640371E-2</v>
      </c>
      <c r="Q44" s="54">
        <f t="shared" si="5"/>
        <v>18659.093000000001</v>
      </c>
    </row>
    <row r="45" spans="1:21" ht="12.95" customHeight="1" x14ac:dyDescent="0.2">
      <c r="A45" s="28" t="s">
        <v>139</v>
      </c>
      <c r="B45" s="30" t="s">
        <v>54</v>
      </c>
      <c r="C45" s="29">
        <v>34769.379999999997</v>
      </c>
      <c r="D45" s="2"/>
      <c r="E45" s="10">
        <f t="shared" si="0"/>
        <v>5874.9551987376744</v>
      </c>
      <c r="F45" s="10">
        <f t="shared" si="1"/>
        <v>5875</v>
      </c>
      <c r="G45" s="33">
        <f t="shared" si="7"/>
        <v>-5.5775000000721775E-2</v>
      </c>
      <c r="H45" s="33">
        <f t="shared" si="8"/>
        <v>-5.5775000000721775E-2</v>
      </c>
      <c r="O45" s="33">
        <f t="shared" ca="1" si="4"/>
        <v>-6.3797845539617995E-2</v>
      </c>
      <c r="Q45" s="54">
        <f t="shared" si="5"/>
        <v>19750.879999999997</v>
      </c>
    </row>
    <row r="46" spans="1:21" ht="12.95" customHeight="1" x14ac:dyDescent="0.2">
      <c r="A46" s="28" t="s">
        <v>139</v>
      </c>
      <c r="B46" s="30" t="s">
        <v>54</v>
      </c>
      <c r="C46" s="29">
        <v>34779.379999999997</v>
      </c>
      <c r="D46" s="2"/>
      <c r="E46" s="10">
        <f t="shared" si="0"/>
        <v>5882.9876975854122</v>
      </c>
      <c r="F46" s="10">
        <f t="shared" si="1"/>
        <v>5883</v>
      </c>
      <c r="G46" s="33">
        <f t="shared" si="7"/>
        <v>-1.5315800003008917E-2</v>
      </c>
      <c r="H46" s="33">
        <f t="shared" si="8"/>
        <v>-1.5315800003008917E-2</v>
      </c>
      <c r="O46" s="33">
        <f t="shared" ca="1" si="4"/>
        <v>-6.3743814814810493E-2</v>
      </c>
      <c r="Q46" s="54">
        <f t="shared" si="5"/>
        <v>19760.879999999997</v>
      </c>
    </row>
    <row r="47" spans="1:21" ht="12.95" customHeight="1" x14ac:dyDescent="0.2">
      <c r="A47" s="28" t="s">
        <v>139</v>
      </c>
      <c r="B47" s="30" t="s">
        <v>54</v>
      </c>
      <c r="C47" s="29">
        <v>34794.324999999997</v>
      </c>
      <c r="D47" s="2"/>
      <c r="E47" s="10">
        <f t="shared" si="0"/>
        <v>5894.9922671133563</v>
      </c>
      <c r="F47" s="10">
        <f t="shared" si="1"/>
        <v>5895</v>
      </c>
      <c r="G47" s="33">
        <f t="shared" si="7"/>
        <v>-9.6270000067306682E-3</v>
      </c>
      <c r="H47" s="33">
        <f t="shared" si="8"/>
        <v>-9.6270000067306682E-3</v>
      </c>
      <c r="O47" s="33">
        <f t="shared" ca="1" si="4"/>
        <v>-6.3662768727599239E-2</v>
      </c>
      <c r="Q47" s="54">
        <f t="shared" si="5"/>
        <v>19775.824999999997</v>
      </c>
    </row>
    <row r="48" spans="1:21" ht="12.95" customHeight="1" x14ac:dyDescent="0.2">
      <c r="A48" s="28" t="s">
        <v>139</v>
      </c>
      <c r="B48" s="30" t="s">
        <v>54</v>
      </c>
      <c r="C48" s="29">
        <v>35044.57</v>
      </c>
      <c r="D48" s="2"/>
      <c r="E48" s="10">
        <f t="shared" si="0"/>
        <v>6096.0015345285792</v>
      </c>
      <c r="F48" s="10">
        <f t="shared" si="1"/>
        <v>6096</v>
      </c>
      <c r="G48" s="33">
        <f t="shared" si="7"/>
        <v>1.9104000020888634E-3</v>
      </c>
      <c r="H48" s="33">
        <f t="shared" si="8"/>
        <v>1.9104000020888634E-3</v>
      </c>
      <c r="O48" s="33">
        <f t="shared" ca="1" si="4"/>
        <v>-6.2305246766810762E-2</v>
      </c>
      <c r="Q48" s="54">
        <f t="shared" si="5"/>
        <v>20026.07</v>
      </c>
    </row>
    <row r="49" spans="1:17" ht="12.95" customHeight="1" x14ac:dyDescent="0.2">
      <c r="A49" s="28" t="s">
        <v>139</v>
      </c>
      <c r="B49" s="30" t="s">
        <v>54</v>
      </c>
      <c r="C49" s="29">
        <v>35160.332000000002</v>
      </c>
      <c r="D49" s="2"/>
      <c r="E49" s="10">
        <f t="shared" si="0"/>
        <v>6188.9873476897665</v>
      </c>
      <c r="F49" s="10">
        <f t="shared" si="1"/>
        <v>6189</v>
      </c>
      <c r="G49" s="33">
        <f t="shared" si="7"/>
        <v>-1.5751399994769599E-2</v>
      </c>
      <c r="H49" s="33">
        <f t="shared" si="8"/>
        <v>-1.5751399994769599E-2</v>
      </c>
      <c r="O49" s="33">
        <f t="shared" ca="1" si="4"/>
        <v>-6.1677139590923552E-2</v>
      </c>
      <c r="Q49" s="54">
        <f t="shared" si="5"/>
        <v>20141.832000000002</v>
      </c>
    </row>
    <row r="50" spans="1:17" ht="12.95" customHeight="1" x14ac:dyDescent="0.2">
      <c r="A50" s="28" t="s">
        <v>139</v>
      </c>
      <c r="B50" s="30" t="s">
        <v>54</v>
      </c>
      <c r="C50" s="29">
        <v>35165.317000000003</v>
      </c>
      <c r="D50" s="2"/>
      <c r="E50" s="10">
        <f t="shared" si="0"/>
        <v>6192.991548365364</v>
      </c>
      <c r="F50" s="10">
        <f t="shared" si="1"/>
        <v>6193</v>
      </c>
      <c r="G50" s="33">
        <f t="shared" si="7"/>
        <v>-1.0521799995331094E-2</v>
      </c>
      <c r="H50" s="33">
        <f t="shared" si="8"/>
        <v>-1.0521799995331094E-2</v>
      </c>
      <c r="O50" s="33">
        <f t="shared" ca="1" si="4"/>
        <v>-6.1650124228519801E-2</v>
      </c>
      <c r="Q50" s="54">
        <f t="shared" si="5"/>
        <v>20146.817000000003</v>
      </c>
    </row>
    <row r="51" spans="1:17" ht="12.95" customHeight="1" x14ac:dyDescent="0.2">
      <c r="A51" s="28" t="s">
        <v>139</v>
      </c>
      <c r="B51" s="30" t="s">
        <v>54</v>
      </c>
      <c r="C51" s="29">
        <v>35486.51</v>
      </c>
      <c r="D51" s="2"/>
      <c r="E51" s="10">
        <f t="shared" si="0"/>
        <v>6450.989788605516</v>
      </c>
      <c r="F51" s="10">
        <f t="shared" si="1"/>
        <v>6451</v>
      </c>
      <c r="G51" s="33">
        <f t="shared" si="7"/>
        <v>-1.2712600000668317E-2</v>
      </c>
      <c r="H51" s="33">
        <f t="shared" si="8"/>
        <v>-1.2712600000668317E-2</v>
      </c>
      <c r="O51" s="33">
        <f t="shared" ca="1" si="4"/>
        <v>-5.9907633353477867E-2</v>
      </c>
      <c r="Q51" s="54">
        <f t="shared" si="5"/>
        <v>20468.010000000002</v>
      </c>
    </row>
    <row r="52" spans="1:17" ht="12.95" customHeight="1" x14ac:dyDescent="0.2">
      <c r="A52" s="28" t="s">
        <v>139</v>
      </c>
      <c r="B52" s="30" t="s">
        <v>54</v>
      </c>
      <c r="C52" s="29">
        <v>36253.387999999999</v>
      </c>
      <c r="D52" s="2"/>
      <c r="E52" s="10">
        <f t="shared" si="0"/>
        <v>7066.9844537410791</v>
      </c>
      <c r="F52" s="10">
        <f t="shared" si="1"/>
        <v>7067</v>
      </c>
      <c r="G52" s="33">
        <f t="shared" si="7"/>
        <v>-1.9354199997906107E-2</v>
      </c>
      <c r="H52" s="33">
        <f t="shared" si="8"/>
        <v>-1.9354199997906107E-2</v>
      </c>
      <c r="O52" s="33">
        <f t="shared" ca="1" si="4"/>
        <v>-5.5747267543300241E-2</v>
      </c>
      <c r="Q52" s="54">
        <f t="shared" si="5"/>
        <v>21234.887999999999</v>
      </c>
    </row>
    <row r="53" spans="1:17" ht="12.95" customHeight="1" x14ac:dyDescent="0.2">
      <c r="A53" s="28" t="s">
        <v>93</v>
      </c>
      <c r="B53" s="30" t="s">
        <v>54</v>
      </c>
      <c r="C53" s="29">
        <v>42475.63</v>
      </c>
      <c r="D53" s="2"/>
      <c r="E53" s="10">
        <f t="shared" ref="E53:E84" si="9">+(C53-C$7)/C$8</f>
        <v>12064.999623275802</v>
      </c>
      <c r="F53" s="10">
        <f t="shared" ref="F53:F84" si="10">ROUND(2*E53,0)/2</f>
        <v>12065</v>
      </c>
      <c r="G53" s="33">
        <f t="shared" si="7"/>
        <v>-4.6899999870220199E-4</v>
      </c>
      <c r="H53" s="33">
        <f t="shared" si="8"/>
        <v>-4.6899999870220199E-4</v>
      </c>
      <c r="O53" s="33">
        <f t="shared" ref="O53:O84" ca="1" si="11">+C$11+C$12*$F53</f>
        <v>-2.1991572219813543E-2</v>
      </c>
      <c r="Q53" s="54">
        <f t="shared" si="5"/>
        <v>27457.129999999997</v>
      </c>
    </row>
    <row r="54" spans="1:17" ht="12.95" customHeight="1" x14ac:dyDescent="0.2">
      <c r="A54" s="28" t="s">
        <v>196</v>
      </c>
      <c r="B54" s="30" t="s">
        <v>54</v>
      </c>
      <c r="C54" s="29">
        <v>42479.402999999998</v>
      </c>
      <c r="D54" s="2"/>
      <c r="E54" s="10">
        <f t="shared" si="9"/>
        <v>12068.030285091054</v>
      </c>
      <c r="F54" s="10">
        <f t="shared" si="10"/>
        <v>12068</v>
      </c>
      <c r="G54" s="33">
        <f t="shared" si="7"/>
        <v>3.7703199996030889E-2</v>
      </c>
      <c r="I54" s="33">
        <f t="shared" ref="I54:I87" si="12">+G54</f>
        <v>3.7703199996030889E-2</v>
      </c>
      <c r="O54" s="33">
        <f t="shared" ca="1" si="11"/>
        <v>-2.1971310698010726E-2</v>
      </c>
      <c r="Q54" s="54">
        <f t="shared" ref="Q54:Q85" si="13">+C54-15018.5</f>
        <v>27460.902999999998</v>
      </c>
    </row>
    <row r="55" spans="1:17" ht="12.95" customHeight="1" x14ac:dyDescent="0.2">
      <c r="A55" s="10" t="s">
        <v>28</v>
      </c>
      <c r="B55" s="10"/>
      <c r="C55" s="2">
        <v>42479.404999999999</v>
      </c>
      <c r="D55" s="11" t="s">
        <v>51</v>
      </c>
      <c r="E55" s="10">
        <f t="shared" si="9"/>
        <v>12068.031891590825</v>
      </c>
      <c r="F55" s="10">
        <f t="shared" si="10"/>
        <v>12068</v>
      </c>
      <c r="G55" s="33">
        <f t="shared" si="7"/>
        <v>3.9703199996438343E-2</v>
      </c>
      <c r="I55" s="33">
        <f t="shared" si="12"/>
        <v>3.9703199996438343E-2</v>
      </c>
      <c r="J55" s="42"/>
      <c r="O55" s="33">
        <f t="shared" ca="1" si="11"/>
        <v>-2.1971310698010726E-2</v>
      </c>
      <c r="Q55" s="54">
        <f t="shared" si="13"/>
        <v>27460.904999999999</v>
      </c>
    </row>
    <row r="56" spans="1:17" ht="12.95" customHeight="1" x14ac:dyDescent="0.2">
      <c r="A56" s="28" t="s">
        <v>93</v>
      </c>
      <c r="B56" s="30" t="s">
        <v>54</v>
      </c>
      <c r="C56" s="29">
        <v>42745.777000000002</v>
      </c>
      <c r="D56" s="2"/>
      <c r="E56" s="10">
        <f t="shared" si="9"/>
        <v>12281.995169897795</v>
      </c>
      <c r="F56" s="10">
        <f t="shared" si="10"/>
        <v>12282</v>
      </c>
      <c r="G56" s="33">
        <f t="shared" si="7"/>
        <v>-6.0131999998702668E-3</v>
      </c>
      <c r="I56" s="33">
        <f t="shared" si="12"/>
        <v>-6.0131999998702668E-3</v>
      </c>
      <c r="O56" s="33">
        <f t="shared" ca="1" si="11"/>
        <v>-2.0525988809410048E-2</v>
      </c>
      <c r="Q56" s="54">
        <f t="shared" si="13"/>
        <v>27727.277000000002</v>
      </c>
    </row>
    <row r="57" spans="1:17" ht="12.95" customHeight="1" x14ac:dyDescent="0.2">
      <c r="A57" s="28" t="s">
        <v>93</v>
      </c>
      <c r="B57" s="30" t="s">
        <v>54</v>
      </c>
      <c r="C57" s="29">
        <v>43181.517999999996</v>
      </c>
      <c r="D57" s="2"/>
      <c r="E57" s="10">
        <f t="shared" si="9"/>
        <v>12632.004077939013</v>
      </c>
      <c r="F57" s="10">
        <f t="shared" si="10"/>
        <v>12632</v>
      </c>
      <c r="G57" s="33">
        <f t="shared" si="7"/>
        <v>5.0767999928211793E-3</v>
      </c>
      <c r="I57" s="33">
        <f t="shared" si="12"/>
        <v>5.0767999928211793E-3</v>
      </c>
      <c r="O57" s="33">
        <f t="shared" ca="1" si="11"/>
        <v>-1.8162144599081859E-2</v>
      </c>
      <c r="Q57" s="54">
        <f t="shared" si="13"/>
        <v>28163.017999999996</v>
      </c>
    </row>
    <row r="58" spans="1:17" ht="12.95" customHeight="1" x14ac:dyDescent="0.2">
      <c r="A58" s="28" t="s">
        <v>93</v>
      </c>
      <c r="B58" s="30" t="s">
        <v>54</v>
      </c>
      <c r="C58" s="29">
        <v>43182.76</v>
      </c>
      <c r="D58" s="2"/>
      <c r="E58" s="10">
        <f t="shared" si="9"/>
        <v>12633.001714295906</v>
      </c>
      <c r="F58" s="10">
        <f t="shared" si="10"/>
        <v>12633</v>
      </c>
      <c r="G58" s="33">
        <f t="shared" si="7"/>
        <v>2.1342000036383979E-3</v>
      </c>
      <c r="I58" s="33">
        <f t="shared" si="12"/>
        <v>2.1342000036383979E-3</v>
      </c>
      <c r="O58" s="33">
        <f t="shared" ca="1" si="11"/>
        <v>-1.815539075848091E-2</v>
      </c>
      <c r="Q58" s="54">
        <f t="shared" si="13"/>
        <v>28164.260000000002</v>
      </c>
    </row>
    <row r="59" spans="1:17" ht="12.95" customHeight="1" x14ac:dyDescent="0.2">
      <c r="A59" s="28" t="s">
        <v>93</v>
      </c>
      <c r="B59" s="30" t="s">
        <v>54</v>
      </c>
      <c r="C59" s="29">
        <v>43192.718000000001</v>
      </c>
      <c r="D59" s="2"/>
      <c r="E59" s="10">
        <f t="shared" si="9"/>
        <v>12641.000476648482</v>
      </c>
      <c r="F59" s="10">
        <f t="shared" si="10"/>
        <v>12641</v>
      </c>
      <c r="G59" s="33">
        <f t="shared" si="7"/>
        <v>5.9340000007068738E-4</v>
      </c>
      <c r="I59" s="33">
        <f t="shared" si="12"/>
        <v>5.9340000007068738E-4</v>
      </c>
      <c r="O59" s="33">
        <f t="shared" ca="1" si="11"/>
        <v>-1.8101360033673408E-2</v>
      </c>
      <c r="Q59" s="54">
        <f t="shared" si="13"/>
        <v>28174.218000000001</v>
      </c>
    </row>
    <row r="60" spans="1:17" ht="12.95" customHeight="1" x14ac:dyDescent="0.2">
      <c r="A60" s="28" t="s">
        <v>93</v>
      </c>
      <c r="B60" s="30" t="s">
        <v>54</v>
      </c>
      <c r="C60" s="29">
        <v>43482.798000000003</v>
      </c>
      <c r="D60" s="2"/>
      <c r="E60" s="10">
        <f t="shared" si="9"/>
        <v>12874.007203223669</v>
      </c>
      <c r="F60" s="10">
        <f t="shared" si="10"/>
        <v>12874</v>
      </c>
      <c r="G60" s="33">
        <f t="shared" si="7"/>
        <v>8.9675999988685362E-3</v>
      </c>
      <c r="I60" s="33">
        <f t="shared" si="12"/>
        <v>8.9675999988685362E-3</v>
      </c>
      <c r="O60" s="33">
        <f t="shared" ca="1" si="11"/>
        <v>-1.6527715173654922E-2</v>
      </c>
      <c r="Q60" s="54">
        <f t="shared" si="13"/>
        <v>28464.298000000003</v>
      </c>
    </row>
    <row r="61" spans="1:17" ht="12.95" customHeight="1" x14ac:dyDescent="0.2">
      <c r="A61" s="28" t="s">
        <v>93</v>
      </c>
      <c r="B61" s="30" t="s">
        <v>54</v>
      </c>
      <c r="C61" s="29">
        <v>43573.669000000002</v>
      </c>
      <c r="D61" s="2"/>
      <c r="E61" s="10">
        <f t="shared" si="9"/>
        <v>12946.999323502949</v>
      </c>
      <c r="F61" s="10">
        <f t="shared" si="10"/>
        <v>12947</v>
      </c>
      <c r="G61" s="33">
        <f t="shared" si="7"/>
        <v>-8.4219999553170055E-4</v>
      </c>
      <c r="I61" s="33">
        <f t="shared" si="12"/>
        <v>-8.4219999553170055E-4</v>
      </c>
      <c r="O61" s="33">
        <f t="shared" ca="1" si="11"/>
        <v>-1.6034684809786467E-2</v>
      </c>
      <c r="Q61" s="54">
        <f t="shared" si="13"/>
        <v>28555.169000000002</v>
      </c>
    </row>
    <row r="62" spans="1:17" ht="12.95" customHeight="1" x14ac:dyDescent="0.2">
      <c r="A62" s="10" t="s">
        <v>29</v>
      </c>
      <c r="B62" s="10"/>
      <c r="C62" s="2">
        <v>43917.279000000002</v>
      </c>
      <c r="D62" s="2"/>
      <c r="E62" s="10">
        <f t="shared" si="9"/>
        <v>13223.004016410076</v>
      </c>
      <c r="F62" s="10">
        <f t="shared" si="10"/>
        <v>13223</v>
      </c>
      <c r="G62" s="33">
        <f t="shared" si="7"/>
        <v>5.0001999989035539E-3</v>
      </c>
      <c r="I62" s="33">
        <f t="shared" si="12"/>
        <v>5.0001999989035539E-3</v>
      </c>
      <c r="O62" s="33">
        <f t="shared" ca="1" si="11"/>
        <v>-1.4170624803927667E-2</v>
      </c>
      <c r="Q62" s="54">
        <f t="shared" si="13"/>
        <v>28898.779000000002</v>
      </c>
    </row>
    <row r="63" spans="1:17" ht="12.95" customHeight="1" x14ac:dyDescent="0.2">
      <c r="A63" s="10" t="s">
        <v>30</v>
      </c>
      <c r="B63" s="10"/>
      <c r="C63" s="2">
        <v>44294.495000000003</v>
      </c>
      <c r="D63" s="2"/>
      <c r="E63" s="10">
        <f t="shared" si="9"/>
        <v>13526.002724944912</v>
      </c>
      <c r="F63" s="10">
        <f t="shared" si="10"/>
        <v>13526</v>
      </c>
      <c r="G63" s="33">
        <f t="shared" si="7"/>
        <v>3.3924000017577782E-3</v>
      </c>
      <c r="I63" s="33">
        <f t="shared" si="12"/>
        <v>3.3924000017577782E-3</v>
      </c>
      <c r="O63" s="33">
        <f t="shared" ca="1" si="11"/>
        <v>-1.2124211101843543E-2</v>
      </c>
      <c r="Q63" s="54">
        <f t="shared" si="13"/>
        <v>29275.995000000003</v>
      </c>
    </row>
    <row r="64" spans="1:17" ht="12.95" customHeight="1" x14ac:dyDescent="0.2">
      <c r="A64" s="10" t="s">
        <v>31</v>
      </c>
      <c r="B64" s="10"/>
      <c r="C64" s="2">
        <v>44503.648000000001</v>
      </c>
      <c r="D64" s="2"/>
      <c r="E64" s="10">
        <f t="shared" si="9"/>
        <v>13694.004848095006</v>
      </c>
      <c r="F64" s="10">
        <f t="shared" si="10"/>
        <v>13694</v>
      </c>
      <c r="G64" s="33">
        <f t="shared" si="7"/>
        <v>6.0356000030878931E-3</v>
      </c>
      <c r="I64" s="33">
        <f t="shared" si="12"/>
        <v>6.0356000030878931E-3</v>
      </c>
      <c r="O64" s="33">
        <f t="shared" ca="1" si="11"/>
        <v>-1.0989565880885996E-2</v>
      </c>
      <c r="Q64" s="54">
        <f t="shared" si="13"/>
        <v>29485.148000000001</v>
      </c>
    </row>
    <row r="65" spans="1:17" ht="12.95" customHeight="1" x14ac:dyDescent="0.2">
      <c r="A65" s="10" t="s">
        <v>32</v>
      </c>
      <c r="B65" s="10"/>
      <c r="C65" s="2">
        <v>44528.536999999997</v>
      </c>
      <c r="D65" s="2"/>
      <c r="E65" s="10">
        <f t="shared" si="9"/>
        <v>13713.996934477138</v>
      </c>
      <c r="F65" s="10">
        <f t="shared" si="10"/>
        <v>13714</v>
      </c>
      <c r="G65" s="33">
        <f t="shared" si="7"/>
        <v>-3.8163999997777864E-3</v>
      </c>
      <c r="I65" s="33">
        <f t="shared" si="12"/>
        <v>-3.8163999997777864E-3</v>
      </c>
      <c r="O65" s="33">
        <f t="shared" ca="1" si="11"/>
        <v>-1.085448906886724E-2</v>
      </c>
      <c r="Q65" s="54">
        <f t="shared" si="13"/>
        <v>29510.036999999997</v>
      </c>
    </row>
    <row r="66" spans="1:17" ht="12.95" customHeight="1" x14ac:dyDescent="0.2">
      <c r="A66" s="10" t="s">
        <v>33</v>
      </c>
      <c r="B66" s="10"/>
      <c r="C66" s="2">
        <v>44574.61</v>
      </c>
      <c r="D66" s="2"/>
      <c r="E66" s="10">
        <f t="shared" si="9"/>
        <v>13751.005066418324</v>
      </c>
      <c r="F66" s="10">
        <f t="shared" si="10"/>
        <v>13751</v>
      </c>
      <c r="G66" s="33">
        <f t="shared" si="7"/>
        <v>6.3074000063352287E-3</v>
      </c>
      <c r="I66" s="33">
        <f t="shared" si="12"/>
        <v>6.3074000063352287E-3</v>
      </c>
      <c r="O66" s="33">
        <f t="shared" ca="1" si="11"/>
        <v>-1.0604596966632546E-2</v>
      </c>
      <c r="Q66" s="54">
        <f t="shared" si="13"/>
        <v>29556.11</v>
      </c>
    </row>
    <row r="67" spans="1:17" ht="12.95" customHeight="1" x14ac:dyDescent="0.2">
      <c r="A67" s="10" t="s">
        <v>34</v>
      </c>
      <c r="B67" s="10"/>
      <c r="C67" s="2">
        <v>44644.322999999997</v>
      </c>
      <c r="D67" s="2"/>
      <c r="E67" s="10">
        <f t="shared" si="9"/>
        <v>13807.002025635556</v>
      </c>
      <c r="F67" s="10">
        <f t="shared" si="10"/>
        <v>13807</v>
      </c>
      <c r="G67" s="33">
        <f t="shared" si="7"/>
        <v>2.5218000009772368E-3</v>
      </c>
      <c r="I67" s="33">
        <f t="shared" si="12"/>
        <v>2.5218000009772368E-3</v>
      </c>
      <c r="O67" s="33">
        <f t="shared" ca="1" si="11"/>
        <v>-1.0226381892980044E-2</v>
      </c>
      <c r="Q67" s="54">
        <f t="shared" si="13"/>
        <v>29625.822999999997</v>
      </c>
    </row>
    <row r="68" spans="1:17" ht="12.95" customHeight="1" x14ac:dyDescent="0.2">
      <c r="A68" s="10" t="s">
        <v>34</v>
      </c>
      <c r="B68" s="10"/>
      <c r="C68" s="2">
        <v>44685.404999999999</v>
      </c>
      <c r="D68" s="2"/>
      <c r="E68" s="10">
        <f t="shared" si="9"/>
        <v>13840.001137401836</v>
      </c>
      <c r="F68" s="10">
        <f t="shared" si="10"/>
        <v>13840</v>
      </c>
      <c r="G68" s="33">
        <f t="shared" si="7"/>
        <v>1.4159999991534278E-3</v>
      </c>
      <c r="I68" s="33">
        <f t="shared" si="12"/>
        <v>1.4159999991534278E-3</v>
      </c>
      <c r="O68" s="33">
        <f t="shared" ca="1" si="11"/>
        <v>-1.00035051531491E-2</v>
      </c>
      <c r="Q68" s="54">
        <f t="shared" si="13"/>
        <v>29666.904999999999</v>
      </c>
    </row>
    <row r="69" spans="1:17" ht="12.95" customHeight="1" x14ac:dyDescent="0.2">
      <c r="A69" s="10" t="s">
        <v>34</v>
      </c>
      <c r="B69" s="10"/>
      <c r="C69" s="2">
        <v>44690.375999999997</v>
      </c>
      <c r="D69" s="2"/>
      <c r="E69" s="10">
        <f t="shared" si="9"/>
        <v>13843.994092579045</v>
      </c>
      <c r="F69" s="10">
        <f t="shared" si="10"/>
        <v>13844</v>
      </c>
      <c r="G69" s="33">
        <f t="shared" si="7"/>
        <v>-7.354400004260242E-3</v>
      </c>
      <c r="I69" s="33">
        <f t="shared" si="12"/>
        <v>-7.354400004260242E-3</v>
      </c>
      <c r="O69" s="33">
        <f t="shared" ca="1" si="11"/>
        <v>-9.9764897907453493E-3</v>
      </c>
      <c r="Q69" s="54">
        <f t="shared" si="13"/>
        <v>29671.875999999997</v>
      </c>
    </row>
    <row r="70" spans="1:17" ht="12.95" customHeight="1" x14ac:dyDescent="0.2">
      <c r="A70" s="10" t="s">
        <v>35</v>
      </c>
      <c r="B70" s="10"/>
      <c r="C70" s="2">
        <v>44930.652999999998</v>
      </c>
      <c r="D70" s="2"/>
      <c r="E70" s="10">
        <f t="shared" si="9"/>
        <v>14036.996565142841</v>
      </c>
      <c r="F70" s="10">
        <f t="shared" si="10"/>
        <v>14037</v>
      </c>
      <c r="G70" s="33">
        <f t="shared" si="7"/>
        <v>-4.2762000011862256E-3</v>
      </c>
      <c r="I70" s="33">
        <f t="shared" si="12"/>
        <v>-4.2762000011862256E-3</v>
      </c>
      <c r="O70" s="33">
        <f t="shared" ca="1" si="11"/>
        <v>-8.6729985547643607E-3</v>
      </c>
      <c r="Q70" s="54">
        <f t="shared" si="13"/>
        <v>29912.152999999998</v>
      </c>
    </row>
    <row r="71" spans="1:17" ht="12.95" customHeight="1" x14ac:dyDescent="0.2">
      <c r="A71" s="10" t="s">
        <v>36</v>
      </c>
      <c r="B71" s="10"/>
      <c r="C71" s="2">
        <v>45010.337</v>
      </c>
      <c r="D71" s="2"/>
      <c r="E71" s="10">
        <f t="shared" si="9"/>
        <v>14101.002728961159</v>
      </c>
      <c r="F71" s="10">
        <f t="shared" si="10"/>
        <v>14101</v>
      </c>
      <c r="G71" s="33">
        <f t="shared" si="7"/>
        <v>3.3973999961744994E-3</v>
      </c>
      <c r="I71" s="33">
        <f t="shared" si="12"/>
        <v>3.3973999961744994E-3</v>
      </c>
      <c r="O71" s="33">
        <f t="shared" ca="1" si="11"/>
        <v>-8.2407527563043564E-3</v>
      </c>
      <c r="Q71" s="54">
        <f t="shared" si="13"/>
        <v>29991.837</v>
      </c>
    </row>
    <row r="72" spans="1:17" ht="12.95" customHeight="1" x14ac:dyDescent="0.2">
      <c r="A72" s="10" t="s">
        <v>37</v>
      </c>
      <c r="B72" s="10"/>
      <c r="C72" s="2">
        <v>45346.474999999999</v>
      </c>
      <c r="D72" s="2"/>
      <c r="E72" s="10">
        <f t="shared" si="9"/>
        <v>14371.005538729254</v>
      </c>
      <c r="F72" s="10">
        <f t="shared" si="10"/>
        <v>14371</v>
      </c>
      <c r="G72" s="33">
        <f t="shared" si="7"/>
        <v>6.8953999943914823E-3</v>
      </c>
      <c r="I72" s="33">
        <f t="shared" si="12"/>
        <v>6.8953999943914823E-3</v>
      </c>
      <c r="O72" s="33">
        <f t="shared" ca="1" si="11"/>
        <v>-6.417215794051162E-3</v>
      </c>
      <c r="Q72" s="54">
        <f t="shared" si="13"/>
        <v>30327.974999999999</v>
      </c>
    </row>
    <row r="73" spans="1:17" ht="12.95" customHeight="1" x14ac:dyDescent="0.2">
      <c r="A73" s="10" t="s">
        <v>38</v>
      </c>
      <c r="B73" s="10"/>
      <c r="C73" s="2">
        <v>45702.53</v>
      </c>
      <c r="D73" s="2"/>
      <c r="E73" s="10">
        <f t="shared" si="9"/>
        <v>14657.006676452391</v>
      </c>
      <c r="F73" s="10">
        <f t="shared" si="10"/>
        <v>14657</v>
      </c>
      <c r="G73" s="33">
        <f t="shared" si="7"/>
        <v>8.3118000038666651E-3</v>
      </c>
      <c r="I73" s="33">
        <f t="shared" si="12"/>
        <v>8.3118000038666651E-3</v>
      </c>
      <c r="O73" s="33">
        <f t="shared" ca="1" si="11"/>
        <v>-4.485617382182977E-3</v>
      </c>
      <c r="Q73" s="54">
        <f t="shared" si="13"/>
        <v>30684.03</v>
      </c>
    </row>
    <row r="74" spans="1:17" ht="12.95" customHeight="1" x14ac:dyDescent="0.2">
      <c r="A74" s="10" t="s">
        <v>39</v>
      </c>
      <c r="B74" s="10"/>
      <c r="C74" s="2">
        <v>46007.542999999998</v>
      </c>
      <c r="D74" s="2"/>
      <c r="E74" s="10">
        <f t="shared" si="9"/>
        <v>14902.008333556903</v>
      </c>
      <c r="F74" s="10">
        <f t="shared" si="10"/>
        <v>14902</v>
      </c>
      <c r="G74" s="33">
        <f t="shared" si="7"/>
        <v>1.0374799996498041E-2</v>
      </c>
      <c r="I74" s="33">
        <f t="shared" si="12"/>
        <v>1.0374799996498041E-2</v>
      </c>
      <c r="O74" s="33">
        <f t="shared" ca="1" si="11"/>
        <v>-2.8309264349532376E-3</v>
      </c>
      <c r="Q74" s="54">
        <f t="shared" si="13"/>
        <v>30989.042999999998</v>
      </c>
    </row>
    <row r="75" spans="1:17" ht="12.95" customHeight="1" x14ac:dyDescent="0.2">
      <c r="A75" s="10" t="s">
        <v>39</v>
      </c>
      <c r="B75" s="10"/>
      <c r="C75" s="2">
        <v>46007.546999999999</v>
      </c>
      <c r="D75" s="2"/>
      <c r="E75" s="10">
        <f t="shared" si="9"/>
        <v>14902.011546556443</v>
      </c>
      <c r="F75" s="10">
        <f t="shared" si="10"/>
        <v>14902</v>
      </c>
      <c r="G75" s="33">
        <f t="shared" ref="G75:G106" si="14">+C75-(C$7+F75*C$8)</f>
        <v>1.4374799997312948E-2</v>
      </c>
      <c r="I75" s="33">
        <f t="shared" si="12"/>
        <v>1.4374799997312948E-2</v>
      </c>
      <c r="O75" s="33">
        <f t="shared" ca="1" si="11"/>
        <v>-2.8309264349532376E-3</v>
      </c>
      <c r="Q75" s="54">
        <f t="shared" si="13"/>
        <v>30989.046999999999</v>
      </c>
    </row>
    <row r="76" spans="1:17" ht="12.95" customHeight="1" x14ac:dyDescent="0.2">
      <c r="A76" s="10" t="s">
        <v>40</v>
      </c>
      <c r="B76" s="10"/>
      <c r="C76" s="2">
        <v>46825.468000000001</v>
      </c>
      <c r="D76" s="2"/>
      <c r="E76" s="10">
        <f t="shared" si="9"/>
        <v>15559.006495560519</v>
      </c>
      <c r="F76" s="10">
        <f t="shared" si="10"/>
        <v>15559</v>
      </c>
      <c r="G76" s="33">
        <f t="shared" si="14"/>
        <v>8.0865999989327975E-3</v>
      </c>
      <c r="I76" s="33">
        <f t="shared" si="12"/>
        <v>8.0865999989327975E-3</v>
      </c>
      <c r="O76" s="33">
        <f t="shared" ca="1" si="11"/>
        <v>1.6063468398628405E-3</v>
      </c>
      <c r="Q76" s="54">
        <f t="shared" si="13"/>
        <v>31806.968000000001</v>
      </c>
    </row>
    <row r="77" spans="1:17" ht="12.95" customHeight="1" x14ac:dyDescent="0.2">
      <c r="A77" s="10" t="s">
        <v>41</v>
      </c>
      <c r="B77" s="10"/>
      <c r="C77" s="2">
        <v>47125.514000000003</v>
      </c>
      <c r="D77" s="2"/>
      <c r="E77" s="10">
        <f t="shared" si="9"/>
        <v>15800.018410487362</v>
      </c>
      <c r="F77" s="10">
        <f t="shared" si="10"/>
        <v>15800</v>
      </c>
      <c r="G77" s="33">
        <f t="shared" si="14"/>
        <v>2.2920000003068708E-2</v>
      </c>
      <c r="I77" s="33">
        <f t="shared" si="12"/>
        <v>2.2920000003068708E-2</v>
      </c>
      <c r="O77" s="33">
        <f t="shared" ca="1" si="11"/>
        <v>3.2340224246888288E-3</v>
      </c>
      <c r="Q77" s="54">
        <f t="shared" si="13"/>
        <v>32107.014000000003</v>
      </c>
    </row>
    <row r="78" spans="1:17" ht="12.95" customHeight="1" x14ac:dyDescent="0.2">
      <c r="A78" s="10" t="s">
        <v>42</v>
      </c>
      <c r="B78" s="10"/>
      <c r="C78" s="2">
        <v>47176.542000000001</v>
      </c>
      <c r="D78" s="2"/>
      <c r="E78" s="10">
        <f t="shared" si="9"/>
        <v>15841.006645607598</v>
      </c>
      <c r="F78" s="10">
        <f t="shared" si="10"/>
        <v>15841</v>
      </c>
      <c r="G78" s="33">
        <f t="shared" si="14"/>
        <v>8.2734000025084242E-3</v>
      </c>
      <c r="I78" s="33">
        <f t="shared" si="12"/>
        <v>8.2734000025084242E-3</v>
      </c>
      <c r="O78" s="33">
        <f t="shared" ca="1" si="11"/>
        <v>3.5109298893272745E-3</v>
      </c>
      <c r="Q78" s="54">
        <f t="shared" si="13"/>
        <v>32158.042000000001</v>
      </c>
    </row>
    <row r="79" spans="1:17" ht="12.95" customHeight="1" x14ac:dyDescent="0.2">
      <c r="A79" s="10" t="s">
        <v>43</v>
      </c>
      <c r="B79" s="10"/>
      <c r="C79" s="2">
        <v>47176.544999999998</v>
      </c>
      <c r="D79" s="2"/>
      <c r="E79" s="10">
        <f t="shared" si="9"/>
        <v>15841.00905535725</v>
      </c>
      <c r="F79" s="10">
        <f t="shared" si="10"/>
        <v>15841</v>
      </c>
      <c r="G79" s="33">
        <f t="shared" si="14"/>
        <v>1.1273399999481626E-2</v>
      </c>
      <c r="I79" s="33">
        <f t="shared" si="12"/>
        <v>1.1273399999481626E-2</v>
      </c>
      <c r="O79" s="33">
        <f t="shared" ca="1" si="11"/>
        <v>3.5109298893272745E-3</v>
      </c>
      <c r="Q79" s="54">
        <f t="shared" si="13"/>
        <v>32158.044999999998</v>
      </c>
    </row>
    <row r="80" spans="1:17" ht="12.95" customHeight="1" x14ac:dyDescent="0.2">
      <c r="A80" s="10" t="s">
        <v>44</v>
      </c>
      <c r="B80" s="10"/>
      <c r="C80" s="2">
        <v>47531.360000000001</v>
      </c>
      <c r="D80" s="2"/>
      <c r="E80" s="10">
        <f t="shared" si="9"/>
        <v>16126.01416322327</v>
      </c>
      <c r="F80" s="10">
        <f t="shared" si="10"/>
        <v>16126</v>
      </c>
      <c r="G80" s="33">
        <f t="shared" si="14"/>
        <v>1.7632400005823001E-2</v>
      </c>
      <c r="I80" s="33">
        <f t="shared" si="12"/>
        <v>1.7632400005823001E-2</v>
      </c>
      <c r="O80" s="33">
        <f t="shared" ca="1" si="11"/>
        <v>5.4357744605945252E-3</v>
      </c>
      <c r="Q80" s="54">
        <f t="shared" si="13"/>
        <v>32512.86</v>
      </c>
    </row>
    <row r="81" spans="1:17" ht="12.95" customHeight="1" x14ac:dyDescent="0.2">
      <c r="A81" s="10" t="s">
        <v>45</v>
      </c>
      <c r="B81" s="10"/>
      <c r="C81" s="2">
        <v>47562.476000000002</v>
      </c>
      <c r="D81" s="2"/>
      <c r="E81" s="10">
        <f t="shared" si="9"/>
        <v>16151.008086637892</v>
      </c>
      <c r="F81" s="10">
        <f t="shared" si="10"/>
        <v>16151</v>
      </c>
      <c r="G81" s="33">
        <f t="shared" si="14"/>
        <v>1.0067400005937088E-2</v>
      </c>
      <c r="I81" s="33">
        <f t="shared" si="12"/>
        <v>1.0067400005937088E-2</v>
      </c>
      <c r="O81" s="33">
        <f t="shared" ca="1" si="11"/>
        <v>5.6046204756179663E-3</v>
      </c>
      <c r="Q81" s="54">
        <f t="shared" si="13"/>
        <v>32543.976000000002</v>
      </c>
    </row>
    <row r="82" spans="1:17" ht="12.95" customHeight="1" x14ac:dyDescent="0.2">
      <c r="A82" s="10" t="s">
        <v>46</v>
      </c>
      <c r="B82" s="10"/>
      <c r="C82" s="2">
        <v>47592.358</v>
      </c>
      <c r="D82" s="2"/>
      <c r="E82" s="10">
        <f t="shared" si="9"/>
        <v>16175.010799694701</v>
      </c>
      <c r="F82" s="10">
        <f t="shared" si="10"/>
        <v>16175</v>
      </c>
      <c r="G82" s="33">
        <f t="shared" si="14"/>
        <v>1.3444999996863771E-2</v>
      </c>
      <c r="I82" s="33">
        <f t="shared" si="12"/>
        <v>1.3444999996863771E-2</v>
      </c>
      <c r="O82" s="33">
        <f t="shared" ca="1" si="11"/>
        <v>5.7667126500404731E-3</v>
      </c>
      <c r="Q82" s="54">
        <f t="shared" si="13"/>
        <v>32573.858</v>
      </c>
    </row>
    <row r="83" spans="1:17" ht="12.95" customHeight="1" x14ac:dyDescent="0.2">
      <c r="A83" s="10" t="s">
        <v>46</v>
      </c>
      <c r="B83" s="10"/>
      <c r="C83" s="2">
        <v>47592.360999999997</v>
      </c>
      <c r="D83" s="2"/>
      <c r="E83" s="10">
        <f t="shared" si="9"/>
        <v>16175.013209444352</v>
      </c>
      <c r="F83" s="10">
        <f t="shared" si="10"/>
        <v>16175</v>
      </c>
      <c r="G83" s="33">
        <f t="shared" si="14"/>
        <v>1.6444999993836973E-2</v>
      </c>
      <c r="I83" s="33">
        <f t="shared" si="12"/>
        <v>1.6444999993836973E-2</v>
      </c>
      <c r="O83" s="33">
        <f t="shared" ca="1" si="11"/>
        <v>5.7667126500404731E-3</v>
      </c>
      <c r="Q83" s="54">
        <f t="shared" si="13"/>
        <v>32573.860999999997</v>
      </c>
    </row>
    <row r="84" spans="1:17" ht="12.95" customHeight="1" x14ac:dyDescent="0.2">
      <c r="A84" s="10" t="s">
        <v>47</v>
      </c>
      <c r="B84" s="10"/>
      <c r="C84" s="2">
        <v>47943.434999999998</v>
      </c>
      <c r="D84" s="2"/>
      <c r="E84" s="10">
        <f t="shared" si="9"/>
        <v>16457.013359491433</v>
      </c>
      <c r="F84" s="10">
        <f t="shared" si="10"/>
        <v>16457</v>
      </c>
      <c r="G84" s="33">
        <f t="shared" si="14"/>
        <v>1.66317999974126E-2</v>
      </c>
      <c r="I84" s="33">
        <f t="shared" si="12"/>
        <v>1.66317999974126E-2</v>
      </c>
      <c r="O84" s="33">
        <f t="shared" ca="1" si="11"/>
        <v>7.671295699504907E-3</v>
      </c>
      <c r="Q84" s="54">
        <f t="shared" si="13"/>
        <v>32924.934999999998</v>
      </c>
    </row>
    <row r="85" spans="1:17" ht="12.95" customHeight="1" x14ac:dyDescent="0.2">
      <c r="A85" s="10" t="s">
        <v>49</v>
      </c>
      <c r="B85" s="10"/>
      <c r="C85" s="2">
        <v>48690.398000000001</v>
      </c>
      <c r="D85" s="2"/>
      <c r="E85" s="10">
        <f t="shared" ref="E85:E111" si="15">+(C85-C$7)/C$8</f>
        <v>17057.01130317173</v>
      </c>
      <c r="F85" s="10">
        <f t="shared" ref="F85:F116" si="16">ROUND(2*E85,0)/2</f>
        <v>17057</v>
      </c>
      <c r="G85" s="33">
        <f t="shared" si="14"/>
        <v>1.4071800003875978E-2</v>
      </c>
      <c r="I85" s="33">
        <f t="shared" si="12"/>
        <v>1.4071800003875978E-2</v>
      </c>
      <c r="O85" s="33">
        <f t="shared" ref="O85:O111" ca="1" si="17">+C$11+C$12*$F85</f>
        <v>1.1723600060067535E-2</v>
      </c>
      <c r="Q85" s="54">
        <f t="shared" si="13"/>
        <v>33671.898000000001</v>
      </c>
    </row>
    <row r="86" spans="1:17" ht="12.95" customHeight="1" x14ac:dyDescent="0.2">
      <c r="A86" s="28" t="s">
        <v>307</v>
      </c>
      <c r="B86" s="30" t="s">
        <v>54</v>
      </c>
      <c r="C86" s="29">
        <v>48700.362000000001</v>
      </c>
      <c r="D86" s="2"/>
      <c r="E86" s="10">
        <f t="shared" si="15"/>
        <v>17065.014885023615</v>
      </c>
      <c r="F86" s="10">
        <f t="shared" si="16"/>
        <v>17065</v>
      </c>
      <c r="G86" s="33">
        <f t="shared" si="14"/>
        <v>1.8531000001530629E-2</v>
      </c>
      <c r="I86" s="33">
        <f t="shared" si="12"/>
        <v>1.8531000001530629E-2</v>
      </c>
      <c r="O86" s="33">
        <f t="shared" ca="1" si="17"/>
        <v>1.1777630784875037E-2</v>
      </c>
      <c r="Q86" s="54">
        <f t="shared" ref="Q86:Q111" si="18">+C86-15018.5</f>
        <v>33681.862000000001</v>
      </c>
    </row>
    <row r="87" spans="1:17" ht="12.95" customHeight="1" x14ac:dyDescent="0.2">
      <c r="A87" s="10" t="s">
        <v>50</v>
      </c>
      <c r="B87" s="10"/>
      <c r="C87" s="2">
        <v>49041.470999999998</v>
      </c>
      <c r="D87" s="2">
        <v>4.0000000000000001E-3</v>
      </c>
      <c r="E87" s="10">
        <f t="shared" si="15"/>
        <v>17339.010649968921</v>
      </c>
      <c r="F87" s="10">
        <f t="shared" si="16"/>
        <v>17339</v>
      </c>
      <c r="G87" s="33">
        <f t="shared" si="14"/>
        <v>1.3258600003609899E-2</v>
      </c>
      <c r="I87" s="33">
        <f t="shared" si="12"/>
        <v>1.3258600003609899E-2</v>
      </c>
      <c r="O87" s="33">
        <f t="shared" ca="1" si="17"/>
        <v>1.3628183109531969E-2</v>
      </c>
      <c r="Q87" s="54">
        <f t="shared" si="18"/>
        <v>34022.970999999998</v>
      </c>
    </row>
    <row r="88" spans="1:17" ht="12.95" customHeight="1" x14ac:dyDescent="0.2">
      <c r="A88" s="2" t="s">
        <v>53</v>
      </c>
      <c r="B88" s="3" t="s">
        <v>54</v>
      </c>
      <c r="C88" s="2">
        <v>50165.661599999999</v>
      </c>
      <c r="D88" s="2">
        <v>1E-4</v>
      </c>
      <c r="E88" s="10">
        <f t="shared" si="15"/>
        <v>18242.016619882717</v>
      </c>
      <c r="F88" s="10">
        <f t="shared" si="16"/>
        <v>18242</v>
      </c>
      <c r="G88" s="33">
        <f t="shared" si="14"/>
        <v>2.0690800003649201E-2</v>
      </c>
      <c r="K88" s="33">
        <f>+G88</f>
        <v>2.0690800003649201E-2</v>
      </c>
      <c r="O88" s="33">
        <f t="shared" ca="1" si="17"/>
        <v>1.9726901172178721E-2</v>
      </c>
      <c r="Q88" s="54">
        <f t="shared" si="18"/>
        <v>35147.161599999999</v>
      </c>
    </row>
    <row r="89" spans="1:17" ht="12.95" customHeight="1" x14ac:dyDescent="0.2">
      <c r="A89" s="2" t="s">
        <v>53</v>
      </c>
      <c r="B89" s="3" t="s">
        <v>54</v>
      </c>
      <c r="C89" s="2">
        <v>50480.633000000002</v>
      </c>
      <c r="D89" s="2">
        <v>0</v>
      </c>
      <c r="E89" s="10">
        <f t="shared" si="15"/>
        <v>18495.017360639762</v>
      </c>
      <c r="F89" s="10">
        <f t="shared" si="16"/>
        <v>18495</v>
      </c>
      <c r="G89" s="33">
        <f t="shared" si="14"/>
        <v>2.1613000004435889E-2</v>
      </c>
      <c r="K89" s="33">
        <f>+G89</f>
        <v>2.1613000004435889E-2</v>
      </c>
      <c r="O89" s="33">
        <f t="shared" ca="1" si="17"/>
        <v>2.1435622844215962E-2</v>
      </c>
      <c r="Q89" s="54">
        <f t="shared" si="18"/>
        <v>35462.133000000002</v>
      </c>
    </row>
    <row r="90" spans="1:17" ht="12.95" customHeight="1" x14ac:dyDescent="0.2">
      <c r="A90" s="2" t="s">
        <v>53</v>
      </c>
      <c r="B90" s="3" t="s">
        <v>55</v>
      </c>
      <c r="C90" s="2">
        <v>50518.604299999999</v>
      </c>
      <c r="D90" s="2">
        <v>8.0000000000000004E-4</v>
      </c>
      <c r="E90" s="10">
        <f t="shared" si="15"/>
        <v>18525.517802989471</v>
      </c>
      <c r="F90" s="10">
        <f t="shared" si="16"/>
        <v>18525.5</v>
      </c>
      <c r="G90" s="33">
        <f t="shared" si="14"/>
        <v>2.2163699999509845E-2</v>
      </c>
      <c r="K90" s="33">
        <f>+G90</f>
        <v>2.2163699999509845E-2</v>
      </c>
      <c r="O90" s="33">
        <f t="shared" ca="1" si="17"/>
        <v>2.1641614982544577E-2</v>
      </c>
      <c r="Q90" s="54">
        <f t="shared" si="18"/>
        <v>35500.104299999999</v>
      </c>
    </row>
    <row r="91" spans="1:17" ht="12.95" customHeight="1" x14ac:dyDescent="0.2">
      <c r="A91" s="28" t="s">
        <v>327</v>
      </c>
      <c r="B91" s="30" t="s">
        <v>54</v>
      </c>
      <c r="C91" s="29">
        <v>51842.603999999999</v>
      </c>
      <c r="D91" s="2"/>
      <c r="E91" s="10">
        <f t="shared" si="15"/>
        <v>19589.020409455021</v>
      </c>
      <c r="F91" s="10">
        <f t="shared" si="16"/>
        <v>19589</v>
      </c>
      <c r="G91" s="33">
        <f t="shared" si="14"/>
        <v>2.5408599998627324E-2</v>
      </c>
      <c r="I91" s="33">
        <f>+G91</f>
        <v>2.5408599998627324E-2</v>
      </c>
      <c r="O91" s="33">
        <f t="shared" ca="1" si="17"/>
        <v>2.882432446164182E-2</v>
      </c>
      <c r="Q91" s="54">
        <f t="shared" si="18"/>
        <v>36824.103999999999</v>
      </c>
    </row>
    <row r="92" spans="1:17" ht="12.95" customHeight="1" x14ac:dyDescent="0.2">
      <c r="A92" s="28" t="s">
        <v>332</v>
      </c>
      <c r="B92" s="30" t="s">
        <v>54</v>
      </c>
      <c r="C92" s="29">
        <v>51930.997499999998</v>
      </c>
      <c r="D92" s="2"/>
      <c r="E92" s="10">
        <f t="shared" si="15"/>
        <v>19660.022478144776</v>
      </c>
      <c r="F92" s="10">
        <f t="shared" si="16"/>
        <v>19660</v>
      </c>
      <c r="G92" s="33">
        <f t="shared" si="14"/>
        <v>2.7984000000287779E-2</v>
      </c>
      <c r="K92" s="33">
        <f>+G92</f>
        <v>2.7984000000287779E-2</v>
      </c>
      <c r="O92" s="33">
        <f t="shared" ca="1" si="17"/>
        <v>2.930384714430842E-2</v>
      </c>
      <c r="Q92" s="54">
        <f t="shared" si="18"/>
        <v>36912.497499999998</v>
      </c>
    </row>
    <row r="93" spans="1:17" ht="12.95" customHeight="1" x14ac:dyDescent="0.2">
      <c r="A93" s="28" t="s">
        <v>336</v>
      </c>
      <c r="B93" s="30" t="s">
        <v>54</v>
      </c>
      <c r="C93" s="29">
        <v>52264.646999999997</v>
      </c>
      <c r="D93" s="2"/>
      <c r="E93" s="10">
        <f t="shared" si="15"/>
        <v>19928.02640057461</v>
      </c>
      <c r="F93" s="10">
        <f t="shared" si="16"/>
        <v>19928</v>
      </c>
      <c r="G93" s="33">
        <f t="shared" si="14"/>
        <v>3.2867200003238395E-2</v>
      </c>
      <c r="I93" s="33">
        <f>+G93</f>
        <v>3.2867200003238395E-2</v>
      </c>
      <c r="O93" s="33">
        <f t="shared" ca="1" si="17"/>
        <v>3.1113876425359704E-2</v>
      </c>
      <c r="Q93" s="54">
        <f t="shared" si="18"/>
        <v>37246.146999999997</v>
      </c>
    </row>
    <row r="94" spans="1:17" ht="12.95" customHeight="1" x14ac:dyDescent="0.2">
      <c r="A94" s="9" t="s">
        <v>68</v>
      </c>
      <c r="B94" s="8" t="s">
        <v>54</v>
      </c>
      <c r="C94" s="9">
        <v>52314.4519</v>
      </c>
      <c r="D94" s="9" t="s">
        <v>69</v>
      </c>
      <c r="E94" s="10">
        <f t="shared" si="15"/>
        <v>19968.032180760783</v>
      </c>
      <c r="F94" s="10">
        <f t="shared" si="16"/>
        <v>19968</v>
      </c>
      <c r="G94" s="33">
        <f t="shared" si="14"/>
        <v>4.0063200001895893E-2</v>
      </c>
      <c r="K94" s="33">
        <f>+G94</f>
        <v>4.0063200001895893E-2</v>
      </c>
      <c r="O94" s="33">
        <f t="shared" ca="1" si="17"/>
        <v>3.1384030049397216E-2</v>
      </c>
      <c r="Q94" s="54">
        <f t="shared" si="18"/>
        <v>37295.9519</v>
      </c>
    </row>
    <row r="95" spans="1:17" ht="12.95" customHeight="1" x14ac:dyDescent="0.2">
      <c r="A95" s="13" t="s">
        <v>67</v>
      </c>
      <c r="B95" s="12" t="s">
        <v>54</v>
      </c>
      <c r="C95" s="13">
        <v>52649.332199999997</v>
      </c>
      <c r="D95" s="13">
        <v>1E-4</v>
      </c>
      <c r="E95" s="10">
        <f t="shared" si="15"/>
        <v>20237.024743148799</v>
      </c>
      <c r="F95" s="10">
        <f t="shared" si="16"/>
        <v>20237</v>
      </c>
      <c r="G95" s="33">
        <f t="shared" si="14"/>
        <v>3.0803800000285264E-2</v>
      </c>
      <c r="K95" s="33">
        <f>+G95</f>
        <v>3.0803800000285264E-2</v>
      </c>
      <c r="O95" s="33">
        <f t="shared" ca="1" si="17"/>
        <v>3.3200813171049476E-2</v>
      </c>
      <c r="Q95" s="54">
        <f t="shared" si="18"/>
        <v>37630.832199999997</v>
      </c>
    </row>
    <row r="96" spans="1:17" ht="12.95" customHeight="1" x14ac:dyDescent="0.2">
      <c r="A96" s="7" t="s">
        <v>60</v>
      </c>
      <c r="B96" s="8" t="s">
        <v>54</v>
      </c>
      <c r="C96" s="9">
        <v>52695.392</v>
      </c>
      <c r="D96" s="9">
        <v>6.0000000000000001E-3</v>
      </c>
      <c r="E96" s="10">
        <f t="shared" si="15"/>
        <v>20274.022272191505</v>
      </c>
      <c r="F96" s="10">
        <f t="shared" si="16"/>
        <v>20274</v>
      </c>
      <c r="G96" s="33">
        <f t="shared" si="14"/>
        <v>2.7727600005164277E-2</v>
      </c>
      <c r="I96" s="33">
        <f>+G96</f>
        <v>2.7727600005164277E-2</v>
      </c>
      <c r="O96" s="33">
        <f t="shared" ca="1" si="17"/>
        <v>3.345070527328417E-2</v>
      </c>
      <c r="Q96" s="54">
        <f t="shared" si="18"/>
        <v>37676.892</v>
      </c>
    </row>
    <row r="97" spans="1:17" ht="12.95" customHeight="1" x14ac:dyDescent="0.2">
      <c r="A97" s="28" t="s">
        <v>356</v>
      </c>
      <c r="B97" s="30" t="s">
        <v>54</v>
      </c>
      <c r="C97" s="29">
        <v>52719.048300000002</v>
      </c>
      <c r="D97" s="2"/>
      <c r="E97" s="10">
        <f t="shared" si="15"/>
        <v>20293.024192440684</v>
      </c>
      <c r="F97" s="10">
        <f t="shared" si="16"/>
        <v>20293</v>
      </c>
      <c r="G97" s="33">
        <f t="shared" si="14"/>
        <v>3.0118200003926177E-2</v>
      </c>
      <c r="K97" s="33">
        <f>+G97</f>
        <v>3.0118200003926177E-2</v>
      </c>
      <c r="O97" s="33">
        <f t="shared" ca="1" si="17"/>
        <v>3.3579028244701992E-2</v>
      </c>
      <c r="Q97" s="54">
        <f t="shared" si="18"/>
        <v>37700.548300000002</v>
      </c>
    </row>
    <row r="98" spans="1:17" ht="12.95" customHeight="1" x14ac:dyDescent="0.2">
      <c r="A98" s="9" t="s">
        <v>56</v>
      </c>
      <c r="B98" s="8" t="s">
        <v>54</v>
      </c>
      <c r="C98" s="9">
        <v>52940.652999999998</v>
      </c>
      <c r="D98" s="9">
        <v>6.0000000000000001E-3</v>
      </c>
      <c r="E98" s="10">
        <f t="shared" si="15"/>
        <v>20471.028142181014</v>
      </c>
      <c r="F98" s="10">
        <f t="shared" si="16"/>
        <v>20471</v>
      </c>
      <c r="G98" s="33">
        <f t="shared" si="14"/>
        <v>3.5035400003835093E-2</v>
      </c>
      <c r="K98" s="33">
        <f>+G98</f>
        <v>3.5035400003835093E-2</v>
      </c>
      <c r="O98" s="33">
        <f t="shared" ca="1" si="17"/>
        <v>3.4781211871668882E-2</v>
      </c>
      <c r="Q98" s="54">
        <f t="shared" si="18"/>
        <v>37922.152999999998</v>
      </c>
    </row>
    <row r="99" spans="1:17" ht="12.95" customHeight="1" x14ac:dyDescent="0.2">
      <c r="A99" s="13" t="s">
        <v>67</v>
      </c>
      <c r="B99" s="12" t="s">
        <v>54</v>
      </c>
      <c r="C99" s="13">
        <v>52955.59</v>
      </c>
      <c r="D99" s="13">
        <v>1E-4</v>
      </c>
      <c r="E99" s="10">
        <f t="shared" si="15"/>
        <v>20483.026285709879</v>
      </c>
      <c r="F99" s="10">
        <f t="shared" si="16"/>
        <v>20483</v>
      </c>
      <c r="G99" s="33">
        <f t="shared" si="14"/>
        <v>3.2724199998483527E-2</v>
      </c>
      <c r="K99" s="33">
        <f>+G99</f>
        <v>3.2724199998483527E-2</v>
      </c>
      <c r="O99" s="33">
        <f t="shared" ca="1" si="17"/>
        <v>3.486225795888015E-2</v>
      </c>
      <c r="Q99" s="54">
        <f t="shared" si="18"/>
        <v>37937.089999999997</v>
      </c>
    </row>
    <row r="100" spans="1:17" ht="12.95" customHeight="1" x14ac:dyDescent="0.2">
      <c r="A100" s="9" t="s">
        <v>74</v>
      </c>
      <c r="B100" s="8" t="s">
        <v>54</v>
      </c>
      <c r="C100" s="9">
        <v>53381.372000000003</v>
      </c>
      <c r="D100" s="9">
        <v>3.0000000000000001E-3</v>
      </c>
      <c r="E100" s="10">
        <f t="shared" si="15"/>
        <v>20825.035628148642</v>
      </c>
      <c r="F100" s="10">
        <f t="shared" si="16"/>
        <v>20825</v>
      </c>
      <c r="G100" s="33">
        <f t="shared" si="14"/>
        <v>4.4355000005452894E-2</v>
      </c>
      <c r="I100" s="33">
        <f>+G100</f>
        <v>4.4355000005452894E-2</v>
      </c>
      <c r="O100" s="33">
        <f t="shared" ca="1" si="17"/>
        <v>3.717207144440085E-2</v>
      </c>
      <c r="Q100" s="54">
        <f t="shared" si="18"/>
        <v>38362.872000000003</v>
      </c>
    </row>
    <row r="101" spans="1:17" ht="12.95" customHeight="1" x14ac:dyDescent="0.2">
      <c r="A101" s="28" t="s">
        <v>420</v>
      </c>
      <c r="B101" s="30" t="s">
        <v>55</v>
      </c>
      <c r="C101" s="29">
        <v>53409.378700000001</v>
      </c>
      <c r="D101" s="2"/>
      <c r="E101" s="10">
        <f t="shared" si="15"/>
        <v>20847.532006696536</v>
      </c>
      <c r="F101" s="10">
        <f t="shared" si="16"/>
        <v>20847.5</v>
      </c>
      <c r="G101" s="33">
        <f t="shared" si="14"/>
        <v>3.9846500003477558E-2</v>
      </c>
      <c r="K101" s="33">
        <f>+G101</f>
        <v>3.9846500003477558E-2</v>
      </c>
      <c r="O101" s="33">
        <f t="shared" ca="1" si="17"/>
        <v>3.7324032857921935E-2</v>
      </c>
      <c r="Q101" s="54">
        <f t="shared" si="18"/>
        <v>38390.878700000001</v>
      </c>
    </row>
    <row r="102" spans="1:17" ht="12.95" customHeight="1" x14ac:dyDescent="0.2">
      <c r="A102" s="28" t="s">
        <v>420</v>
      </c>
      <c r="B102" s="30" t="s">
        <v>54</v>
      </c>
      <c r="C102" s="29">
        <v>53462.286099999998</v>
      </c>
      <c r="D102" s="2"/>
      <c r="E102" s="10">
        <f t="shared" si="15"/>
        <v>20890.029869650214</v>
      </c>
      <c r="F102" s="10">
        <f t="shared" si="16"/>
        <v>20890</v>
      </c>
      <c r="G102" s="33">
        <f t="shared" si="14"/>
        <v>3.7186000001383945E-2</v>
      </c>
      <c r="K102" s="33">
        <f>+G102</f>
        <v>3.7186000001383945E-2</v>
      </c>
      <c r="O102" s="33">
        <f t="shared" ca="1" si="17"/>
        <v>3.7611071083461789E-2</v>
      </c>
      <c r="Q102" s="54">
        <f t="shared" si="18"/>
        <v>38443.786099999998</v>
      </c>
    </row>
    <row r="103" spans="1:17" ht="12.95" customHeight="1" x14ac:dyDescent="0.2">
      <c r="A103" s="7" t="s">
        <v>59</v>
      </c>
      <c r="B103" s="14"/>
      <c r="C103" s="9">
        <v>53755.469499999999</v>
      </c>
      <c r="D103" s="9">
        <v>1.1000000000000001E-3</v>
      </c>
      <c r="E103" s="10">
        <f t="shared" si="15"/>
        <v>21125.529401917807</v>
      </c>
      <c r="F103" s="10">
        <f t="shared" si="16"/>
        <v>21125.5</v>
      </c>
      <c r="G103" s="33">
        <f t="shared" si="14"/>
        <v>3.6603699998522643E-2</v>
      </c>
      <c r="J103" s="33">
        <f>+G103</f>
        <v>3.6603699998522643E-2</v>
      </c>
      <c r="O103" s="33">
        <f t="shared" ca="1" si="17"/>
        <v>3.9201600544982618E-2</v>
      </c>
      <c r="Q103" s="54">
        <f t="shared" si="18"/>
        <v>38736.969499999999</v>
      </c>
    </row>
    <row r="104" spans="1:17" ht="12.95" customHeight="1" x14ac:dyDescent="0.2">
      <c r="A104" s="28" t="s">
        <v>388</v>
      </c>
      <c r="B104" s="30" t="s">
        <v>54</v>
      </c>
      <c r="C104" s="29">
        <v>54132.069000000003</v>
      </c>
      <c r="D104" s="2"/>
      <c r="E104" s="10">
        <f t="shared" si="15"/>
        <v>21428.032906898683</v>
      </c>
      <c r="F104" s="10">
        <f t="shared" si="16"/>
        <v>21428</v>
      </c>
      <c r="G104" s="33">
        <f t="shared" si="14"/>
        <v>4.0967200009617954E-2</v>
      </c>
      <c r="K104" s="33">
        <f>+G104</f>
        <v>4.0967200009617954E-2</v>
      </c>
      <c r="O104" s="33">
        <f t="shared" ca="1" si="17"/>
        <v>4.1244637326766281E-2</v>
      </c>
      <c r="Q104" s="54">
        <f t="shared" si="18"/>
        <v>39113.569000000003</v>
      </c>
    </row>
    <row r="105" spans="1:17" ht="12.95" customHeight="1" x14ac:dyDescent="0.2">
      <c r="A105" s="55" t="s">
        <v>76</v>
      </c>
      <c r="B105" s="55"/>
      <c r="C105" s="56">
        <v>54164.438900000001</v>
      </c>
      <c r="D105" s="56">
        <v>1E-4</v>
      </c>
      <c r="E105" s="10">
        <f t="shared" si="15"/>
        <v>21454.034025343823</v>
      </c>
      <c r="F105" s="10">
        <f t="shared" si="16"/>
        <v>21454</v>
      </c>
      <c r="G105" s="33">
        <f t="shared" si="14"/>
        <v>4.2359600003692321E-2</v>
      </c>
      <c r="J105" s="33">
        <f>+G105</f>
        <v>4.2359600003692321E-2</v>
      </c>
      <c r="O105" s="33">
        <f t="shared" ca="1" si="17"/>
        <v>4.1420237182390657E-2</v>
      </c>
      <c r="Q105" s="54">
        <f t="shared" si="18"/>
        <v>39145.938900000001</v>
      </c>
    </row>
    <row r="106" spans="1:17" ht="12.95" customHeight="1" x14ac:dyDescent="0.2">
      <c r="A106" s="9" t="s">
        <v>73</v>
      </c>
      <c r="B106" s="8" t="s">
        <v>54</v>
      </c>
      <c r="C106" s="9">
        <v>54479.411099999998</v>
      </c>
      <c r="D106" s="9">
        <v>1E-4</v>
      </c>
      <c r="E106" s="10">
        <f t="shared" si="15"/>
        <v>21707.035408700769</v>
      </c>
      <c r="F106" s="10">
        <f t="shared" si="16"/>
        <v>21707</v>
      </c>
      <c r="G106" s="33">
        <f t="shared" si="14"/>
        <v>4.4081799998821225E-2</v>
      </c>
      <c r="J106" s="33">
        <f>+G106</f>
        <v>4.4081799998821225E-2</v>
      </c>
      <c r="O106" s="33">
        <f t="shared" ca="1" si="17"/>
        <v>4.3128958854427912E-2</v>
      </c>
      <c r="Q106" s="54">
        <f t="shared" si="18"/>
        <v>39460.911099999998</v>
      </c>
    </row>
    <row r="107" spans="1:17" ht="12.95" customHeight="1" x14ac:dyDescent="0.2">
      <c r="A107" s="28" t="s">
        <v>404</v>
      </c>
      <c r="B107" s="30" t="s">
        <v>54</v>
      </c>
      <c r="C107" s="29">
        <v>54815.546499999997</v>
      </c>
      <c r="D107" s="2"/>
      <c r="E107" s="10">
        <f t="shared" si="15"/>
        <v>21977.036130019165</v>
      </c>
      <c r="F107" s="10">
        <f t="shared" si="16"/>
        <v>21977</v>
      </c>
      <c r="G107" s="33">
        <f t="shared" ref="G107:G138" si="19">+C107-(C$7+F107*C$8)</f>
        <v>4.4979799997236114E-2</v>
      </c>
      <c r="I107" s="33">
        <f>+G107</f>
        <v>4.4979799997236114E-2</v>
      </c>
      <c r="O107" s="33">
        <f t="shared" ca="1" si="17"/>
        <v>4.4952495816681093E-2</v>
      </c>
      <c r="Q107" s="54">
        <f t="shared" si="18"/>
        <v>39797.046499999997</v>
      </c>
    </row>
    <row r="108" spans="1:17" ht="12.95" customHeight="1" x14ac:dyDescent="0.2">
      <c r="A108" s="9" t="s">
        <v>70</v>
      </c>
      <c r="B108" s="8" t="s">
        <v>54</v>
      </c>
      <c r="C108" s="9">
        <v>55268.7068</v>
      </c>
      <c r="D108" s="9">
        <v>2.0000000000000001E-4</v>
      </c>
      <c r="E108" s="10">
        <f t="shared" si="15"/>
        <v>22341.03708877823</v>
      </c>
      <c r="F108" s="10">
        <f t="shared" si="16"/>
        <v>22341</v>
      </c>
      <c r="G108" s="33">
        <f t="shared" si="19"/>
        <v>4.617339999822434E-2</v>
      </c>
      <c r="K108" s="33">
        <f>+G108</f>
        <v>4.617339999822434E-2</v>
      </c>
      <c r="O108" s="33">
        <f t="shared" ca="1" si="17"/>
        <v>4.7410893795422432E-2</v>
      </c>
      <c r="Q108" s="54">
        <f t="shared" si="18"/>
        <v>40250.2068</v>
      </c>
    </row>
    <row r="109" spans="1:17" ht="12.95" customHeight="1" x14ac:dyDescent="0.2">
      <c r="A109" s="57" t="s">
        <v>75</v>
      </c>
      <c r="B109" s="58" t="s">
        <v>55</v>
      </c>
      <c r="C109" s="57">
        <v>55597.374400000001</v>
      </c>
      <c r="D109" s="57">
        <v>1E-4</v>
      </c>
      <c r="E109" s="10">
        <f t="shared" si="15"/>
        <v>22605.039300607114</v>
      </c>
      <c r="F109" s="10">
        <f t="shared" si="16"/>
        <v>22605</v>
      </c>
      <c r="G109" s="33">
        <f t="shared" si="19"/>
        <v>4.8927000003459398E-2</v>
      </c>
      <c r="K109" s="33">
        <f>+G109</f>
        <v>4.8927000003459398E-2</v>
      </c>
      <c r="O109" s="33">
        <f t="shared" ca="1" si="17"/>
        <v>4.9193907714069979E-2</v>
      </c>
      <c r="Q109" s="54">
        <f t="shared" si="18"/>
        <v>40578.874400000001</v>
      </c>
    </row>
    <row r="110" spans="1:17" ht="12.95" customHeight="1" x14ac:dyDescent="0.2">
      <c r="A110" s="32" t="s">
        <v>421</v>
      </c>
      <c r="B110" s="59" t="s">
        <v>54</v>
      </c>
      <c r="C110" s="60">
        <v>59538.883099999999</v>
      </c>
      <c r="D110" s="61">
        <v>2.9999999999999997E-4</v>
      </c>
      <c r="E110" s="10">
        <f t="shared" si="15"/>
        <v>25771.05570971706</v>
      </c>
      <c r="F110" s="10">
        <f t="shared" si="16"/>
        <v>25771</v>
      </c>
      <c r="G110" s="33">
        <f t="shared" si="19"/>
        <v>6.9355399995401967E-2</v>
      </c>
      <c r="K110" s="33">
        <f>+G110</f>
        <v>6.9355399995401967E-2</v>
      </c>
      <c r="O110" s="33">
        <f t="shared" ca="1" si="17"/>
        <v>7.0576567056638784E-2</v>
      </c>
      <c r="Q110" s="54">
        <f t="shared" si="18"/>
        <v>44520.383099999999</v>
      </c>
    </row>
    <row r="111" spans="1:17" ht="12.95" customHeight="1" x14ac:dyDescent="0.2">
      <c r="A111" s="31" t="s">
        <v>418</v>
      </c>
      <c r="B111" s="3"/>
      <c r="C111" s="2">
        <v>59548.845500000003</v>
      </c>
      <c r="D111" s="2">
        <v>1E-4</v>
      </c>
      <c r="E111" s="10">
        <f t="shared" si="15"/>
        <v>25779.058006369134</v>
      </c>
      <c r="F111" s="10">
        <f t="shared" si="16"/>
        <v>25779</v>
      </c>
      <c r="G111" s="33">
        <f t="shared" si="19"/>
        <v>7.2214600004372187E-2</v>
      </c>
      <c r="K111" s="33">
        <f>+G111</f>
        <v>7.2214600004372187E-2</v>
      </c>
      <c r="O111" s="33">
        <f t="shared" ca="1" si="17"/>
        <v>7.0630597781446286E-2</v>
      </c>
      <c r="Q111" s="54">
        <f t="shared" si="18"/>
        <v>44530.345500000003</v>
      </c>
    </row>
    <row r="112" spans="1:17" ht="12.95" customHeight="1" x14ac:dyDescent="0.2">
      <c r="A112" s="10"/>
      <c r="B112" s="3"/>
      <c r="C112" s="2"/>
      <c r="D112" s="2"/>
      <c r="E112" s="10"/>
      <c r="F112" s="10"/>
    </row>
    <row r="113" spans="1:6" ht="12.95" customHeight="1" x14ac:dyDescent="0.2">
      <c r="A113" s="10"/>
      <c r="B113" s="3"/>
      <c r="C113" s="2"/>
      <c r="D113" s="2"/>
      <c r="E113" s="10"/>
      <c r="F113" s="10"/>
    </row>
    <row r="114" spans="1:6" ht="12.95" customHeight="1" x14ac:dyDescent="0.2">
      <c r="A114" s="10"/>
      <c r="B114" s="3"/>
      <c r="C114" s="2"/>
      <c r="D114" s="2"/>
      <c r="E114" s="10"/>
      <c r="F114" s="10"/>
    </row>
    <row r="115" spans="1:6" ht="12.95" customHeight="1" x14ac:dyDescent="0.2">
      <c r="A115" s="10"/>
      <c r="B115" s="3"/>
      <c r="C115" s="2"/>
      <c r="D115" s="2"/>
      <c r="E115" s="10"/>
      <c r="F115" s="10"/>
    </row>
    <row r="116" spans="1:6" ht="12.95" customHeight="1" x14ac:dyDescent="0.2">
      <c r="A116" s="10"/>
      <c r="B116" s="3"/>
      <c r="C116" s="2"/>
      <c r="D116" s="2"/>
      <c r="E116" s="10"/>
      <c r="F116" s="10"/>
    </row>
    <row r="117" spans="1:6" ht="12.95" customHeight="1" x14ac:dyDescent="0.2">
      <c r="A117" s="10"/>
      <c r="B117" s="3"/>
      <c r="C117" s="2"/>
      <c r="D117" s="2"/>
      <c r="E117" s="10"/>
      <c r="F117" s="10"/>
    </row>
    <row r="118" spans="1:6" ht="12.95" customHeight="1" x14ac:dyDescent="0.2">
      <c r="A118" s="10"/>
      <c r="B118" s="3"/>
      <c r="C118" s="2"/>
      <c r="D118" s="2"/>
      <c r="E118" s="10"/>
      <c r="F118" s="10"/>
    </row>
    <row r="119" spans="1:6" ht="12.95" customHeight="1" x14ac:dyDescent="0.2">
      <c r="A119" s="10"/>
      <c r="B119" s="3"/>
      <c r="C119" s="2"/>
      <c r="D119" s="2"/>
      <c r="E119" s="10"/>
      <c r="F119" s="10"/>
    </row>
    <row r="120" spans="1:6" ht="12.95" customHeight="1" x14ac:dyDescent="0.2">
      <c r="A120" s="10"/>
      <c r="B120" s="3"/>
      <c r="C120" s="2"/>
      <c r="D120" s="2"/>
      <c r="E120" s="10"/>
      <c r="F120" s="10"/>
    </row>
    <row r="121" spans="1:6" ht="12.95" customHeight="1" x14ac:dyDescent="0.2">
      <c r="A121" s="10"/>
      <c r="B121" s="3"/>
      <c r="C121" s="2"/>
      <c r="D121" s="2"/>
      <c r="E121" s="10"/>
      <c r="F121" s="10"/>
    </row>
    <row r="122" spans="1:6" ht="12.95" customHeight="1" x14ac:dyDescent="0.2">
      <c r="A122" s="10"/>
      <c r="B122" s="3"/>
      <c r="C122" s="2"/>
      <c r="D122" s="2"/>
      <c r="E122" s="10"/>
      <c r="F122" s="10"/>
    </row>
    <row r="123" spans="1:6" ht="12.95" customHeight="1" x14ac:dyDescent="0.2">
      <c r="A123" s="10"/>
      <c r="B123" s="3"/>
      <c r="C123" s="2"/>
      <c r="D123" s="2"/>
      <c r="E123" s="10"/>
      <c r="F123" s="10"/>
    </row>
    <row r="124" spans="1:6" ht="12.95" customHeight="1" x14ac:dyDescent="0.2">
      <c r="A124" s="10"/>
      <c r="B124" s="3"/>
      <c r="C124" s="2"/>
      <c r="D124" s="2"/>
      <c r="E124" s="10"/>
      <c r="F124" s="10"/>
    </row>
    <row r="125" spans="1:6" ht="12.95" customHeight="1" x14ac:dyDescent="0.2">
      <c r="A125" s="10"/>
      <c r="B125" s="3"/>
      <c r="C125" s="2"/>
      <c r="D125" s="2"/>
      <c r="E125" s="10"/>
      <c r="F125" s="10"/>
    </row>
    <row r="126" spans="1:6" ht="12.95" customHeight="1" x14ac:dyDescent="0.2">
      <c r="A126" s="10"/>
      <c r="B126" s="3"/>
      <c r="C126" s="2"/>
      <c r="D126" s="2"/>
      <c r="E126" s="10"/>
      <c r="F126" s="10"/>
    </row>
    <row r="127" spans="1:6" ht="12.95" customHeight="1" x14ac:dyDescent="0.2">
      <c r="A127" s="10"/>
      <c r="B127" s="3"/>
      <c r="C127" s="2"/>
      <c r="D127" s="2"/>
      <c r="E127" s="10"/>
      <c r="F127" s="10"/>
    </row>
    <row r="128" spans="1:6" ht="12.95" customHeight="1" x14ac:dyDescent="0.2">
      <c r="A128" s="10"/>
      <c r="B128" s="3"/>
      <c r="C128" s="2"/>
      <c r="D128" s="2"/>
      <c r="E128" s="10"/>
      <c r="F128" s="10"/>
    </row>
    <row r="129" spans="1:6" ht="12.95" customHeight="1" x14ac:dyDescent="0.2">
      <c r="A129" s="10"/>
      <c r="B129" s="3"/>
      <c r="C129" s="2"/>
      <c r="D129" s="2"/>
      <c r="E129" s="10"/>
      <c r="F129" s="10"/>
    </row>
    <row r="130" spans="1:6" ht="12.95" customHeight="1" x14ac:dyDescent="0.2">
      <c r="A130" s="10"/>
      <c r="B130" s="3"/>
      <c r="C130" s="2"/>
      <c r="D130" s="2"/>
      <c r="E130" s="10"/>
      <c r="F130" s="10"/>
    </row>
    <row r="131" spans="1:6" ht="12.95" customHeight="1" x14ac:dyDescent="0.2">
      <c r="A131" s="10"/>
      <c r="B131" s="3"/>
      <c r="C131" s="2"/>
      <c r="D131" s="2"/>
      <c r="E131" s="10"/>
      <c r="F131" s="10"/>
    </row>
    <row r="132" spans="1:6" ht="12.95" customHeight="1" x14ac:dyDescent="0.2">
      <c r="A132" s="10"/>
      <c r="B132" s="3"/>
      <c r="C132" s="2"/>
      <c r="D132" s="2"/>
      <c r="E132" s="10"/>
      <c r="F132" s="10"/>
    </row>
    <row r="133" spans="1:6" ht="12.95" customHeight="1" x14ac:dyDescent="0.2">
      <c r="A133" s="10"/>
      <c r="B133" s="3"/>
      <c r="C133" s="2"/>
      <c r="D133" s="2"/>
      <c r="E133" s="10"/>
      <c r="F133" s="10"/>
    </row>
    <row r="134" spans="1:6" ht="12.95" customHeight="1" x14ac:dyDescent="0.2">
      <c r="A134" s="10"/>
      <c r="B134" s="3"/>
      <c r="C134" s="2"/>
      <c r="D134" s="2"/>
      <c r="E134" s="10"/>
      <c r="F134" s="10"/>
    </row>
    <row r="135" spans="1:6" ht="12.95" customHeight="1" x14ac:dyDescent="0.2">
      <c r="A135" s="10"/>
      <c r="B135" s="3"/>
      <c r="C135" s="2"/>
      <c r="D135" s="2"/>
      <c r="E135" s="10"/>
      <c r="F135" s="10"/>
    </row>
    <row r="136" spans="1:6" ht="12.95" customHeight="1" x14ac:dyDescent="0.2">
      <c r="A136" s="10"/>
      <c r="B136" s="3"/>
      <c r="C136" s="2"/>
      <c r="D136" s="2"/>
      <c r="E136" s="10"/>
      <c r="F136" s="10"/>
    </row>
    <row r="137" spans="1:6" ht="12.95" customHeight="1" x14ac:dyDescent="0.2">
      <c r="A137" s="10"/>
      <c r="B137" s="3"/>
      <c r="C137" s="2"/>
      <c r="D137" s="2"/>
      <c r="E137" s="10"/>
      <c r="F137" s="10"/>
    </row>
    <row r="138" spans="1:6" ht="12.95" customHeight="1" x14ac:dyDescent="0.2">
      <c r="A138" s="10"/>
      <c r="B138" s="3"/>
      <c r="C138" s="2"/>
      <c r="D138" s="2"/>
      <c r="E138" s="10"/>
      <c r="F138" s="10"/>
    </row>
    <row r="139" spans="1:6" ht="12.95" customHeight="1" x14ac:dyDescent="0.2">
      <c r="A139" s="10"/>
      <c r="B139" s="3"/>
      <c r="C139" s="2"/>
      <c r="D139" s="2"/>
      <c r="E139" s="10"/>
      <c r="F139" s="10"/>
    </row>
    <row r="140" spans="1:6" ht="12.95" customHeight="1" x14ac:dyDescent="0.2">
      <c r="A140" s="10"/>
      <c r="B140" s="3"/>
      <c r="C140" s="2"/>
      <c r="D140" s="2"/>
      <c r="E140" s="10"/>
      <c r="F140" s="10"/>
    </row>
    <row r="141" spans="1:6" ht="12.95" customHeight="1" x14ac:dyDescent="0.2">
      <c r="A141" s="10"/>
      <c r="B141" s="3"/>
      <c r="C141" s="2"/>
      <c r="D141" s="2"/>
      <c r="E141" s="10"/>
      <c r="F141" s="10"/>
    </row>
    <row r="142" spans="1:6" ht="12.95" customHeight="1" x14ac:dyDescent="0.2">
      <c r="A142" s="10"/>
      <c r="B142" s="3"/>
      <c r="C142" s="2"/>
      <c r="D142" s="2"/>
      <c r="E142" s="10"/>
      <c r="F142" s="10"/>
    </row>
    <row r="143" spans="1:6" ht="12.95" customHeight="1" x14ac:dyDescent="0.2">
      <c r="A143" s="10"/>
      <c r="B143" s="3"/>
      <c r="C143" s="2"/>
      <c r="D143" s="2"/>
      <c r="E143" s="10"/>
      <c r="F143" s="10"/>
    </row>
    <row r="144" spans="1:6" ht="12.95" customHeight="1" x14ac:dyDescent="0.2">
      <c r="A144" s="10"/>
      <c r="B144" s="3"/>
      <c r="C144" s="2"/>
      <c r="D144" s="2"/>
      <c r="E144" s="10"/>
      <c r="F144" s="10"/>
    </row>
    <row r="145" spans="1:6" ht="12.95" customHeight="1" x14ac:dyDescent="0.2">
      <c r="A145" s="10"/>
      <c r="B145" s="3"/>
      <c r="C145" s="2"/>
      <c r="D145" s="2"/>
      <c r="E145" s="10"/>
      <c r="F145" s="10"/>
    </row>
    <row r="146" spans="1:6" ht="12.95" customHeight="1" x14ac:dyDescent="0.2">
      <c r="A146" s="10"/>
      <c r="B146" s="3"/>
      <c r="C146" s="2"/>
      <c r="D146" s="2"/>
      <c r="E146" s="10"/>
      <c r="F146" s="10"/>
    </row>
    <row r="147" spans="1:6" ht="12.95" customHeight="1" x14ac:dyDescent="0.2">
      <c r="A147" s="10"/>
      <c r="B147" s="3"/>
      <c r="C147" s="2"/>
      <c r="D147" s="2"/>
      <c r="E147" s="10"/>
      <c r="F147" s="10"/>
    </row>
    <row r="148" spans="1:6" ht="12.95" customHeight="1" x14ac:dyDescent="0.2">
      <c r="A148" s="10"/>
      <c r="B148" s="3"/>
      <c r="C148" s="2"/>
      <c r="D148" s="2"/>
      <c r="E148" s="10"/>
      <c r="F148" s="10"/>
    </row>
    <row r="149" spans="1:6" ht="12.95" customHeight="1" x14ac:dyDescent="0.2">
      <c r="A149" s="10"/>
      <c r="B149" s="3"/>
      <c r="C149" s="2"/>
      <c r="D149" s="2"/>
      <c r="E149" s="10"/>
      <c r="F149" s="10"/>
    </row>
    <row r="150" spans="1:6" ht="12.95" customHeight="1" x14ac:dyDescent="0.2">
      <c r="A150" s="10"/>
      <c r="B150" s="3"/>
      <c r="C150" s="2"/>
      <c r="D150" s="2"/>
      <c r="E150" s="10"/>
      <c r="F150" s="10"/>
    </row>
    <row r="151" spans="1:6" ht="12.95" customHeight="1" x14ac:dyDescent="0.2">
      <c r="A151" s="10"/>
      <c r="B151" s="3"/>
      <c r="C151" s="2"/>
      <c r="D151" s="2"/>
      <c r="E151" s="10"/>
      <c r="F151" s="10"/>
    </row>
    <row r="152" spans="1:6" ht="12.95" customHeight="1" x14ac:dyDescent="0.2">
      <c r="A152" s="10"/>
      <c r="B152" s="3"/>
      <c r="C152" s="2"/>
      <c r="D152" s="2"/>
      <c r="E152" s="10"/>
      <c r="F152" s="10"/>
    </row>
    <row r="153" spans="1:6" ht="12.95" customHeight="1" x14ac:dyDescent="0.2">
      <c r="A153" s="10"/>
      <c r="B153" s="3"/>
      <c r="C153" s="2"/>
      <c r="D153" s="2"/>
      <c r="E153" s="10"/>
      <c r="F153" s="10"/>
    </row>
    <row r="154" spans="1:6" ht="12.95" customHeight="1" x14ac:dyDescent="0.2">
      <c r="A154" s="10"/>
      <c r="B154" s="3"/>
      <c r="C154" s="2"/>
      <c r="D154" s="2"/>
      <c r="E154" s="10"/>
      <c r="F154" s="10"/>
    </row>
    <row r="155" spans="1:6" ht="12.95" customHeight="1" x14ac:dyDescent="0.2">
      <c r="A155" s="10"/>
      <c r="B155" s="3"/>
      <c r="C155" s="2"/>
      <c r="D155" s="2"/>
      <c r="E155" s="10"/>
      <c r="F155" s="10"/>
    </row>
    <row r="156" spans="1:6" ht="12.95" customHeight="1" x14ac:dyDescent="0.2">
      <c r="A156" s="10"/>
      <c r="B156" s="3"/>
      <c r="C156" s="2"/>
      <c r="D156" s="2"/>
      <c r="E156" s="10"/>
      <c r="F156" s="10"/>
    </row>
    <row r="157" spans="1:6" ht="12.95" customHeight="1" x14ac:dyDescent="0.2">
      <c r="A157" s="10"/>
      <c r="B157" s="3"/>
      <c r="C157" s="2"/>
      <c r="D157" s="2"/>
      <c r="E157" s="10"/>
      <c r="F157" s="10"/>
    </row>
    <row r="158" spans="1:6" ht="12.95" customHeight="1" x14ac:dyDescent="0.2">
      <c r="A158" s="10"/>
      <c r="B158" s="3"/>
      <c r="C158" s="2"/>
      <c r="D158" s="2"/>
      <c r="E158" s="10"/>
      <c r="F158" s="10"/>
    </row>
    <row r="159" spans="1:6" ht="12.95" customHeight="1" x14ac:dyDescent="0.2">
      <c r="A159" s="10"/>
      <c r="B159" s="3"/>
      <c r="C159" s="2"/>
      <c r="D159" s="2"/>
      <c r="E159" s="10"/>
      <c r="F159" s="10"/>
    </row>
    <row r="160" spans="1:6" ht="12.95" customHeight="1" x14ac:dyDescent="0.2">
      <c r="A160" s="10"/>
      <c r="B160" s="3"/>
      <c r="C160" s="2"/>
      <c r="D160" s="2"/>
      <c r="E160" s="10"/>
      <c r="F160" s="10"/>
    </row>
    <row r="161" spans="1:6" ht="12.95" customHeight="1" x14ac:dyDescent="0.2">
      <c r="A161" s="10"/>
      <c r="B161" s="3"/>
      <c r="C161" s="2"/>
      <c r="D161" s="2"/>
      <c r="E161" s="10"/>
      <c r="F161" s="10"/>
    </row>
    <row r="162" spans="1:6" ht="12.95" customHeight="1" x14ac:dyDescent="0.2">
      <c r="A162" s="10"/>
      <c r="B162" s="3"/>
      <c r="C162" s="2"/>
      <c r="D162" s="2"/>
      <c r="E162" s="10"/>
      <c r="F162" s="10"/>
    </row>
    <row r="163" spans="1:6" ht="12.95" customHeight="1" x14ac:dyDescent="0.2">
      <c r="A163" s="10"/>
      <c r="B163" s="3"/>
      <c r="C163" s="2"/>
      <c r="D163" s="2"/>
      <c r="E163" s="10"/>
      <c r="F163" s="10"/>
    </row>
    <row r="164" spans="1:6" ht="12.95" customHeight="1" x14ac:dyDescent="0.2">
      <c r="A164" s="10"/>
      <c r="B164" s="3"/>
      <c r="C164" s="2"/>
      <c r="D164" s="2"/>
      <c r="E164" s="10"/>
      <c r="F164" s="10"/>
    </row>
    <row r="165" spans="1:6" ht="12.95" customHeight="1" x14ac:dyDescent="0.2">
      <c r="A165" s="10"/>
      <c r="B165" s="3"/>
      <c r="C165" s="2"/>
      <c r="D165" s="2"/>
      <c r="E165" s="10"/>
      <c r="F165" s="10"/>
    </row>
    <row r="166" spans="1:6" ht="12.95" customHeight="1" x14ac:dyDescent="0.2">
      <c r="A166" s="10"/>
      <c r="B166" s="3"/>
      <c r="C166" s="2"/>
      <c r="D166" s="2"/>
      <c r="E166" s="10"/>
      <c r="F166" s="10"/>
    </row>
    <row r="167" spans="1:6" ht="12.95" customHeight="1" x14ac:dyDescent="0.2">
      <c r="A167" s="10"/>
      <c r="B167" s="3"/>
      <c r="C167" s="2"/>
      <c r="D167" s="2"/>
      <c r="E167" s="10"/>
      <c r="F167" s="10"/>
    </row>
    <row r="168" spans="1:6" ht="12.95" customHeight="1" x14ac:dyDescent="0.2">
      <c r="A168" s="10"/>
      <c r="B168" s="3"/>
      <c r="C168" s="2"/>
      <c r="D168" s="2"/>
      <c r="E168" s="10"/>
      <c r="F168" s="10"/>
    </row>
    <row r="169" spans="1:6" ht="12.95" customHeight="1" x14ac:dyDescent="0.2">
      <c r="A169" s="10"/>
      <c r="B169" s="3"/>
      <c r="C169" s="2"/>
      <c r="D169" s="2"/>
      <c r="E169" s="10"/>
      <c r="F169" s="10"/>
    </row>
    <row r="170" spans="1:6" ht="12.95" customHeight="1" x14ac:dyDescent="0.2">
      <c r="A170" s="10"/>
      <c r="B170" s="3"/>
      <c r="C170" s="2"/>
      <c r="D170" s="2"/>
      <c r="E170" s="10"/>
      <c r="F170" s="10"/>
    </row>
    <row r="171" spans="1:6" ht="12.95" customHeight="1" x14ac:dyDescent="0.2">
      <c r="A171" s="10"/>
      <c r="B171" s="3"/>
      <c r="C171" s="2"/>
      <c r="D171" s="2"/>
      <c r="E171" s="10"/>
      <c r="F171" s="10"/>
    </row>
    <row r="172" spans="1:6" ht="12.95" customHeight="1" x14ac:dyDescent="0.2">
      <c r="A172" s="10"/>
      <c r="B172" s="3"/>
      <c r="C172" s="2"/>
      <c r="D172" s="2"/>
      <c r="E172" s="10"/>
      <c r="F172" s="10"/>
    </row>
    <row r="173" spans="1:6" ht="12.95" customHeight="1" x14ac:dyDescent="0.2">
      <c r="A173" s="10"/>
      <c r="B173" s="3"/>
      <c r="C173" s="2"/>
      <c r="D173" s="2"/>
      <c r="E173" s="10"/>
      <c r="F173" s="10"/>
    </row>
    <row r="174" spans="1:6" ht="12.95" customHeight="1" x14ac:dyDescent="0.2">
      <c r="A174" s="10"/>
      <c r="B174" s="3"/>
      <c r="C174" s="2"/>
      <c r="D174" s="2"/>
      <c r="E174" s="10"/>
      <c r="F174" s="10"/>
    </row>
    <row r="175" spans="1:6" ht="12.95" customHeight="1" x14ac:dyDescent="0.2">
      <c r="A175" s="10"/>
      <c r="B175" s="3"/>
      <c r="C175" s="2"/>
      <c r="D175" s="2"/>
      <c r="E175" s="10"/>
      <c r="F175" s="10"/>
    </row>
    <row r="176" spans="1:6" ht="12.95" customHeight="1" x14ac:dyDescent="0.2">
      <c r="A176" s="10"/>
      <c r="B176" s="3"/>
      <c r="C176" s="2"/>
      <c r="D176" s="2"/>
      <c r="E176" s="10"/>
      <c r="F176" s="10"/>
    </row>
    <row r="177" spans="1:6" ht="12.95" customHeight="1" x14ac:dyDescent="0.2">
      <c r="A177" s="10"/>
      <c r="B177" s="3"/>
      <c r="C177" s="2"/>
      <c r="D177" s="2"/>
      <c r="E177" s="10"/>
      <c r="F177" s="10"/>
    </row>
    <row r="178" spans="1:6" ht="12.95" customHeight="1" x14ac:dyDescent="0.2">
      <c r="A178" s="10"/>
      <c r="B178" s="3"/>
      <c r="C178" s="2"/>
      <c r="D178" s="2"/>
      <c r="E178" s="10"/>
      <c r="F178" s="10"/>
    </row>
    <row r="179" spans="1:6" ht="12.95" customHeight="1" x14ac:dyDescent="0.2">
      <c r="A179" s="10"/>
      <c r="B179" s="3"/>
      <c r="C179" s="2"/>
      <c r="D179" s="2"/>
      <c r="E179" s="10"/>
      <c r="F179" s="10"/>
    </row>
    <row r="180" spans="1:6" ht="12.95" customHeight="1" x14ac:dyDescent="0.2">
      <c r="A180" s="10"/>
      <c r="B180" s="3"/>
      <c r="C180" s="2"/>
      <c r="D180" s="2"/>
      <c r="E180" s="10"/>
      <c r="F180" s="10"/>
    </row>
    <row r="181" spans="1:6" ht="12.95" customHeight="1" x14ac:dyDescent="0.2">
      <c r="A181" s="10"/>
      <c r="B181" s="3"/>
      <c r="C181" s="2"/>
      <c r="D181" s="2"/>
      <c r="E181" s="10"/>
      <c r="F181" s="10"/>
    </row>
    <row r="182" spans="1:6" ht="12.95" customHeight="1" x14ac:dyDescent="0.2">
      <c r="A182" s="10"/>
      <c r="B182" s="3"/>
      <c r="C182" s="2"/>
      <c r="D182" s="2"/>
      <c r="E182" s="10"/>
      <c r="F182" s="10"/>
    </row>
    <row r="183" spans="1:6" ht="12.95" customHeight="1" x14ac:dyDescent="0.2">
      <c r="A183" s="10"/>
      <c r="B183" s="3"/>
      <c r="C183" s="2"/>
      <c r="D183" s="2"/>
      <c r="E183" s="10"/>
      <c r="F183" s="10"/>
    </row>
    <row r="184" spans="1:6" ht="12.95" customHeight="1" x14ac:dyDescent="0.2">
      <c r="A184" s="10"/>
      <c r="B184" s="3"/>
      <c r="C184" s="2"/>
      <c r="D184" s="2"/>
      <c r="E184" s="10"/>
      <c r="F184" s="10"/>
    </row>
    <row r="185" spans="1:6" ht="12.95" customHeight="1" x14ac:dyDescent="0.2">
      <c r="A185" s="10"/>
      <c r="B185" s="3"/>
      <c r="C185" s="2"/>
      <c r="D185" s="2"/>
      <c r="E185" s="10"/>
      <c r="F185" s="10"/>
    </row>
    <row r="186" spans="1:6" ht="12.95" customHeight="1" x14ac:dyDescent="0.2">
      <c r="A186" s="10"/>
      <c r="B186" s="3"/>
      <c r="C186" s="2"/>
      <c r="D186" s="2"/>
      <c r="E186" s="10"/>
      <c r="F186" s="10"/>
    </row>
    <row r="187" spans="1:6" ht="12.95" customHeight="1" x14ac:dyDescent="0.2">
      <c r="A187" s="10"/>
      <c r="B187" s="3"/>
      <c r="C187" s="2"/>
      <c r="D187" s="2"/>
      <c r="E187" s="10"/>
      <c r="F187" s="10"/>
    </row>
    <row r="188" spans="1:6" ht="12.95" customHeight="1" x14ac:dyDescent="0.2">
      <c r="A188" s="10"/>
      <c r="B188" s="3"/>
      <c r="C188" s="2"/>
      <c r="D188" s="2"/>
      <c r="E188" s="10"/>
      <c r="F188" s="10"/>
    </row>
    <row r="189" spans="1:6" ht="12.95" customHeight="1" x14ac:dyDescent="0.2">
      <c r="A189" s="10"/>
      <c r="B189" s="3"/>
      <c r="C189" s="2"/>
      <c r="D189" s="2"/>
      <c r="E189" s="10"/>
      <c r="F189" s="10"/>
    </row>
    <row r="190" spans="1:6" ht="12.95" customHeight="1" x14ac:dyDescent="0.2">
      <c r="A190" s="10"/>
      <c r="B190" s="3"/>
      <c r="C190" s="2"/>
      <c r="D190" s="2"/>
      <c r="E190" s="10"/>
      <c r="F190" s="10"/>
    </row>
    <row r="191" spans="1:6" ht="12.95" customHeight="1" x14ac:dyDescent="0.2">
      <c r="A191" s="10"/>
      <c r="B191" s="3"/>
      <c r="C191" s="2"/>
      <c r="D191" s="2"/>
      <c r="E191" s="10"/>
      <c r="F191" s="10"/>
    </row>
    <row r="192" spans="1:6" ht="12.95" customHeight="1" x14ac:dyDescent="0.2">
      <c r="A192" s="10"/>
      <c r="B192" s="3"/>
      <c r="C192" s="2"/>
      <c r="D192" s="2"/>
      <c r="E192" s="10"/>
      <c r="F192" s="10"/>
    </row>
    <row r="193" spans="2:4" ht="12.95" customHeight="1" x14ac:dyDescent="0.2">
      <c r="B193" s="44"/>
      <c r="C193" s="62"/>
      <c r="D193" s="62"/>
    </row>
    <row r="194" spans="2:4" ht="12.95" customHeight="1" x14ac:dyDescent="0.2">
      <c r="B194" s="44"/>
      <c r="C194" s="62"/>
      <c r="D194" s="62"/>
    </row>
    <row r="195" spans="2:4" ht="12.95" customHeight="1" x14ac:dyDescent="0.2">
      <c r="B195" s="44"/>
      <c r="C195" s="62"/>
      <c r="D195" s="62"/>
    </row>
    <row r="196" spans="2:4" ht="12.95" customHeight="1" x14ac:dyDescent="0.2">
      <c r="B196" s="44"/>
      <c r="C196" s="62"/>
      <c r="D196" s="62"/>
    </row>
    <row r="197" spans="2:4" ht="12.95" customHeight="1" x14ac:dyDescent="0.2">
      <c r="B197" s="44"/>
      <c r="C197" s="62"/>
      <c r="D197" s="62"/>
    </row>
    <row r="198" spans="2:4" ht="12.95" customHeight="1" x14ac:dyDescent="0.2">
      <c r="B198" s="44"/>
      <c r="C198" s="62"/>
      <c r="D198" s="62"/>
    </row>
    <row r="199" spans="2:4" ht="12.95" customHeight="1" x14ac:dyDescent="0.2">
      <c r="B199" s="44"/>
      <c r="C199" s="62"/>
      <c r="D199" s="62"/>
    </row>
    <row r="200" spans="2:4" ht="12.95" customHeight="1" x14ac:dyDescent="0.2">
      <c r="B200" s="44"/>
      <c r="C200" s="62"/>
      <c r="D200" s="62"/>
    </row>
    <row r="201" spans="2:4" ht="12.95" customHeight="1" x14ac:dyDescent="0.2">
      <c r="B201" s="44"/>
      <c r="C201" s="62"/>
      <c r="D201" s="62"/>
    </row>
    <row r="202" spans="2:4" ht="12.95" customHeight="1" x14ac:dyDescent="0.2">
      <c r="B202" s="44"/>
      <c r="C202" s="62"/>
      <c r="D202" s="62"/>
    </row>
    <row r="203" spans="2:4" ht="12.95" customHeight="1" x14ac:dyDescent="0.2">
      <c r="B203" s="44"/>
      <c r="C203" s="62"/>
      <c r="D203" s="62"/>
    </row>
    <row r="204" spans="2:4" ht="12.95" customHeight="1" x14ac:dyDescent="0.2">
      <c r="B204" s="44"/>
      <c r="C204" s="62"/>
      <c r="D204" s="62"/>
    </row>
    <row r="205" spans="2:4" ht="12.95" customHeight="1" x14ac:dyDescent="0.2">
      <c r="B205" s="44"/>
      <c r="C205" s="62"/>
      <c r="D205" s="62"/>
    </row>
    <row r="206" spans="2:4" ht="12.95" customHeight="1" x14ac:dyDescent="0.2">
      <c r="B206" s="44"/>
      <c r="C206" s="62"/>
      <c r="D206" s="62"/>
    </row>
    <row r="207" spans="2:4" ht="12.95" customHeight="1" x14ac:dyDescent="0.2">
      <c r="B207" s="44"/>
      <c r="C207" s="62"/>
      <c r="D207" s="62"/>
    </row>
    <row r="208" spans="2:4" ht="12.95" customHeight="1" x14ac:dyDescent="0.2">
      <c r="B208" s="44"/>
      <c r="C208" s="62"/>
      <c r="D208" s="62"/>
    </row>
    <row r="209" spans="2:4" ht="12.95" customHeight="1" x14ac:dyDescent="0.2">
      <c r="B209" s="44"/>
      <c r="C209" s="62"/>
      <c r="D209" s="62"/>
    </row>
    <row r="210" spans="2:4" ht="12.95" customHeight="1" x14ac:dyDescent="0.2">
      <c r="B210" s="44"/>
      <c r="C210" s="62"/>
      <c r="D210" s="62"/>
    </row>
    <row r="211" spans="2:4" ht="12.95" customHeight="1" x14ac:dyDescent="0.2">
      <c r="B211" s="44"/>
      <c r="C211" s="62"/>
      <c r="D211" s="62"/>
    </row>
    <row r="212" spans="2:4" ht="12.95" customHeight="1" x14ac:dyDescent="0.2">
      <c r="B212" s="44"/>
      <c r="C212" s="62"/>
      <c r="D212" s="62"/>
    </row>
    <row r="213" spans="2:4" ht="12.95" customHeight="1" x14ac:dyDescent="0.2">
      <c r="C213" s="62"/>
      <c r="D213" s="62"/>
    </row>
    <row r="214" spans="2:4" ht="12.95" customHeight="1" x14ac:dyDescent="0.2">
      <c r="C214" s="62"/>
      <c r="D214" s="62"/>
    </row>
    <row r="215" spans="2:4" ht="12.95" customHeight="1" x14ac:dyDescent="0.2">
      <c r="C215" s="62"/>
      <c r="D215" s="62"/>
    </row>
    <row r="216" spans="2:4" ht="12.95" customHeight="1" x14ac:dyDescent="0.2">
      <c r="C216" s="62"/>
      <c r="D216" s="62"/>
    </row>
    <row r="217" spans="2:4" ht="12.95" customHeight="1" x14ac:dyDescent="0.2">
      <c r="C217" s="62"/>
      <c r="D217" s="62"/>
    </row>
    <row r="218" spans="2:4" ht="12.95" customHeight="1" x14ac:dyDescent="0.2">
      <c r="C218" s="62"/>
      <c r="D218" s="62"/>
    </row>
    <row r="219" spans="2:4" ht="12.95" customHeight="1" x14ac:dyDescent="0.2">
      <c r="C219" s="62"/>
      <c r="D219" s="62"/>
    </row>
    <row r="220" spans="2:4" ht="12.95" customHeight="1" x14ac:dyDescent="0.2">
      <c r="C220" s="62"/>
      <c r="D220" s="62"/>
    </row>
    <row r="221" spans="2:4" ht="12.95" customHeight="1" x14ac:dyDescent="0.2">
      <c r="C221" s="62"/>
      <c r="D221" s="62"/>
    </row>
    <row r="222" spans="2:4" ht="12.95" customHeight="1" x14ac:dyDescent="0.2">
      <c r="C222" s="62"/>
      <c r="D222" s="62"/>
    </row>
    <row r="223" spans="2:4" ht="12.95" customHeight="1" x14ac:dyDescent="0.2">
      <c r="C223" s="62"/>
      <c r="D223" s="62"/>
    </row>
    <row r="224" spans="2:4" ht="12.95" customHeight="1" x14ac:dyDescent="0.2">
      <c r="C224" s="62"/>
      <c r="D224" s="62"/>
    </row>
    <row r="225" spans="3:4" ht="12.95" customHeight="1" x14ac:dyDescent="0.2">
      <c r="C225" s="62"/>
      <c r="D225" s="62"/>
    </row>
    <row r="226" spans="3:4" ht="12.95" customHeight="1" x14ac:dyDescent="0.2">
      <c r="C226" s="62"/>
      <c r="D226" s="62"/>
    </row>
    <row r="227" spans="3:4" ht="12.95" customHeight="1" x14ac:dyDescent="0.2">
      <c r="C227" s="62"/>
      <c r="D227" s="62"/>
    </row>
    <row r="228" spans="3:4" ht="12.95" customHeight="1" x14ac:dyDescent="0.2">
      <c r="C228" s="62"/>
      <c r="D228" s="62"/>
    </row>
    <row r="229" spans="3:4" ht="12.95" customHeight="1" x14ac:dyDescent="0.2">
      <c r="C229" s="62"/>
      <c r="D229" s="62"/>
    </row>
    <row r="230" spans="3:4" ht="12.95" customHeight="1" x14ac:dyDescent="0.2">
      <c r="C230" s="62"/>
      <c r="D230" s="62"/>
    </row>
    <row r="231" spans="3:4" ht="12.95" customHeight="1" x14ac:dyDescent="0.2">
      <c r="C231" s="62"/>
      <c r="D231" s="62"/>
    </row>
    <row r="232" spans="3:4" ht="12.95" customHeight="1" x14ac:dyDescent="0.2">
      <c r="C232" s="62"/>
      <c r="D232" s="62"/>
    </row>
    <row r="233" spans="3:4" ht="12.95" customHeight="1" x14ac:dyDescent="0.2">
      <c r="C233" s="62"/>
      <c r="D233" s="62"/>
    </row>
    <row r="234" spans="3:4" ht="12.95" customHeight="1" x14ac:dyDescent="0.2">
      <c r="C234" s="62"/>
      <c r="D234" s="62"/>
    </row>
    <row r="235" spans="3:4" ht="12.95" customHeight="1" x14ac:dyDescent="0.2">
      <c r="C235" s="62"/>
      <c r="D235" s="62"/>
    </row>
    <row r="236" spans="3:4" ht="12.95" customHeight="1" x14ac:dyDescent="0.2">
      <c r="C236" s="62"/>
      <c r="D236" s="62"/>
    </row>
    <row r="237" spans="3:4" ht="12.95" customHeight="1" x14ac:dyDescent="0.2">
      <c r="C237" s="62"/>
      <c r="D237" s="62"/>
    </row>
    <row r="238" spans="3:4" ht="12.95" customHeight="1" x14ac:dyDescent="0.2">
      <c r="C238" s="62"/>
      <c r="D238" s="62"/>
    </row>
    <row r="239" spans="3:4" ht="12.95" customHeight="1" x14ac:dyDescent="0.2">
      <c r="C239" s="62"/>
      <c r="D239" s="62"/>
    </row>
    <row r="240" spans="3:4" ht="12.95" customHeight="1" x14ac:dyDescent="0.2">
      <c r="C240" s="62"/>
      <c r="D240" s="62"/>
    </row>
    <row r="241" spans="3:4" ht="12.95" customHeight="1" x14ac:dyDescent="0.2">
      <c r="C241" s="62"/>
      <c r="D241" s="62"/>
    </row>
    <row r="242" spans="3:4" ht="12.95" customHeight="1" x14ac:dyDescent="0.2">
      <c r="C242" s="62"/>
      <c r="D242" s="62"/>
    </row>
    <row r="243" spans="3:4" ht="12.95" customHeight="1" x14ac:dyDescent="0.2">
      <c r="C243" s="62"/>
      <c r="D243" s="62"/>
    </row>
    <row r="244" spans="3:4" ht="12.95" customHeight="1" x14ac:dyDescent="0.2">
      <c r="C244" s="62"/>
      <c r="D244" s="62"/>
    </row>
    <row r="245" spans="3:4" ht="12.95" customHeight="1" x14ac:dyDescent="0.2">
      <c r="C245" s="62"/>
      <c r="D245" s="62"/>
    </row>
    <row r="246" spans="3:4" ht="12.95" customHeight="1" x14ac:dyDescent="0.2">
      <c r="C246" s="62"/>
      <c r="D246" s="62"/>
    </row>
    <row r="247" spans="3:4" ht="12.95" customHeight="1" x14ac:dyDescent="0.2">
      <c r="C247" s="62"/>
      <c r="D247" s="62"/>
    </row>
    <row r="248" spans="3:4" ht="12.95" customHeight="1" x14ac:dyDescent="0.2">
      <c r="C248" s="62"/>
      <c r="D248" s="62"/>
    </row>
    <row r="249" spans="3:4" ht="12.95" customHeight="1" x14ac:dyDescent="0.2">
      <c r="C249" s="62"/>
      <c r="D249" s="62"/>
    </row>
    <row r="250" spans="3:4" ht="12.95" customHeight="1" x14ac:dyDescent="0.2">
      <c r="C250" s="62"/>
      <c r="D250" s="62"/>
    </row>
    <row r="251" spans="3:4" ht="12.95" customHeight="1" x14ac:dyDescent="0.2">
      <c r="C251" s="62"/>
      <c r="D251" s="62"/>
    </row>
    <row r="252" spans="3:4" ht="12.95" customHeight="1" x14ac:dyDescent="0.2">
      <c r="C252" s="62"/>
      <c r="D252" s="62"/>
    </row>
    <row r="253" spans="3:4" ht="12.95" customHeight="1" x14ac:dyDescent="0.2">
      <c r="C253" s="62"/>
      <c r="D253" s="62"/>
    </row>
    <row r="254" spans="3:4" ht="12.95" customHeight="1" x14ac:dyDescent="0.2">
      <c r="C254" s="62"/>
      <c r="D254" s="62"/>
    </row>
    <row r="255" spans="3:4" ht="12.95" customHeight="1" x14ac:dyDescent="0.2">
      <c r="C255" s="62"/>
      <c r="D255" s="62"/>
    </row>
    <row r="256" spans="3:4" ht="12.95" customHeight="1" x14ac:dyDescent="0.2">
      <c r="C256" s="62"/>
      <c r="D256" s="62"/>
    </row>
    <row r="257" spans="3:4" ht="12.95" customHeight="1" x14ac:dyDescent="0.2">
      <c r="C257" s="62"/>
      <c r="D257" s="62"/>
    </row>
    <row r="258" spans="3:4" ht="12.95" customHeight="1" x14ac:dyDescent="0.2">
      <c r="C258" s="62"/>
      <c r="D258" s="62"/>
    </row>
    <row r="259" spans="3:4" ht="12.95" customHeight="1" x14ac:dyDescent="0.2">
      <c r="C259" s="62"/>
      <c r="D259" s="62"/>
    </row>
    <row r="260" spans="3:4" ht="12.95" customHeight="1" x14ac:dyDescent="0.2">
      <c r="C260" s="62"/>
      <c r="D260" s="62"/>
    </row>
    <row r="261" spans="3:4" ht="12.95" customHeight="1" x14ac:dyDescent="0.2">
      <c r="C261" s="62"/>
      <c r="D261" s="62"/>
    </row>
    <row r="262" spans="3:4" ht="12.95" customHeight="1" x14ac:dyDescent="0.2">
      <c r="C262" s="62"/>
      <c r="D262" s="62"/>
    </row>
    <row r="263" spans="3:4" ht="12.95" customHeight="1" x14ac:dyDescent="0.2">
      <c r="C263" s="62"/>
      <c r="D263" s="62"/>
    </row>
    <row r="264" spans="3:4" ht="12.95" customHeight="1" x14ac:dyDescent="0.2">
      <c r="C264" s="62"/>
      <c r="D264" s="62"/>
    </row>
    <row r="265" spans="3:4" ht="12.95" customHeight="1" x14ac:dyDescent="0.2">
      <c r="C265" s="62"/>
      <c r="D265" s="62"/>
    </row>
    <row r="266" spans="3:4" ht="12.95" customHeight="1" x14ac:dyDescent="0.2">
      <c r="C266" s="62"/>
      <c r="D266" s="62"/>
    </row>
    <row r="267" spans="3:4" ht="12.95" customHeight="1" x14ac:dyDescent="0.2">
      <c r="C267" s="62"/>
      <c r="D267" s="62"/>
    </row>
    <row r="268" spans="3:4" ht="12.95" customHeight="1" x14ac:dyDescent="0.2">
      <c r="C268" s="62"/>
      <c r="D268" s="62"/>
    </row>
    <row r="269" spans="3:4" ht="12.95" customHeight="1" x14ac:dyDescent="0.2">
      <c r="C269" s="62"/>
      <c r="D269" s="62"/>
    </row>
    <row r="270" spans="3:4" ht="12.95" customHeight="1" x14ac:dyDescent="0.2">
      <c r="C270" s="62"/>
      <c r="D270" s="62"/>
    </row>
    <row r="271" spans="3:4" ht="12.95" customHeight="1" x14ac:dyDescent="0.2">
      <c r="C271" s="62"/>
      <c r="D271" s="62"/>
    </row>
    <row r="272" spans="3:4" ht="12.95" customHeight="1" x14ac:dyDescent="0.2">
      <c r="C272" s="62"/>
      <c r="D272" s="62"/>
    </row>
    <row r="273" spans="3:4" ht="12.95" customHeight="1" x14ac:dyDescent="0.2">
      <c r="C273" s="62"/>
      <c r="D273" s="62"/>
    </row>
    <row r="274" spans="3:4" ht="12.95" customHeight="1" x14ac:dyDescent="0.2">
      <c r="C274" s="62"/>
      <c r="D274" s="62"/>
    </row>
    <row r="275" spans="3:4" ht="12.95" customHeight="1" x14ac:dyDescent="0.2">
      <c r="C275" s="62"/>
      <c r="D275" s="62"/>
    </row>
    <row r="276" spans="3:4" ht="12.95" customHeight="1" x14ac:dyDescent="0.2">
      <c r="C276" s="62"/>
      <c r="D276" s="62"/>
    </row>
    <row r="277" spans="3:4" ht="12.95" customHeight="1" x14ac:dyDescent="0.2">
      <c r="C277" s="62"/>
      <c r="D277" s="62"/>
    </row>
    <row r="278" spans="3:4" ht="12.95" customHeight="1" x14ac:dyDescent="0.2">
      <c r="C278" s="62"/>
      <c r="D278" s="62"/>
    </row>
    <row r="279" spans="3:4" ht="12.95" customHeight="1" x14ac:dyDescent="0.2">
      <c r="C279" s="62"/>
      <c r="D279" s="62"/>
    </row>
    <row r="280" spans="3:4" ht="12.95" customHeight="1" x14ac:dyDescent="0.2">
      <c r="C280" s="62"/>
      <c r="D280" s="62"/>
    </row>
    <row r="281" spans="3:4" ht="12.95" customHeight="1" x14ac:dyDescent="0.2">
      <c r="C281" s="62"/>
      <c r="D281" s="62"/>
    </row>
    <row r="282" spans="3:4" ht="12.95" customHeight="1" x14ac:dyDescent="0.2">
      <c r="C282" s="62"/>
      <c r="D282" s="62"/>
    </row>
    <row r="283" spans="3:4" ht="12.95" customHeight="1" x14ac:dyDescent="0.2">
      <c r="C283" s="62"/>
      <c r="D283" s="62"/>
    </row>
    <row r="284" spans="3:4" ht="12.95" customHeight="1" x14ac:dyDescent="0.2">
      <c r="C284" s="62"/>
      <c r="D284" s="62"/>
    </row>
    <row r="285" spans="3:4" ht="12.95" customHeight="1" x14ac:dyDescent="0.2">
      <c r="C285" s="62"/>
      <c r="D285" s="62"/>
    </row>
    <row r="286" spans="3:4" ht="12.95" customHeight="1" x14ac:dyDescent="0.2">
      <c r="C286" s="62"/>
      <c r="D286" s="62"/>
    </row>
    <row r="287" spans="3:4" ht="12.95" customHeight="1" x14ac:dyDescent="0.2">
      <c r="C287" s="62"/>
      <c r="D287" s="62"/>
    </row>
    <row r="288" spans="3:4" ht="12.95" customHeight="1" x14ac:dyDescent="0.2">
      <c r="C288" s="62"/>
      <c r="D288" s="62"/>
    </row>
    <row r="289" spans="3:4" ht="12.95" customHeight="1" x14ac:dyDescent="0.2">
      <c r="C289" s="62"/>
      <c r="D289" s="62"/>
    </row>
    <row r="290" spans="3:4" ht="12.95" customHeight="1" x14ac:dyDescent="0.2">
      <c r="C290" s="62"/>
      <c r="D290" s="62"/>
    </row>
    <row r="291" spans="3:4" ht="12.95" customHeight="1" x14ac:dyDescent="0.2">
      <c r="C291" s="62"/>
      <c r="D291" s="62"/>
    </row>
    <row r="292" spans="3:4" ht="12.95" customHeight="1" x14ac:dyDescent="0.2">
      <c r="C292" s="62"/>
      <c r="D292" s="62"/>
    </row>
    <row r="293" spans="3:4" ht="12.95" customHeight="1" x14ac:dyDescent="0.2">
      <c r="C293" s="62"/>
      <c r="D293" s="62"/>
    </row>
    <row r="294" spans="3:4" ht="12.95" customHeight="1" x14ac:dyDescent="0.2">
      <c r="C294" s="62"/>
      <c r="D294" s="62"/>
    </row>
    <row r="295" spans="3:4" ht="12.95" customHeight="1" x14ac:dyDescent="0.2">
      <c r="C295" s="62"/>
      <c r="D295" s="62"/>
    </row>
    <row r="296" spans="3:4" ht="12.95" customHeight="1" x14ac:dyDescent="0.2">
      <c r="C296" s="62"/>
      <c r="D296" s="62"/>
    </row>
    <row r="297" spans="3:4" ht="12.95" customHeight="1" x14ac:dyDescent="0.2">
      <c r="C297" s="62"/>
      <c r="D297" s="62"/>
    </row>
    <row r="298" spans="3:4" ht="12.95" customHeight="1" x14ac:dyDescent="0.2">
      <c r="C298" s="62"/>
      <c r="D298" s="62"/>
    </row>
    <row r="299" spans="3:4" ht="12.95" customHeight="1" x14ac:dyDescent="0.2">
      <c r="C299" s="62"/>
      <c r="D299" s="62"/>
    </row>
    <row r="300" spans="3:4" ht="12.95" customHeight="1" x14ac:dyDescent="0.2">
      <c r="C300" s="62"/>
      <c r="D300" s="62"/>
    </row>
    <row r="301" spans="3:4" ht="12.95" customHeight="1" x14ac:dyDescent="0.2">
      <c r="C301" s="62"/>
      <c r="D301" s="62"/>
    </row>
    <row r="302" spans="3:4" ht="12.95" customHeight="1" x14ac:dyDescent="0.2">
      <c r="C302" s="62"/>
      <c r="D302" s="62"/>
    </row>
    <row r="303" spans="3:4" ht="12.95" customHeight="1" x14ac:dyDescent="0.2">
      <c r="C303" s="62"/>
      <c r="D303" s="62"/>
    </row>
    <row r="304" spans="3:4" ht="12.95" customHeight="1" x14ac:dyDescent="0.2">
      <c r="C304" s="62"/>
      <c r="D304" s="62"/>
    </row>
    <row r="305" spans="3:4" ht="12.95" customHeight="1" x14ac:dyDescent="0.2">
      <c r="C305" s="62"/>
      <c r="D305" s="62"/>
    </row>
    <row r="306" spans="3:4" ht="12.95" customHeight="1" x14ac:dyDescent="0.2">
      <c r="C306" s="62"/>
      <c r="D306" s="62"/>
    </row>
    <row r="307" spans="3:4" ht="12.95" customHeight="1" x14ac:dyDescent="0.2">
      <c r="C307" s="62"/>
      <c r="D307" s="62"/>
    </row>
    <row r="308" spans="3:4" ht="12.95" customHeight="1" x14ac:dyDescent="0.2">
      <c r="C308" s="62"/>
      <c r="D308" s="62"/>
    </row>
    <row r="309" spans="3:4" ht="12.95" customHeight="1" x14ac:dyDescent="0.2">
      <c r="C309" s="62"/>
      <c r="D309" s="62"/>
    </row>
    <row r="310" spans="3:4" ht="12.95" customHeight="1" x14ac:dyDescent="0.2">
      <c r="C310" s="62"/>
      <c r="D310" s="62"/>
    </row>
    <row r="311" spans="3:4" ht="12.95" customHeight="1" x14ac:dyDescent="0.2">
      <c r="C311" s="62"/>
      <c r="D311" s="62"/>
    </row>
    <row r="312" spans="3:4" ht="12.95" customHeight="1" x14ac:dyDescent="0.2">
      <c r="C312" s="62"/>
      <c r="D312" s="62"/>
    </row>
    <row r="313" spans="3:4" ht="12.95" customHeight="1" x14ac:dyDescent="0.2">
      <c r="C313" s="62"/>
      <c r="D313" s="62"/>
    </row>
    <row r="314" spans="3:4" ht="12.95" customHeight="1" x14ac:dyDescent="0.2">
      <c r="C314" s="62"/>
      <c r="D314" s="62"/>
    </row>
    <row r="315" spans="3:4" ht="12.95" customHeight="1" x14ac:dyDescent="0.2">
      <c r="C315" s="62"/>
      <c r="D315" s="62"/>
    </row>
    <row r="316" spans="3:4" ht="12.95" customHeight="1" x14ac:dyDescent="0.2">
      <c r="C316" s="62"/>
      <c r="D316" s="62"/>
    </row>
    <row r="317" spans="3:4" ht="12.95" customHeight="1" x14ac:dyDescent="0.2">
      <c r="C317" s="62"/>
      <c r="D317" s="62"/>
    </row>
    <row r="318" spans="3:4" ht="12.95" customHeight="1" x14ac:dyDescent="0.2">
      <c r="C318" s="62"/>
      <c r="D318" s="62"/>
    </row>
    <row r="319" spans="3:4" ht="12.95" customHeight="1" x14ac:dyDescent="0.2">
      <c r="C319" s="62"/>
      <c r="D319" s="62"/>
    </row>
    <row r="320" spans="3:4" ht="12.95" customHeight="1" x14ac:dyDescent="0.2">
      <c r="C320" s="62"/>
      <c r="D320" s="62"/>
    </row>
    <row r="321" spans="3:4" ht="12.95" customHeight="1" x14ac:dyDescent="0.2">
      <c r="C321" s="62"/>
      <c r="D321" s="62"/>
    </row>
    <row r="322" spans="3:4" ht="12.95" customHeight="1" x14ac:dyDescent="0.2">
      <c r="C322" s="62"/>
      <c r="D322" s="62"/>
    </row>
    <row r="323" spans="3:4" ht="12.95" customHeight="1" x14ac:dyDescent="0.2">
      <c r="C323" s="62"/>
      <c r="D323" s="62"/>
    </row>
    <row r="324" spans="3:4" ht="12.95" customHeight="1" x14ac:dyDescent="0.2">
      <c r="C324" s="62"/>
      <c r="D324" s="62"/>
    </row>
    <row r="325" spans="3:4" ht="12.95" customHeight="1" x14ac:dyDescent="0.2">
      <c r="C325" s="62"/>
      <c r="D325" s="62"/>
    </row>
    <row r="326" spans="3:4" ht="12.95" customHeight="1" x14ac:dyDescent="0.2">
      <c r="C326" s="62"/>
      <c r="D326" s="62"/>
    </row>
    <row r="327" spans="3:4" ht="12.95" customHeight="1" x14ac:dyDescent="0.2">
      <c r="C327" s="62"/>
      <c r="D327" s="62"/>
    </row>
    <row r="328" spans="3:4" ht="12.95" customHeight="1" x14ac:dyDescent="0.2">
      <c r="C328" s="62"/>
      <c r="D328" s="62"/>
    </row>
    <row r="329" spans="3:4" ht="12.95" customHeight="1" x14ac:dyDescent="0.2">
      <c r="C329" s="62"/>
      <c r="D329" s="62"/>
    </row>
    <row r="330" spans="3:4" ht="12.95" customHeight="1" x14ac:dyDescent="0.2">
      <c r="C330" s="62"/>
      <c r="D330" s="62"/>
    </row>
    <row r="331" spans="3:4" ht="12.95" customHeight="1" x14ac:dyDescent="0.2">
      <c r="C331" s="62"/>
      <c r="D331" s="62"/>
    </row>
    <row r="332" spans="3:4" ht="12.95" customHeight="1" x14ac:dyDescent="0.2">
      <c r="C332" s="62"/>
      <c r="D332" s="62"/>
    </row>
    <row r="333" spans="3:4" ht="12.95" customHeight="1" x14ac:dyDescent="0.2">
      <c r="C333" s="62"/>
      <c r="D333" s="62"/>
    </row>
    <row r="334" spans="3:4" ht="12.95" customHeight="1" x14ac:dyDescent="0.2">
      <c r="C334" s="62"/>
      <c r="D334" s="62"/>
    </row>
    <row r="335" spans="3:4" ht="12.95" customHeight="1" x14ac:dyDescent="0.2">
      <c r="C335" s="62"/>
      <c r="D335" s="62"/>
    </row>
    <row r="336" spans="3:4" ht="12.95" customHeight="1" x14ac:dyDescent="0.2">
      <c r="C336" s="62"/>
      <c r="D336" s="62"/>
    </row>
    <row r="337" spans="3:4" ht="12.95" customHeight="1" x14ac:dyDescent="0.2">
      <c r="C337" s="62"/>
      <c r="D337" s="62"/>
    </row>
    <row r="338" spans="3:4" ht="12.95" customHeight="1" x14ac:dyDescent="0.2">
      <c r="C338" s="62"/>
      <c r="D338" s="62"/>
    </row>
    <row r="339" spans="3:4" ht="12.95" customHeight="1" x14ac:dyDescent="0.2">
      <c r="C339" s="62"/>
      <c r="D339" s="62"/>
    </row>
    <row r="340" spans="3:4" ht="12.95" customHeight="1" x14ac:dyDescent="0.2">
      <c r="C340" s="62"/>
      <c r="D340" s="62"/>
    </row>
    <row r="341" spans="3:4" ht="12.95" customHeight="1" x14ac:dyDescent="0.2">
      <c r="C341" s="62"/>
      <c r="D341" s="62"/>
    </row>
    <row r="342" spans="3:4" ht="12.95" customHeight="1" x14ac:dyDescent="0.2">
      <c r="C342" s="62"/>
      <c r="D342" s="62"/>
    </row>
    <row r="343" spans="3:4" ht="12.95" customHeight="1" x14ac:dyDescent="0.2">
      <c r="C343" s="62"/>
      <c r="D343" s="62"/>
    </row>
    <row r="344" spans="3:4" ht="12.95" customHeight="1" x14ac:dyDescent="0.2">
      <c r="C344" s="62"/>
      <c r="D344" s="62"/>
    </row>
    <row r="345" spans="3:4" ht="12.95" customHeight="1" x14ac:dyDescent="0.2">
      <c r="C345" s="62"/>
      <c r="D345" s="62"/>
    </row>
    <row r="346" spans="3:4" ht="12.95" customHeight="1" x14ac:dyDescent="0.2">
      <c r="C346" s="62"/>
      <c r="D346" s="62"/>
    </row>
    <row r="347" spans="3:4" ht="12.95" customHeight="1" x14ac:dyDescent="0.2">
      <c r="C347" s="62"/>
      <c r="D347" s="62"/>
    </row>
    <row r="348" spans="3:4" ht="12.95" customHeight="1" x14ac:dyDescent="0.2">
      <c r="C348" s="62"/>
      <c r="D348" s="62"/>
    </row>
    <row r="349" spans="3:4" ht="12.95" customHeight="1" x14ac:dyDescent="0.2">
      <c r="C349" s="62"/>
      <c r="D349" s="62"/>
    </row>
    <row r="350" spans="3:4" ht="12.95" customHeight="1" x14ac:dyDescent="0.2">
      <c r="C350" s="62"/>
      <c r="D350" s="62"/>
    </row>
    <row r="351" spans="3:4" ht="12.95" customHeight="1" x14ac:dyDescent="0.2">
      <c r="C351" s="62"/>
      <c r="D351" s="62"/>
    </row>
    <row r="352" spans="3:4" ht="12.95" customHeight="1" x14ac:dyDescent="0.2">
      <c r="C352" s="62"/>
      <c r="D352" s="62"/>
    </row>
    <row r="353" spans="3:4" ht="12.95" customHeight="1" x14ac:dyDescent="0.2">
      <c r="C353" s="62"/>
      <c r="D353" s="62"/>
    </row>
    <row r="354" spans="3:4" ht="12.95" customHeight="1" x14ac:dyDescent="0.2">
      <c r="C354" s="62"/>
      <c r="D354" s="62"/>
    </row>
    <row r="355" spans="3:4" ht="12.95" customHeight="1" x14ac:dyDescent="0.2">
      <c r="C355" s="62"/>
      <c r="D355" s="62"/>
    </row>
    <row r="356" spans="3:4" ht="12.95" customHeight="1" x14ac:dyDescent="0.2">
      <c r="C356" s="62"/>
      <c r="D356" s="62"/>
    </row>
    <row r="357" spans="3:4" ht="12.95" customHeight="1" x14ac:dyDescent="0.2">
      <c r="C357" s="62"/>
      <c r="D357" s="62"/>
    </row>
    <row r="358" spans="3:4" ht="12.95" customHeight="1" x14ac:dyDescent="0.2">
      <c r="C358" s="62"/>
      <c r="D358" s="62"/>
    </row>
    <row r="359" spans="3:4" ht="12.95" customHeight="1" x14ac:dyDescent="0.2">
      <c r="C359" s="62"/>
      <c r="D359" s="62"/>
    </row>
    <row r="360" spans="3:4" ht="12.95" customHeight="1" x14ac:dyDescent="0.2">
      <c r="C360" s="62"/>
      <c r="D360" s="62"/>
    </row>
    <row r="361" spans="3:4" ht="12.95" customHeight="1" x14ac:dyDescent="0.2">
      <c r="C361" s="62"/>
      <c r="D361" s="62"/>
    </row>
    <row r="362" spans="3:4" ht="12.95" customHeight="1" x14ac:dyDescent="0.2">
      <c r="C362" s="62"/>
      <c r="D362" s="62"/>
    </row>
    <row r="363" spans="3:4" ht="12.95" customHeight="1" x14ac:dyDescent="0.2">
      <c r="C363" s="62"/>
      <c r="D363" s="62"/>
    </row>
    <row r="364" spans="3:4" ht="12.95" customHeight="1" x14ac:dyDescent="0.2">
      <c r="C364" s="62"/>
      <c r="D364" s="62"/>
    </row>
    <row r="365" spans="3:4" ht="12.95" customHeight="1" x14ac:dyDescent="0.2">
      <c r="C365" s="62"/>
      <c r="D365" s="62"/>
    </row>
    <row r="366" spans="3:4" ht="12.95" customHeight="1" x14ac:dyDescent="0.2">
      <c r="C366" s="62"/>
      <c r="D366" s="62"/>
    </row>
    <row r="367" spans="3:4" ht="12.95" customHeight="1" x14ac:dyDescent="0.2">
      <c r="C367" s="62"/>
      <c r="D367" s="62"/>
    </row>
    <row r="368" spans="3:4" ht="12.95" customHeight="1" x14ac:dyDescent="0.2">
      <c r="C368" s="62"/>
      <c r="D368" s="62"/>
    </row>
    <row r="369" spans="3:4" ht="12.95" customHeight="1" x14ac:dyDescent="0.2">
      <c r="C369" s="62"/>
      <c r="D369" s="62"/>
    </row>
    <row r="370" spans="3:4" ht="12.95" customHeight="1" x14ac:dyDescent="0.2">
      <c r="C370" s="62"/>
      <c r="D370" s="62"/>
    </row>
    <row r="371" spans="3:4" ht="12.95" customHeight="1" x14ac:dyDescent="0.2">
      <c r="C371" s="62"/>
      <c r="D371" s="62"/>
    </row>
    <row r="372" spans="3:4" ht="12.95" customHeight="1" x14ac:dyDescent="0.2">
      <c r="C372" s="62"/>
      <c r="D372" s="62"/>
    </row>
    <row r="373" spans="3:4" ht="12.95" customHeight="1" x14ac:dyDescent="0.2">
      <c r="C373" s="62"/>
      <c r="D373" s="62"/>
    </row>
    <row r="374" spans="3:4" ht="12.95" customHeight="1" x14ac:dyDescent="0.2">
      <c r="C374" s="62"/>
      <c r="D374" s="62"/>
    </row>
    <row r="375" spans="3:4" ht="12.95" customHeight="1" x14ac:dyDescent="0.2">
      <c r="C375" s="62"/>
      <c r="D375" s="62"/>
    </row>
    <row r="376" spans="3:4" ht="12.95" customHeight="1" x14ac:dyDescent="0.2">
      <c r="C376" s="62"/>
      <c r="D376" s="62"/>
    </row>
    <row r="377" spans="3:4" ht="12.95" customHeight="1" x14ac:dyDescent="0.2">
      <c r="C377" s="62"/>
      <c r="D377" s="62"/>
    </row>
    <row r="378" spans="3:4" ht="12.95" customHeight="1" x14ac:dyDescent="0.2">
      <c r="C378" s="62"/>
      <c r="D378" s="62"/>
    </row>
    <row r="379" spans="3:4" ht="12.95" customHeight="1" x14ac:dyDescent="0.2">
      <c r="C379" s="62"/>
      <c r="D379" s="62"/>
    </row>
    <row r="380" spans="3:4" ht="12.95" customHeight="1" x14ac:dyDescent="0.2">
      <c r="C380" s="62"/>
      <c r="D380" s="62"/>
    </row>
    <row r="381" spans="3:4" ht="12.95" customHeight="1" x14ac:dyDescent="0.2">
      <c r="C381" s="62"/>
      <c r="D381" s="62"/>
    </row>
    <row r="382" spans="3:4" ht="12.95" customHeight="1" x14ac:dyDescent="0.2">
      <c r="C382" s="62"/>
      <c r="D382" s="62"/>
    </row>
    <row r="383" spans="3:4" ht="12.95" customHeight="1" x14ac:dyDescent="0.2">
      <c r="C383" s="62"/>
      <c r="D383" s="62"/>
    </row>
    <row r="384" spans="3:4" ht="12.95" customHeight="1" x14ac:dyDescent="0.2">
      <c r="C384" s="62"/>
      <c r="D384" s="62"/>
    </row>
    <row r="385" spans="3:4" ht="12.95" customHeight="1" x14ac:dyDescent="0.2">
      <c r="C385" s="62"/>
      <c r="D385" s="62"/>
    </row>
    <row r="386" spans="3:4" ht="12.95" customHeight="1" x14ac:dyDescent="0.2">
      <c r="C386" s="62"/>
      <c r="D386" s="62"/>
    </row>
    <row r="387" spans="3:4" ht="12.95" customHeight="1" x14ac:dyDescent="0.2">
      <c r="C387" s="62"/>
      <c r="D387" s="62"/>
    </row>
    <row r="388" spans="3:4" ht="12.95" customHeight="1" x14ac:dyDescent="0.2">
      <c r="C388" s="62"/>
      <c r="D388" s="62"/>
    </row>
    <row r="389" spans="3:4" ht="12.95" customHeight="1" x14ac:dyDescent="0.2">
      <c r="C389" s="62"/>
      <c r="D389" s="62"/>
    </row>
    <row r="390" spans="3:4" ht="12.95" customHeight="1" x14ac:dyDescent="0.2">
      <c r="C390" s="62"/>
      <c r="D390" s="62"/>
    </row>
    <row r="391" spans="3:4" ht="12.95" customHeight="1" x14ac:dyDescent="0.2">
      <c r="C391" s="62"/>
      <c r="D391" s="62"/>
    </row>
    <row r="392" spans="3:4" ht="12.95" customHeight="1" x14ac:dyDescent="0.2">
      <c r="C392" s="62"/>
      <c r="D392" s="62"/>
    </row>
    <row r="393" spans="3:4" ht="12.95" customHeight="1" x14ac:dyDescent="0.2">
      <c r="C393" s="62"/>
      <c r="D393" s="62"/>
    </row>
    <row r="394" spans="3:4" ht="12.95" customHeight="1" x14ac:dyDescent="0.2">
      <c r="C394" s="62"/>
      <c r="D394" s="62"/>
    </row>
    <row r="395" spans="3:4" ht="12.95" customHeight="1" x14ac:dyDescent="0.2">
      <c r="C395" s="62"/>
      <c r="D395" s="62"/>
    </row>
    <row r="396" spans="3:4" ht="12.95" customHeight="1" x14ac:dyDescent="0.2">
      <c r="C396" s="62"/>
      <c r="D396" s="62"/>
    </row>
    <row r="397" spans="3:4" ht="12.95" customHeight="1" x14ac:dyDescent="0.2">
      <c r="C397" s="62"/>
      <c r="D397" s="62"/>
    </row>
    <row r="398" spans="3:4" ht="12.95" customHeight="1" x14ac:dyDescent="0.2">
      <c r="C398" s="62"/>
      <c r="D398" s="62"/>
    </row>
    <row r="399" spans="3:4" ht="12.95" customHeight="1" x14ac:dyDescent="0.2">
      <c r="C399" s="62"/>
      <c r="D399" s="62"/>
    </row>
    <row r="400" spans="3:4" ht="12.95" customHeight="1" x14ac:dyDescent="0.2">
      <c r="C400" s="62"/>
      <c r="D400" s="62"/>
    </row>
    <row r="401" spans="3:4" ht="12.95" customHeight="1" x14ac:dyDescent="0.2">
      <c r="C401" s="62"/>
      <c r="D401" s="62"/>
    </row>
    <row r="402" spans="3:4" ht="12.95" customHeight="1" x14ac:dyDescent="0.2">
      <c r="C402" s="62"/>
      <c r="D402" s="62"/>
    </row>
    <row r="403" spans="3:4" ht="12.95" customHeight="1" x14ac:dyDescent="0.2">
      <c r="C403" s="62"/>
      <c r="D403" s="62"/>
    </row>
    <row r="404" spans="3:4" ht="12.95" customHeight="1" x14ac:dyDescent="0.2">
      <c r="C404" s="62"/>
      <c r="D404" s="62"/>
    </row>
    <row r="405" spans="3:4" ht="12.95" customHeight="1" x14ac:dyDescent="0.2">
      <c r="C405" s="62"/>
      <c r="D405" s="62"/>
    </row>
    <row r="406" spans="3:4" ht="12.95" customHeight="1" x14ac:dyDescent="0.2">
      <c r="C406" s="62"/>
      <c r="D406" s="62"/>
    </row>
    <row r="407" spans="3:4" ht="12.95" customHeight="1" x14ac:dyDescent="0.2">
      <c r="C407" s="62"/>
      <c r="D407" s="62"/>
    </row>
    <row r="408" spans="3:4" ht="12.95" customHeight="1" x14ac:dyDescent="0.2">
      <c r="C408" s="62"/>
      <c r="D408" s="62"/>
    </row>
    <row r="409" spans="3:4" ht="12.95" customHeight="1" x14ac:dyDescent="0.2">
      <c r="C409" s="62"/>
      <c r="D409" s="62"/>
    </row>
    <row r="410" spans="3:4" ht="12.95" customHeight="1" x14ac:dyDescent="0.2">
      <c r="C410" s="62"/>
      <c r="D410" s="62"/>
    </row>
    <row r="411" spans="3:4" ht="12.95" customHeight="1" x14ac:dyDescent="0.2">
      <c r="C411" s="62"/>
      <c r="D411" s="62"/>
    </row>
    <row r="412" spans="3:4" ht="12.95" customHeight="1" x14ac:dyDescent="0.2">
      <c r="C412" s="62"/>
      <c r="D412" s="62"/>
    </row>
    <row r="413" spans="3:4" ht="12.95" customHeight="1" x14ac:dyDescent="0.2">
      <c r="C413" s="62"/>
      <c r="D413" s="62"/>
    </row>
    <row r="414" spans="3:4" ht="12.95" customHeight="1" x14ac:dyDescent="0.2">
      <c r="C414" s="62"/>
      <c r="D414" s="62"/>
    </row>
    <row r="415" spans="3:4" ht="12.95" customHeight="1" x14ac:dyDescent="0.2">
      <c r="C415" s="62"/>
      <c r="D415" s="62"/>
    </row>
    <row r="416" spans="3:4" ht="12.95" customHeight="1" x14ac:dyDescent="0.2">
      <c r="C416" s="62"/>
      <c r="D416" s="62"/>
    </row>
    <row r="417" spans="3:4" ht="12.95" customHeight="1" x14ac:dyDescent="0.2">
      <c r="C417" s="62"/>
      <c r="D417" s="62"/>
    </row>
    <row r="418" spans="3:4" ht="12.95" customHeight="1" x14ac:dyDescent="0.2">
      <c r="C418" s="62"/>
      <c r="D418" s="62"/>
    </row>
    <row r="419" spans="3:4" ht="12.95" customHeight="1" x14ac:dyDescent="0.2">
      <c r="C419" s="62"/>
      <c r="D419" s="62"/>
    </row>
    <row r="420" spans="3:4" ht="12.95" customHeight="1" x14ac:dyDescent="0.2">
      <c r="C420" s="62"/>
      <c r="D420" s="62"/>
    </row>
    <row r="421" spans="3:4" ht="12.95" customHeight="1" x14ac:dyDescent="0.2">
      <c r="C421" s="62"/>
      <c r="D421" s="62"/>
    </row>
    <row r="422" spans="3:4" ht="12.95" customHeight="1" x14ac:dyDescent="0.2">
      <c r="C422" s="62"/>
      <c r="D422" s="62"/>
    </row>
    <row r="423" spans="3:4" ht="12.95" customHeight="1" x14ac:dyDescent="0.2">
      <c r="C423" s="62"/>
      <c r="D423" s="62"/>
    </row>
    <row r="424" spans="3:4" ht="12.95" customHeight="1" x14ac:dyDescent="0.2">
      <c r="C424" s="62"/>
      <c r="D424" s="62"/>
    </row>
    <row r="425" spans="3:4" ht="12.95" customHeight="1" x14ac:dyDescent="0.2">
      <c r="C425" s="62"/>
      <c r="D425" s="62"/>
    </row>
    <row r="426" spans="3:4" ht="12.95" customHeight="1" x14ac:dyDescent="0.2">
      <c r="C426" s="62"/>
      <c r="D426" s="62"/>
    </row>
    <row r="427" spans="3:4" ht="12.95" customHeight="1" x14ac:dyDescent="0.2">
      <c r="C427" s="62"/>
      <c r="D427" s="62"/>
    </row>
    <row r="428" spans="3:4" ht="12.95" customHeight="1" x14ac:dyDescent="0.2">
      <c r="C428" s="62"/>
      <c r="D428" s="62"/>
    </row>
    <row r="429" spans="3:4" ht="12.95" customHeight="1" x14ac:dyDescent="0.2">
      <c r="C429" s="62"/>
      <c r="D429" s="62"/>
    </row>
    <row r="430" spans="3:4" ht="12.95" customHeight="1" x14ac:dyDescent="0.2">
      <c r="C430" s="62"/>
      <c r="D430" s="62"/>
    </row>
    <row r="431" spans="3:4" ht="12.95" customHeight="1" x14ac:dyDescent="0.2">
      <c r="C431" s="62"/>
      <c r="D431" s="62"/>
    </row>
    <row r="432" spans="3:4" ht="12.95" customHeight="1" x14ac:dyDescent="0.2">
      <c r="C432" s="62"/>
      <c r="D432" s="62"/>
    </row>
    <row r="433" spans="3:4" ht="12.95" customHeight="1" x14ac:dyDescent="0.2">
      <c r="C433" s="62"/>
      <c r="D433" s="62"/>
    </row>
    <row r="434" spans="3:4" ht="12.95" customHeight="1" x14ac:dyDescent="0.2">
      <c r="C434" s="62"/>
      <c r="D434" s="62"/>
    </row>
    <row r="435" spans="3:4" ht="12.95" customHeight="1" x14ac:dyDescent="0.2">
      <c r="C435" s="62"/>
      <c r="D435" s="62"/>
    </row>
    <row r="436" spans="3:4" ht="12.95" customHeight="1" x14ac:dyDescent="0.2">
      <c r="C436" s="62"/>
      <c r="D436" s="62"/>
    </row>
    <row r="437" spans="3:4" ht="12.95" customHeight="1" x14ac:dyDescent="0.2">
      <c r="C437" s="62"/>
      <c r="D437" s="62"/>
    </row>
    <row r="438" spans="3:4" ht="12.95" customHeight="1" x14ac:dyDescent="0.2">
      <c r="C438" s="62"/>
      <c r="D438" s="62"/>
    </row>
    <row r="439" spans="3:4" ht="12.95" customHeight="1" x14ac:dyDescent="0.2">
      <c r="C439" s="62"/>
      <c r="D439" s="62"/>
    </row>
    <row r="440" spans="3:4" ht="12.95" customHeight="1" x14ac:dyDescent="0.2">
      <c r="C440" s="62"/>
      <c r="D440" s="62"/>
    </row>
    <row r="441" spans="3:4" ht="12.95" customHeight="1" x14ac:dyDescent="0.2">
      <c r="C441" s="62"/>
      <c r="D441" s="62"/>
    </row>
    <row r="442" spans="3:4" ht="12.95" customHeight="1" x14ac:dyDescent="0.2">
      <c r="C442" s="62"/>
      <c r="D442" s="62"/>
    </row>
    <row r="443" spans="3:4" ht="12.95" customHeight="1" x14ac:dyDescent="0.2">
      <c r="C443" s="62"/>
      <c r="D443" s="62"/>
    </row>
    <row r="444" spans="3:4" ht="12.95" customHeight="1" x14ac:dyDescent="0.2">
      <c r="C444" s="62"/>
      <c r="D444" s="62"/>
    </row>
    <row r="445" spans="3:4" ht="12.95" customHeight="1" x14ac:dyDescent="0.2">
      <c r="C445" s="62"/>
      <c r="D445" s="62"/>
    </row>
    <row r="446" spans="3:4" ht="12.95" customHeight="1" x14ac:dyDescent="0.2">
      <c r="C446" s="62"/>
      <c r="D446" s="62"/>
    </row>
    <row r="447" spans="3:4" ht="12.95" customHeight="1" x14ac:dyDescent="0.2">
      <c r="C447" s="62"/>
      <c r="D447" s="62"/>
    </row>
    <row r="448" spans="3:4" ht="12.95" customHeight="1" x14ac:dyDescent="0.2">
      <c r="C448" s="62"/>
      <c r="D448" s="62"/>
    </row>
    <row r="449" spans="3:4" ht="12.95" customHeight="1" x14ac:dyDescent="0.2">
      <c r="C449" s="62"/>
      <c r="D449" s="62"/>
    </row>
    <row r="450" spans="3:4" ht="12.95" customHeight="1" x14ac:dyDescent="0.2">
      <c r="C450" s="62"/>
      <c r="D450" s="62"/>
    </row>
    <row r="451" spans="3:4" ht="12.95" customHeight="1" x14ac:dyDescent="0.2">
      <c r="C451" s="62"/>
      <c r="D451" s="62"/>
    </row>
    <row r="452" spans="3:4" ht="12.95" customHeight="1" x14ac:dyDescent="0.2">
      <c r="C452" s="62"/>
      <c r="D452" s="62"/>
    </row>
    <row r="453" spans="3:4" ht="12.95" customHeight="1" x14ac:dyDescent="0.2">
      <c r="C453" s="62"/>
      <c r="D453" s="62"/>
    </row>
    <row r="454" spans="3:4" ht="12.95" customHeight="1" x14ac:dyDescent="0.2">
      <c r="C454" s="62"/>
      <c r="D454" s="62"/>
    </row>
    <row r="455" spans="3:4" ht="12.95" customHeight="1" x14ac:dyDescent="0.2">
      <c r="C455" s="62"/>
      <c r="D455" s="62"/>
    </row>
    <row r="456" spans="3:4" ht="12.95" customHeight="1" x14ac:dyDescent="0.2">
      <c r="C456" s="62"/>
      <c r="D456" s="62"/>
    </row>
    <row r="457" spans="3:4" ht="12.95" customHeight="1" x14ac:dyDescent="0.2">
      <c r="C457" s="62"/>
      <c r="D457" s="62"/>
    </row>
    <row r="458" spans="3:4" ht="12.95" customHeight="1" x14ac:dyDescent="0.2">
      <c r="C458" s="62"/>
      <c r="D458" s="62"/>
    </row>
    <row r="459" spans="3:4" ht="12.95" customHeight="1" x14ac:dyDescent="0.2">
      <c r="C459" s="62"/>
      <c r="D459" s="62"/>
    </row>
    <row r="460" spans="3:4" ht="12.95" customHeight="1" x14ac:dyDescent="0.2">
      <c r="C460" s="62"/>
      <c r="D460" s="62"/>
    </row>
    <row r="461" spans="3:4" ht="12.95" customHeight="1" x14ac:dyDescent="0.2">
      <c r="C461" s="62"/>
      <c r="D461" s="62"/>
    </row>
    <row r="462" spans="3:4" ht="12.95" customHeight="1" x14ac:dyDescent="0.2">
      <c r="C462" s="62"/>
      <c r="D462" s="62"/>
    </row>
    <row r="463" spans="3:4" ht="12.95" customHeight="1" x14ac:dyDescent="0.2">
      <c r="C463" s="62"/>
      <c r="D463" s="62"/>
    </row>
    <row r="464" spans="3:4" ht="12.95" customHeight="1" x14ac:dyDescent="0.2">
      <c r="C464" s="62"/>
      <c r="D464" s="62"/>
    </row>
    <row r="465" spans="3:4" ht="12.95" customHeight="1" x14ac:dyDescent="0.2">
      <c r="C465" s="62"/>
      <c r="D465" s="62"/>
    </row>
    <row r="466" spans="3:4" ht="12.95" customHeight="1" x14ac:dyDescent="0.2">
      <c r="C466" s="62"/>
      <c r="D466" s="62"/>
    </row>
    <row r="467" spans="3:4" ht="12.95" customHeight="1" x14ac:dyDescent="0.2">
      <c r="C467" s="62"/>
      <c r="D467" s="62"/>
    </row>
    <row r="468" spans="3:4" ht="12.95" customHeight="1" x14ac:dyDescent="0.2">
      <c r="C468" s="62"/>
      <c r="D468" s="62"/>
    </row>
    <row r="469" spans="3:4" ht="12.95" customHeight="1" x14ac:dyDescent="0.2">
      <c r="C469" s="62"/>
      <c r="D469" s="62"/>
    </row>
    <row r="470" spans="3:4" ht="12.95" customHeight="1" x14ac:dyDescent="0.2">
      <c r="C470" s="62"/>
      <c r="D470" s="62"/>
    </row>
    <row r="471" spans="3:4" ht="12.95" customHeight="1" x14ac:dyDescent="0.2">
      <c r="C471" s="62"/>
      <c r="D471" s="62"/>
    </row>
    <row r="472" spans="3:4" ht="12.95" customHeight="1" x14ac:dyDescent="0.2">
      <c r="C472" s="62"/>
      <c r="D472" s="62"/>
    </row>
    <row r="473" spans="3:4" ht="12.95" customHeight="1" x14ac:dyDescent="0.2">
      <c r="C473" s="62"/>
      <c r="D473" s="62"/>
    </row>
    <row r="474" spans="3:4" ht="12.95" customHeight="1" x14ac:dyDescent="0.2">
      <c r="C474" s="62"/>
      <c r="D474" s="62"/>
    </row>
    <row r="475" spans="3:4" ht="12.95" customHeight="1" x14ac:dyDescent="0.2">
      <c r="C475" s="62"/>
      <c r="D475" s="62"/>
    </row>
    <row r="476" spans="3:4" ht="12.95" customHeight="1" x14ac:dyDescent="0.2">
      <c r="C476" s="62"/>
      <c r="D476" s="62"/>
    </row>
    <row r="477" spans="3:4" ht="12.95" customHeight="1" x14ac:dyDescent="0.2">
      <c r="C477" s="62"/>
      <c r="D477" s="62"/>
    </row>
    <row r="478" spans="3:4" ht="12.95" customHeight="1" x14ac:dyDescent="0.2">
      <c r="C478" s="62"/>
      <c r="D478" s="62"/>
    </row>
    <row r="479" spans="3:4" ht="12.95" customHeight="1" x14ac:dyDescent="0.2">
      <c r="C479" s="62"/>
      <c r="D479" s="62"/>
    </row>
    <row r="480" spans="3:4" ht="12.95" customHeight="1" x14ac:dyDescent="0.2">
      <c r="C480" s="62"/>
      <c r="D480" s="62"/>
    </row>
    <row r="481" spans="3:4" ht="12.95" customHeight="1" x14ac:dyDescent="0.2">
      <c r="C481" s="62"/>
      <c r="D481" s="62"/>
    </row>
    <row r="482" spans="3:4" ht="12.95" customHeight="1" x14ac:dyDescent="0.2">
      <c r="C482" s="62"/>
      <c r="D482" s="62"/>
    </row>
    <row r="483" spans="3:4" ht="12.95" customHeight="1" x14ac:dyDescent="0.2">
      <c r="C483" s="62"/>
      <c r="D483" s="62"/>
    </row>
    <row r="484" spans="3:4" ht="12.95" customHeight="1" x14ac:dyDescent="0.2">
      <c r="C484" s="62"/>
      <c r="D484" s="62"/>
    </row>
    <row r="485" spans="3:4" ht="12.95" customHeight="1" x14ac:dyDescent="0.2">
      <c r="C485" s="62"/>
      <c r="D485" s="62"/>
    </row>
    <row r="486" spans="3:4" ht="12.95" customHeight="1" x14ac:dyDescent="0.2">
      <c r="C486" s="62"/>
      <c r="D486" s="62"/>
    </row>
    <row r="487" spans="3:4" ht="12.95" customHeight="1" x14ac:dyDescent="0.2">
      <c r="C487" s="62"/>
      <c r="D487" s="62"/>
    </row>
    <row r="488" spans="3:4" ht="12.95" customHeight="1" x14ac:dyDescent="0.2">
      <c r="C488" s="62"/>
      <c r="D488" s="62"/>
    </row>
    <row r="489" spans="3:4" ht="12.95" customHeight="1" x14ac:dyDescent="0.2">
      <c r="C489" s="62"/>
      <c r="D489" s="62"/>
    </row>
    <row r="490" spans="3:4" ht="12.95" customHeight="1" x14ac:dyDescent="0.2">
      <c r="C490" s="62"/>
      <c r="D490" s="62"/>
    </row>
    <row r="491" spans="3:4" ht="12.95" customHeight="1" x14ac:dyDescent="0.2">
      <c r="C491" s="62"/>
      <c r="D491" s="62"/>
    </row>
    <row r="492" spans="3:4" ht="12.95" customHeight="1" x14ac:dyDescent="0.2">
      <c r="C492" s="62"/>
      <c r="D492" s="62"/>
    </row>
    <row r="493" spans="3:4" ht="12.95" customHeight="1" x14ac:dyDescent="0.2">
      <c r="C493" s="62"/>
      <c r="D493" s="62"/>
    </row>
    <row r="494" spans="3:4" ht="12.95" customHeight="1" x14ac:dyDescent="0.2">
      <c r="C494" s="62"/>
      <c r="D494" s="62"/>
    </row>
    <row r="495" spans="3:4" ht="12.95" customHeight="1" x14ac:dyDescent="0.2">
      <c r="C495" s="62"/>
      <c r="D495" s="62"/>
    </row>
    <row r="496" spans="3:4" ht="12.95" customHeight="1" x14ac:dyDescent="0.2">
      <c r="C496" s="62"/>
      <c r="D496" s="62"/>
    </row>
    <row r="497" spans="3:4" ht="12.95" customHeight="1" x14ac:dyDescent="0.2">
      <c r="C497" s="62"/>
      <c r="D497" s="62"/>
    </row>
    <row r="498" spans="3:4" ht="12.95" customHeight="1" x14ac:dyDescent="0.2">
      <c r="C498" s="62"/>
      <c r="D498" s="62"/>
    </row>
    <row r="499" spans="3:4" ht="12.95" customHeight="1" x14ac:dyDescent="0.2">
      <c r="C499" s="62"/>
      <c r="D499" s="62"/>
    </row>
    <row r="500" spans="3:4" ht="12.95" customHeight="1" x14ac:dyDescent="0.2">
      <c r="C500" s="62"/>
      <c r="D500" s="62"/>
    </row>
    <row r="501" spans="3:4" ht="12.95" customHeight="1" x14ac:dyDescent="0.2">
      <c r="C501" s="62"/>
      <c r="D501" s="62"/>
    </row>
    <row r="502" spans="3:4" ht="12.95" customHeight="1" x14ac:dyDescent="0.2">
      <c r="C502" s="62"/>
      <c r="D502" s="62"/>
    </row>
    <row r="503" spans="3:4" ht="12.95" customHeight="1" x14ac:dyDescent="0.2">
      <c r="C503" s="62"/>
      <c r="D503" s="62"/>
    </row>
    <row r="504" spans="3:4" ht="12.95" customHeight="1" x14ac:dyDescent="0.2">
      <c r="C504" s="62"/>
      <c r="D504" s="62"/>
    </row>
    <row r="505" spans="3:4" ht="12.95" customHeight="1" x14ac:dyDescent="0.2">
      <c r="C505" s="62"/>
      <c r="D505" s="62"/>
    </row>
    <row r="506" spans="3:4" ht="12.95" customHeight="1" x14ac:dyDescent="0.2">
      <c r="C506" s="62"/>
      <c r="D506" s="62"/>
    </row>
    <row r="507" spans="3:4" ht="12.95" customHeight="1" x14ac:dyDescent="0.2">
      <c r="C507" s="62"/>
      <c r="D507" s="62"/>
    </row>
    <row r="508" spans="3:4" ht="12.95" customHeight="1" x14ac:dyDescent="0.2">
      <c r="C508" s="62"/>
      <c r="D508" s="62"/>
    </row>
    <row r="509" spans="3:4" ht="12.95" customHeight="1" x14ac:dyDescent="0.2">
      <c r="C509" s="62"/>
      <c r="D509" s="62"/>
    </row>
    <row r="510" spans="3:4" ht="12.95" customHeight="1" x14ac:dyDescent="0.2">
      <c r="C510" s="62"/>
      <c r="D510" s="62"/>
    </row>
    <row r="511" spans="3:4" ht="12.95" customHeight="1" x14ac:dyDescent="0.2">
      <c r="C511" s="62"/>
      <c r="D511" s="62"/>
    </row>
    <row r="512" spans="3:4" ht="12.95" customHeight="1" x14ac:dyDescent="0.2">
      <c r="C512" s="62"/>
      <c r="D512" s="62"/>
    </row>
    <row r="513" spans="3:4" ht="12.95" customHeight="1" x14ac:dyDescent="0.2">
      <c r="C513" s="62"/>
      <c r="D513" s="62"/>
    </row>
    <row r="514" spans="3:4" ht="12.95" customHeight="1" x14ac:dyDescent="0.2">
      <c r="C514" s="62"/>
      <c r="D514" s="62"/>
    </row>
    <row r="515" spans="3:4" ht="12.95" customHeight="1" x14ac:dyDescent="0.2">
      <c r="C515" s="62"/>
      <c r="D515" s="62"/>
    </row>
    <row r="516" spans="3:4" ht="12.95" customHeight="1" x14ac:dyDescent="0.2">
      <c r="C516" s="62"/>
      <c r="D516" s="62"/>
    </row>
    <row r="517" spans="3:4" ht="12.95" customHeight="1" x14ac:dyDescent="0.2">
      <c r="C517" s="62"/>
      <c r="D517" s="62"/>
    </row>
    <row r="518" spans="3:4" ht="12.95" customHeight="1" x14ac:dyDescent="0.2">
      <c r="C518" s="62"/>
      <c r="D518" s="62"/>
    </row>
    <row r="519" spans="3:4" ht="12.95" customHeight="1" x14ac:dyDescent="0.2">
      <c r="C519" s="62"/>
      <c r="D519" s="62"/>
    </row>
    <row r="520" spans="3:4" ht="12.95" customHeight="1" x14ac:dyDescent="0.2">
      <c r="C520" s="62"/>
      <c r="D520" s="62"/>
    </row>
    <row r="521" spans="3:4" ht="12.95" customHeight="1" x14ac:dyDescent="0.2">
      <c r="C521" s="62"/>
      <c r="D521" s="62"/>
    </row>
    <row r="522" spans="3:4" ht="12.95" customHeight="1" x14ac:dyDescent="0.2">
      <c r="C522" s="62"/>
      <c r="D522" s="62"/>
    </row>
    <row r="523" spans="3:4" ht="12.95" customHeight="1" x14ac:dyDescent="0.2">
      <c r="C523" s="62"/>
      <c r="D523" s="62"/>
    </row>
    <row r="524" spans="3:4" ht="12.95" customHeight="1" x14ac:dyDescent="0.2">
      <c r="C524" s="62"/>
      <c r="D524" s="62"/>
    </row>
    <row r="525" spans="3:4" ht="12.95" customHeight="1" x14ac:dyDescent="0.2">
      <c r="C525" s="62"/>
      <c r="D525" s="62"/>
    </row>
    <row r="526" spans="3:4" ht="12.95" customHeight="1" x14ac:dyDescent="0.2">
      <c r="C526" s="62"/>
      <c r="D526" s="62"/>
    </row>
    <row r="527" spans="3:4" ht="12.95" customHeight="1" x14ac:dyDescent="0.2">
      <c r="C527" s="62"/>
      <c r="D527" s="62"/>
    </row>
    <row r="528" spans="3:4" ht="12.95" customHeight="1" x14ac:dyDescent="0.2">
      <c r="C528" s="62"/>
      <c r="D528" s="62"/>
    </row>
    <row r="529" spans="3:4" ht="12.95" customHeight="1" x14ac:dyDescent="0.2">
      <c r="C529" s="62"/>
      <c r="D529" s="62"/>
    </row>
    <row r="530" spans="3:4" ht="12.95" customHeight="1" x14ac:dyDescent="0.2">
      <c r="C530" s="62"/>
      <c r="D530" s="62"/>
    </row>
    <row r="531" spans="3:4" ht="12.95" customHeight="1" x14ac:dyDescent="0.2">
      <c r="C531" s="62"/>
      <c r="D531" s="62"/>
    </row>
    <row r="532" spans="3:4" ht="12.95" customHeight="1" x14ac:dyDescent="0.2">
      <c r="C532" s="62"/>
      <c r="D532" s="62"/>
    </row>
    <row r="533" spans="3:4" ht="12.95" customHeight="1" x14ac:dyDescent="0.2">
      <c r="C533" s="62"/>
      <c r="D533" s="62"/>
    </row>
    <row r="534" spans="3:4" ht="12.95" customHeight="1" x14ac:dyDescent="0.2">
      <c r="C534" s="62"/>
      <c r="D534" s="62"/>
    </row>
    <row r="535" spans="3:4" ht="12.95" customHeight="1" x14ac:dyDescent="0.2">
      <c r="C535" s="62"/>
      <c r="D535" s="62"/>
    </row>
    <row r="536" spans="3:4" ht="12.95" customHeight="1" x14ac:dyDescent="0.2">
      <c r="C536" s="62"/>
      <c r="D536" s="62"/>
    </row>
    <row r="537" spans="3:4" ht="12.95" customHeight="1" x14ac:dyDescent="0.2">
      <c r="C537" s="62"/>
      <c r="D537" s="62"/>
    </row>
    <row r="538" spans="3:4" ht="12.95" customHeight="1" x14ac:dyDescent="0.2">
      <c r="C538" s="62"/>
      <c r="D538" s="62"/>
    </row>
    <row r="539" spans="3:4" ht="12.95" customHeight="1" x14ac:dyDescent="0.2">
      <c r="C539" s="62"/>
      <c r="D539" s="62"/>
    </row>
    <row r="540" spans="3:4" ht="12.95" customHeight="1" x14ac:dyDescent="0.2">
      <c r="C540" s="62"/>
      <c r="D540" s="62"/>
    </row>
    <row r="541" spans="3:4" ht="12.95" customHeight="1" x14ac:dyDescent="0.2">
      <c r="C541" s="62"/>
      <c r="D541" s="62"/>
    </row>
    <row r="542" spans="3:4" ht="12.95" customHeight="1" x14ac:dyDescent="0.2">
      <c r="C542" s="62"/>
      <c r="D542" s="62"/>
    </row>
    <row r="543" spans="3:4" ht="12.95" customHeight="1" x14ac:dyDescent="0.2">
      <c r="C543" s="62"/>
      <c r="D543" s="62"/>
    </row>
    <row r="544" spans="3:4" ht="12.95" customHeight="1" x14ac:dyDescent="0.2">
      <c r="C544" s="62"/>
      <c r="D544" s="62"/>
    </row>
    <row r="545" spans="3:4" ht="12.95" customHeight="1" x14ac:dyDescent="0.2">
      <c r="C545" s="62"/>
      <c r="D545" s="62"/>
    </row>
    <row r="546" spans="3:4" ht="12.95" customHeight="1" x14ac:dyDescent="0.2">
      <c r="C546" s="62"/>
      <c r="D546" s="62"/>
    </row>
    <row r="547" spans="3:4" ht="12.95" customHeight="1" x14ac:dyDescent="0.2">
      <c r="C547" s="62"/>
      <c r="D547" s="62"/>
    </row>
    <row r="548" spans="3:4" ht="12.95" customHeight="1" x14ac:dyDescent="0.2">
      <c r="C548" s="62"/>
      <c r="D548" s="62"/>
    </row>
    <row r="549" spans="3:4" ht="12.95" customHeight="1" x14ac:dyDescent="0.2">
      <c r="C549" s="62"/>
      <c r="D549" s="62"/>
    </row>
    <row r="550" spans="3:4" ht="12.95" customHeight="1" x14ac:dyDescent="0.2">
      <c r="C550" s="62"/>
      <c r="D550" s="62"/>
    </row>
    <row r="551" spans="3:4" ht="12.95" customHeight="1" x14ac:dyDescent="0.2">
      <c r="C551" s="62"/>
      <c r="D551" s="62"/>
    </row>
    <row r="552" spans="3:4" ht="12.95" customHeight="1" x14ac:dyDescent="0.2">
      <c r="C552" s="62"/>
      <c r="D552" s="62"/>
    </row>
    <row r="553" spans="3:4" ht="12.95" customHeight="1" x14ac:dyDescent="0.2">
      <c r="C553" s="62"/>
      <c r="D553" s="62"/>
    </row>
    <row r="554" spans="3:4" ht="12.95" customHeight="1" x14ac:dyDescent="0.2">
      <c r="C554" s="62"/>
      <c r="D554" s="62"/>
    </row>
    <row r="555" spans="3:4" ht="12.95" customHeight="1" x14ac:dyDescent="0.2">
      <c r="C555" s="62"/>
      <c r="D555" s="62"/>
    </row>
    <row r="556" spans="3:4" ht="12.95" customHeight="1" x14ac:dyDescent="0.2">
      <c r="C556" s="62"/>
      <c r="D556" s="62"/>
    </row>
    <row r="557" spans="3:4" ht="12.95" customHeight="1" x14ac:dyDescent="0.2">
      <c r="C557" s="62"/>
      <c r="D557" s="62"/>
    </row>
    <row r="558" spans="3:4" ht="12.95" customHeight="1" x14ac:dyDescent="0.2">
      <c r="C558" s="62"/>
      <c r="D558" s="62"/>
    </row>
    <row r="559" spans="3:4" ht="12.95" customHeight="1" x14ac:dyDescent="0.2">
      <c r="C559" s="62"/>
      <c r="D559" s="62"/>
    </row>
    <row r="560" spans="3:4" ht="12.95" customHeight="1" x14ac:dyDescent="0.2">
      <c r="C560" s="62"/>
      <c r="D560" s="62"/>
    </row>
    <row r="561" spans="3:4" ht="12.95" customHeight="1" x14ac:dyDescent="0.2">
      <c r="C561" s="62"/>
      <c r="D561" s="62"/>
    </row>
    <row r="562" spans="3:4" ht="12.95" customHeight="1" x14ac:dyDescent="0.2">
      <c r="C562" s="62"/>
      <c r="D562" s="62"/>
    </row>
    <row r="563" spans="3:4" ht="12.95" customHeight="1" x14ac:dyDescent="0.2">
      <c r="C563" s="62"/>
      <c r="D563" s="62"/>
    </row>
    <row r="564" spans="3:4" ht="12.95" customHeight="1" x14ac:dyDescent="0.2">
      <c r="C564" s="62"/>
      <c r="D564" s="62"/>
    </row>
    <row r="565" spans="3:4" ht="12.95" customHeight="1" x14ac:dyDescent="0.2">
      <c r="C565" s="62"/>
      <c r="D565" s="62"/>
    </row>
    <row r="566" spans="3:4" ht="12.95" customHeight="1" x14ac:dyDescent="0.2">
      <c r="C566" s="62"/>
      <c r="D566" s="62"/>
    </row>
    <row r="567" spans="3:4" ht="12.95" customHeight="1" x14ac:dyDescent="0.2">
      <c r="C567" s="62"/>
      <c r="D567" s="62"/>
    </row>
    <row r="568" spans="3:4" ht="12.95" customHeight="1" x14ac:dyDescent="0.2">
      <c r="C568" s="62"/>
      <c r="D568" s="62"/>
    </row>
    <row r="569" spans="3:4" ht="12.95" customHeight="1" x14ac:dyDescent="0.2">
      <c r="C569" s="62"/>
      <c r="D569" s="62"/>
    </row>
    <row r="570" spans="3:4" ht="12.95" customHeight="1" x14ac:dyDescent="0.2">
      <c r="C570" s="62"/>
      <c r="D570" s="62"/>
    </row>
    <row r="571" spans="3:4" ht="12.95" customHeight="1" x14ac:dyDescent="0.2">
      <c r="C571" s="62"/>
      <c r="D571" s="62"/>
    </row>
    <row r="572" spans="3:4" ht="12.95" customHeight="1" x14ac:dyDescent="0.2">
      <c r="C572" s="62"/>
      <c r="D572" s="62"/>
    </row>
    <row r="573" spans="3:4" ht="12.95" customHeight="1" x14ac:dyDescent="0.2">
      <c r="C573" s="62"/>
      <c r="D573" s="62"/>
    </row>
    <row r="574" spans="3:4" ht="12.95" customHeight="1" x14ac:dyDescent="0.2">
      <c r="C574" s="62"/>
      <c r="D574" s="62"/>
    </row>
    <row r="575" spans="3:4" ht="12.95" customHeight="1" x14ac:dyDescent="0.2">
      <c r="C575" s="62"/>
      <c r="D575" s="62"/>
    </row>
    <row r="576" spans="3:4" ht="12.95" customHeight="1" x14ac:dyDescent="0.2">
      <c r="C576" s="62"/>
      <c r="D576" s="62"/>
    </row>
    <row r="577" spans="3:4" ht="12.95" customHeight="1" x14ac:dyDescent="0.2">
      <c r="C577" s="62"/>
      <c r="D577" s="62"/>
    </row>
    <row r="578" spans="3:4" ht="12.95" customHeight="1" x14ac:dyDescent="0.2">
      <c r="C578" s="62"/>
      <c r="D578" s="62"/>
    </row>
    <row r="579" spans="3:4" ht="12.95" customHeight="1" x14ac:dyDescent="0.2">
      <c r="C579" s="62"/>
      <c r="D579" s="62"/>
    </row>
    <row r="580" spans="3:4" ht="12.95" customHeight="1" x14ac:dyDescent="0.2">
      <c r="C580" s="62"/>
      <c r="D580" s="62"/>
    </row>
    <row r="581" spans="3:4" ht="12.95" customHeight="1" x14ac:dyDescent="0.2">
      <c r="C581" s="62"/>
      <c r="D581" s="62"/>
    </row>
    <row r="582" spans="3:4" ht="12.95" customHeight="1" x14ac:dyDescent="0.2">
      <c r="C582" s="62"/>
      <c r="D582" s="62"/>
    </row>
    <row r="583" spans="3:4" ht="12.95" customHeight="1" x14ac:dyDescent="0.2">
      <c r="C583" s="62"/>
      <c r="D583" s="62"/>
    </row>
    <row r="584" spans="3:4" ht="12.95" customHeight="1" x14ac:dyDescent="0.2">
      <c r="C584" s="62"/>
      <c r="D584" s="62"/>
    </row>
    <row r="585" spans="3:4" ht="12.95" customHeight="1" x14ac:dyDescent="0.2">
      <c r="C585" s="62"/>
      <c r="D585" s="62"/>
    </row>
    <row r="586" spans="3:4" ht="12.95" customHeight="1" x14ac:dyDescent="0.2">
      <c r="C586" s="62"/>
      <c r="D586" s="62"/>
    </row>
    <row r="587" spans="3:4" ht="12.95" customHeight="1" x14ac:dyDescent="0.2">
      <c r="C587" s="62"/>
      <c r="D587" s="62"/>
    </row>
    <row r="588" spans="3:4" ht="12.95" customHeight="1" x14ac:dyDescent="0.2">
      <c r="C588" s="62"/>
      <c r="D588" s="62"/>
    </row>
    <row r="589" spans="3:4" ht="12.95" customHeight="1" x14ac:dyDescent="0.2">
      <c r="C589" s="62"/>
      <c r="D589" s="62"/>
    </row>
    <row r="590" spans="3:4" ht="12.95" customHeight="1" x14ac:dyDescent="0.2">
      <c r="C590" s="62"/>
      <c r="D590" s="62"/>
    </row>
    <row r="591" spans="3:4" ht="12.95" customHeight="1" x14ac:dyDescent="0.2">
      <c r="C591" s="62"/>
      <c r="D591" s="62"/>
    </row>
    <row r="592" spans="3:4" ht="12.95" customHeight="1" x14ac:dyDescent="0.2">
      <c r="C592" s="62"/>
      <c r="D592" s="62"/>
    </row>
    <row r="593" spans="3:4" ht="12.95" customHeight="1" x14ac:dyDescent="0.2">
      <c r="C593" s="62"/>
      <c r="D593" s="62"/>
    </row>
    <row r="594" spans="3:4" ht="12.95" customHeight="1" x14ac:dyDescent="0.2">
      <c r="C594" s="62"/>
      <c r="D594" s="62"/>
    </row>
    <row r="595" spans="3:4" ht="12.95" customHeight="1" x14ac:dyDescent="0.2">
      <c r="C595" s="62"/>
      <c r="D595" s="62"/>
    </row>
    <row r="596" spans="3:4" ht="12.95" customHeight="1" x14ac:dyDescent="0.2">
      <c r="C596" s="62"/>
      <c r="D596" s="62"/>
    </row>
    <row r="597" spans="3:4" ht="12.95" customHeight="1" x14ac:dyDescent="0.2">
      <c r="C597" s="62"/>
      <c r="D597" s="62"/>
    </row>
    <row r="598" spans="3:4" ht="12.95" customHeight="1" x14ac:dyDescent="0.2">
      <c r="C598" s="62"/>
      <c r="D598" s="62"/>
    </row>
    <row r="599" spans="3:4" ht="12.95" customHeight="1" x14ac:dyDescent="0.2">
      <c r="C599" s="62"/>
      <c r="D599" s="62"/>
    </row>
    <row r="600" spans="3:4" ht="12.95" customHeight="1" x14ac:dyDescent="0.2">
      <c r="C600" s="62"/>
      <c r="D600" s="62"/>
    </row>
    <row r="601" spans="3:4" ht="12.95" customHeight="1" x14ac:dyDescent="0.2">
      <c r="C601" s="62"/>
      <c r="D601" s="62"/>
    </row>
    <row r="602" spans="3:4" ht="12.95" customHeight="1" x14ac:dyDescent="0.2">
      <c r="C602" s="62"/>
      <c r="D602" s="62"/>
    </row>
    <row r="603" spans="3:4" ht="12.95" customHeight="1" x14ac:dyDescent="0.2">
      <c r="C603" s="62"/>
      <c r="D603" s="62"/>
    </row>
    <row r="604" spans="3:4" ht="12.95" customHeight="1" x14ac:dyDescent="0.2">
      <c r="C604" s="62"/>
      <c r="D604" s="62"/>
    </row>
    <row r="605" spans="3:4" ht="12.95" customHeight="1" x14ac:dyDescent="0.2">
      <c r="C605" s="62"/>
      <c r="D605" s="62"/>
    </row>
    <row r="606" spans="3:4" ht="12.95" customHeight="1" x14ac:dyDescent="0.2">
      <c r="C606" s="62"/>
      <c r="D606" s="62"/>
    </row>
    <row r="607" spans="3:4" ht="12.95" customHeight="1" x14ac:dyDescent="0.2">
      <c r="C607" s="62"/>
      <c r="D607" s="62"/>
    </row>
    <row r="608" spans="3:4" ht="12.95" customHeight="1" x14ac:dyDescent="0.2">
      <c r="C608" s="62"/>
      <c r="D608" s="62"/>
    </row>
    <row r="609" spans="3:4" ht="12.95" customHeight="1" x14ac:dyDescent="0.2">
      <c r="C609" s="62"/>
      <c r="D609" s="62"/>
    </row>
    <row r="610" spans="3:4" ht="12.95" customHeight="1" x14ac:dyDescent="0.2">
      <c r="C610" s="62"/>
      <c r="D610" s="62"/>
    </row>
    <row r="611" spans="3:4" ht="12.95" customHeight="1" x14ac:dyDescent="0.2">
      <c r="C611" s="62"/>
      <c r="D611" s="62"/>
    </row>
    <row r="612" spans="3:4" ht="12.95" customHeight="1" x14ac:dyDescent="0.2">
      <c r="C612" s="62"/>
      <c r="D612" s="62"/>
    </row>
    <row r="613" spans="3:4" ht="12.95" customHeight="1" x14ac:dyDescent="0.2">
      <c r="C613" s="62"/>
      <c r="D613" s="62"/>
    </row>
    <row r="614" spans="3:4" ht="12.95" customHeight="1" x14ac:dyDescent="0.2">
      <c r="C614" s="62"/>
      <c r="D614" s="62"/>
    </row>
    <row r="615" spans="3:4" ht="12.95" customHeight="1" x14ac:dyDescent="0.2">
      <c r="C615" s="62"/>
      <c r="D615" s="62"/>
    </row>
    <row r="616" spans="3:4" ht="12.95" customHeight="1" x14ac:dyDescent="0.2">
      <c r="C616" s="62"/>
      <c r="D616" s="62"/>
    </row>
    <row r="617" spans="3:4" ht="12.95" customHeight="1" x14ac:dyDescent="0.2">
      <c r="C617" s="62"/>
      <c r="D617" s="62"/>
    </row>
    <row r="618" spans="3:4" ht="12.95" customHeight="1" x14ac:dyDescent="0.2">
      <c r="C618" s="62"/>
      <c r="D618" s="62"/>
    </row>
    <row r="619" spans="3:4" ht="12.95" customHeight="1" x14ac:dyDescent="0.2">
      <c r="C619" s="62"/>
      <c r="D619" s="62"/>
    </row>
    <row r="620" spans="3:4" ht="12.95" customHeight="1" x14ac:dyDescent="0.2">
      <c r="C620" s="62"/>
      <c r="D620" s="62"/>
    </row>
    <row r="621" spans="3:4" ht="12.95" customHeight="1" x14ac:dyDescent="0.2">
      <c r="C621" s="62"/>
      <c r="D621" s="62"/>
    </row>
    <row r="622" spans="3:4" ht="12.95" customHeight="1" x14ac:dyDescent="0.2">
      <c r="C622" s="62"/>
      <c r="D622" s="62"/>
    </row>
    <row r="623" spans="3:4" ht="12.95" customHeight="1" x14ac:dyDescent="0.2">
      <c r="C623" s="62"/>
      <c r="D623" s="62"/>
    </row>
    <row r="624" spans="3:4" ht="12.95" customHeight="1" x14ac:dyDescent="0.2">
      <c r="C624" s="62"/>
      <c r="D624" s="62"/>
    </row>
    <row r="625" spans="3:4" ht="12.95" customHeight="1" x14ac:dyDescent="0.2">
      <c r="C625" s="62"/>
      <c r="D625" s="62"/>
    </row>
    <row r="626" spans="3:4" ht="12.95" customHeight="1" x14ac:dyDescent="0.2">
      <c r="C626" s="62"/>
      <c r="D626" s="62"/>
    </row>
    <row r="627" spans="3:4" ht="12.95" customHeight="1" x14ac:dyDescent="0.2">
      <c r="C627" s="62"/>
      <c r="D627" s="62"/>
    </row>
    <row r="628" spans="3:4" ht="12.95" customHeight="1" x14ac:dyDescent="0.2">
      <c r="C628" s="62"/>
      <c r="D628" s="62"/>
    </row>
    <row r="629" spans="3:4" ht="12.95" customHeight="1" x14ac:dyDescent="0.2">
      <c r="C629" s="62"/>
      <c r="D629" s="62"/>
    </row>
    <row r="630" spans="3:4" ht="12.95" customHeight="1" x14ac:dyDescent="0.2">
      <c r="C630" s="62"/>
      <c r="D630" s="62"/>
    </row>
    <row r="631" spans="3:4" ht="12.95" customHeight="1" x14ac:dyDescent="0.2">
      <c r="C631" s="62"/>
      <c r="D631" s="62"/>
    </row>
    <row r="632" spans="3:4" ht="12.95" customHeight="1" x14ac:dyDescent="0.2">
      <c r="C632" s="62"/>
      <c r="D632" s="62"/>
    </row>
    <row r="633" spans="3:4" ht="12.95" customHeight="1" x14ac:dyDescent="0.2">
      <c r="C633" s="62"/>
      <c r="D633" s="62"/>
    </row>
    <row r="634" spans="3:4" ht="12.95" customHeight="1" x14ac:dyDescent="0.2">
      <c r="C634" s="62"/>
      <c r="D634" s="62"/>
    </row>
    <row r="635" spans="3:4" ht="12.95" customHeight="1" x14ac:dyDescent="0.2">
      <c r="C635" s="62"/>
      <c r="D635" s="62"/>
    </row>
    <row r="636" spans="3:4" ht="12.95" customHeight="1" x14ac:dyDescent="0.2">
      <c r="C636" s="62"/>
      <c r="D636" s="62"/>
    </row>
    <row r="637" spans="3:4" ht="12.95" customHeight="1" x14ac:dyDescent="0.2">
      <c r="C637" s="62"/>
      <c r="D637" s="62"/>
    </row>
    <row r="638" spans="3:4" ht="12.95" customHeight="1" x14ac:dyDescent="0.2">
      <c r="C638" s="62"/>
      <c r="D638" s="62"/>
    </row>
    <row r="639" spans="3:4" ht="12.95" customHeight="1" x14ac:dyDescent="0.2">
      <c r="C639" s="62"/>
      <c r="D639" s="62"/>
    </row>
    <row r="640" spans="3:4" ht="12.95" customHeight="1" x14ac:dyDescent="0.2">
      <c r="C640" s="62"/>
      <c r="D640" s="62"/>
    </row>
    <row r="641" spans="3:4" ht="12.95" customHeight="1" x14ac:dyDescent="0.2">
      <c r="C641" s="62"/>
      <c r="D641" s="62"/>
    </row>
    <row r="642" spans="3:4" ht="12.95" customHeight="1" x14ac:dyDescent="0.2">
      <c r="C642" s="62"/>
      <c r="D642" s="62"/>
    </row>
    <row r="643" spans="3:4" ht="12.95" customHeight="1" x14ac:dyDescent="0.2">
      <c r="C643" s="62"/>
      <c r="D643" s="62"/>
    </row>
    <row r="644" spans="3:4" ht="12.95" customHeight="1" x14ac:dyDescent="0.2">
      <c r="C644" s="62"/>
      <c r="D644" s="62"/>
    </row>
    <row r="645" spans="3:4" ht="12.95" customHeight="1" x14ac:dyDescent="0.2">
      <c r="C645" s="62"/>
      <c r="D645" s="62"/>
    </row>
    <row r="646" spans="3:4" ht="12.95" customHeight="1" x14ac:dyDescent="0.2">
      <c r="C646" s="62"/>
      <c r="D646" s="62"/>
    </row>
    <row r="647" spans="3:4" ht="12.95" customHeight="1" x14ac:dyDescent="0.2">
      <c r="C647" s="62"/>
      <c r="D647" s="62"/>
    </row>
    <row r="648" spans="3:4" ht="12.95" customHeight="1" x14ac:dyDescent="0.2">
      <c r="C648" s="62"/>
      <c r="D648" s="62"/>
    </row>
    <row r="649" spans="3:4" ht="12.95" customHeight="1" x14ac:dyDescent="0.2">
      <c r="C649" s="62"/>
      <c r="D649" s="62"/>
    </row>
    <row r="650" spans="3:4" ht="12.95" customHeight="1" x14ac:dyDescent="0.2">
      <c r="C650" s="62"/>
      <c r="D650" s="62"/>
    </row>
    <row r="651" spans="3:4" ht="12.95" customHeight="1" x14ac:dyDescent="0.2">
      <c r="C651" s="62"/>
      <c r="D651" s="62"/>
    </row>
    <row r="652" spans="3:4" ht="12.95" customHeight="1" x14ac:dyDescent="0.2">
      <c r="C652" s="62"/>
      <c r="D652" s="62"/>
    </row>
    <row r="653" spans="3:4" ht="12.95" customHeight="1" x14ac:dyDescent="0.2">
      <c r="C653" s="62"/>
      <c r="D653" s="62"/>
    </row>
    <row r="654" spans="3:4" ht="12.95" customHeight="1" x14ac:dyDescent="0.2">
      <c r="C654" s="62"/>
      <c r="D654" s="62"/>
    </row>
    <row r="655" spans="3:4" ht="12.95" customHeight="1" x14ac:dyDescent="0.2">
      <c r="C655" s="62"/>
      <c r="D655" s="62"/>
    </row>
    <row r="656" spans="3:4" ht="12.95" customHeight="1" x14ac:dyDescent="0.2">
      <c r="C656" s="62"/>
      <c r="D656" s="62"/>
    </row>
    <row r="657" spans="3:4" ht="12.95" customHeight="1" x14ac:dyDescent="0.2">
      <c r="C657" s="62"/>
      <c r="D657" s="62"/>
    </row>
    <row r="658" spans="3:4" ht="12.95" customHeight="1" x14ac:dyDescent="0.2">
      <c r="C658" s="62"/>
      <c r="D658" s="62"/>
    </row>
    <row r="659" spans="3:4" ht="12.95" customHeight="1" x14ac:dyDescent="0.2">
      <c r="C659" s="62"/>
      <c r="D659" s="62"/>
    </row>
    <row r="660" spans="3:4" ht="12.95" customHeight="1" x14ac:dyDescent="0.2">
      <c r="C660" s="62"/>
      <c r="D660" s="62"/>
    </row>
    <row r="661" spans="3:4" ht="12.95" customHeight="1" x14ac:dyDescent="0.2">
      <c r="C661" s="62"/>
      <c r="D661" s="62"/>
    </row>
    <row r="662" spans="3:4" ht="12.95" customHeight="1" x14ac:dyDescent="0.2">
      <c r="C662" s="62"/>
      <c r="D662" s="62"/>
    </row>
    <row r="663" spans="3:4" ht="12.95" customHeight="1" x14ac:dyDescent="0.2">
      <c r="C663" s="62"/>
      <c r="D663" s="62"/>
    </row>
    <row r="664" spans="3:4" ht="12.95" customHeight="1" x14ac:dyDescent="0.2">
      <c r="C664" s="62"/>
      <c r="D664" s="62"/>
    </row>
    <row r="665" spans="3:4" ht="12.95" customHeight="1" x14ac:dyDescent="0.2">
      <c r="C665" s="62"/>
      <c r="D665" s="62"/>
    </row>
    <row r="666" spans="3:4" ht="12.95" customHeight="1" x14ac:dyDescent="0.2">
      <c r="C666" s="62"/>
      <c r="D666" s="62"/>
    </row>
    <row r="667" spans="3:4" ht="12.95" customHeight="1" x14ac:dyDescent="0.2">
      <c r="C667" s="62"/>
      <c r="D667" s="62"/>
    </row>
    <row r="668" spans="3:4" ht="12.95" customHeight="1" x14ac:dyDescent="0.2">
      <c r="C668" s="62"/>
      <c r="D668" s="62"/>
    </row>
    <row r="669" spans="3:4" ht="12.95" customHeight="1" x14ac:dyDescent="0.2">
      <c r="C669" s="62"/>
      <c r="D669" s="62"/>
    </row>
    <row r="670" spans="3:4" ht="12.95" customHeight="1" x14ac:dyDescent="0.2">
      <c r="C670" s="62"/>
      <c r="D670" s="62"/>
    </row>
    <row r="671" spans="3:4" ht="12.95" customHeight="1" x14ac:dyDescent="0.2">
      <c r="C671" s="62"/>
      <c r="D671" s="62"/>
    </row>
    <row r="672" spans="3:4" ht="12.95" customHeight="1" x14ac:dyDescent="0.2">
      <c r="C672" s="62"/>
      <c r="D672" s="62"/>
    </row>
    <row r="673" spans="3:4" ht="12.95" customHeight="1" x14ac:dyDescent="0.2">
      <c r="C673" s="62"/>
      <c r="D673" s="62"/>
    </row>
    <row r="674" spans="3:4" ht="12.95" customHeight="1" x14ac:dyDescent="0.2">
      <c r="C674" s="62"/>
      <c r="D674" s="62"/>
    </row>
    <row r="675" spans="3:4" ht="12.95" customHeight="1" x14ac:dyDescent="0.2">
      <c r="C675" s="62"/>
      <c r="D675" s="62"/>
    </row>
    <row r="676" spans="3:4" ht="12.95" customHeight="1" x14ac:dyDescent="0.2">
      <c r="C676" s="62"/>
      <c r="D676" s="62"/>
    </row>
    <row r="677" spans="3:4" ht="12.95" customHeight="1" x14ac:dyDescent="0.2">
      <c r="C677" s="62"/>
      <c r="D677" s="62"/>
    </row>
    <row r="678" spans="3:4" ht="12.95" customHeight="1" x14ac:dyDescent="0.2">
      <c r="C678" s="62"/>
      <c r="D678" s="62"/>
    </row>
    <row r="679" spans="3:4" ht="12.95" customHeight="1" x14ac:dyDescent="0.2">
      <c r="C679" s="62"/>
      <c r="D679" s="62"/>
    </row>
    <row r="680" spans="3:4" ht="12.95" customHeight="1" x14ac:dyDescent="0.2">
      <c r="C680" s="62"/>
      <c r="D680" s="62"/>
    </row>
    <row r="681" spans="3:4" ht="12.95" customHeight="1" x14ac:dyDescent="0.2">
      <c r="C681" s="62"/>
      <c r="D681" s="62"/>
    </row>
    <row r="682" spans="3:4" ht="12.95" customHeight="1" x14ac:dyDescent="0.2">
      <c r="C682" s="62"/>
      <c r="D682" s="62"/>
    </row>
    <row r="683" spans="3:4" ht="12.95" customHeight="1" x14ac:dyDescent="0.2">
      <c r="C683" s="62"/>
      <c r="D683" s="62"/>
    </row>
    <row r="684" spans="3:4" ht="12.95" customHeight="1" x14ac:dyDescent="0.2">
      <c r="C684" s="62"/>
      <c r="D684" s="62"/>
    </row>
    <row r="685" spans="3:4" ht="12.95" customHeight="1" x14ac:dyDescent="0.2">
      <c r="C685" s="62"/>
      <c r="D685" s="62"/>
    </row>
    <row r="686" spans="3:4" ht="12.95" customHeight="1" x14ac:dyDescent="0.2">
      <c r="C686" s="62"/>
      <c r="D686" s="62"/>
    </row>
    <row r="687" spans="3:4" ht="12.95" customHeight="1" x14ac:dyDescent="0.2">
      <c r="C687" s="62"/>
      <c r="D687" s="62"/>
    </row>
    <row r="688" spans="3:4" ht="12.95" customHeight="1" x14ac:dyDescent="0.2">
      <c r="C688" s="62"/>
      <c r="D688" s="62"/>
    </row>
    <row r="689" spans="3:4" ht="12.95" customHeight="1" x14ac:dyDescent="0.2">
      <c r="C689" s="62"/>
      <c r="D689" s="62"/>
    </row>
    <row r="690" spans="3:4" ht="12.95" customHeight="1" x14ac:dyDescent="0.2">
      <c r="C690" s="62"/>
      <c r="D690" s="62"/>
    </row>
    <row r="691" spans="3:4" ht="12.95" customHeight="1" x14ac:dyDescent="0.2">
      <c r="C691" s="62"/>
      <c r="D691" s="62"/>
    </row>
    <row r="692" spans="3:4" ht="12.95" customHeight="1" x14ac:dyDescent="0.2">
      <c r="C692" s="62"/>
      <c r="D692" s="62"/>
    </row>
    <row r="693" spans="3:4" ht="12.95" customHeight="1" x14ac:dyDescent="0.2">
      <c r="C693" s="62"/>
      <c r="D693" s="62"/>
    </row>
    <row r="694" spans="3:4" ht="12.95" customHeight="1" x14ac:dyDescent="0.2">
      <c r="C694" s="62"/>
      <c r="D694" s="62"/>
    </row>
    <row r="695" spans="3:4" ht="12.95" customHeight="1" x14ac:dyDescent="0.2">
      <c r="C695" s="62"/>
      <c r="D695" s="62"/>
    </row>
    <row r="696" spans="3:4" ht="12.95" customHeight="1" x14ac:dyDescent="0.2">
      <c r="C696" s="62"/>
      <c r="D696" s="62"/>
    </row>
    <row r="697" spans="3:4" ht="12.95" customHeight="1" x14ac:dyDescent="0.2">
      <c r="C697" s="62"/>
      <c r="D697" s="62"/>
    </row>
    <row r="698" spans="3:4" ht="12.95" customHeight="1" x14ac:dyDescent="0.2">
      <c r="C698" s="62"/>
      <c r="D698" s="62"/>
    </row>
    <row r="699" spans="3:4" ht="12.95" customHeight="1" x14ac:dyDescent="0.2">
      <c r="C699" s="62"/>
      <c r="D699" s="62"/>
    </row>
    <row r="700" spans="3:4" ht="12.95" customHeight="1" x14ac:dyDescent="0.2">
      <c r="C700" s="62"/>
      <c r="D700" s="62"/>
    </row>
    <row r="701" spans="3:4" ht="12.95" customHeight="1" x14ac:dyDescent="0.2">
      <c r="C701" s="62"/>
      <c r="D701" s="62"/>
    </row>
    <row r="702" spans="3:4" ht="12.95" customHeight="1" x14ac:dyDescent="0.2">
      <c r="C702" s="62"/>
      <c r="D702" s="62"/>
    </row>
    <row r="703" spans="3:4" ht="12.95" customHeight="1" x14ac:dyDescent="0.2">
      <c r="C703" s="62"/>
      <c r="D703" s="62"/>
    </row>
    <row r="704" spans="3:4" ht="12.95" customHeight="1" x14ac:dyDescent="0.2">
      <c r="C704" s="62"/>
      <c r="D704" s="62"/>
    </row>
    <row r="705" spans="3:4" ht="12.95" customHeight="1" x14ac:dyDescent="0.2">
      <c r="C705" s="62"/>
      <c r="D705" s="62"/>
    </row>
    <row r="706" spans="3:4" ht="12.95" customHeight="1" x14ac:dyDescent="0.2">
      <c r="C706" s="62"/>
      <c r="D706" s="62"/>
    </row>
    <row r="707" spans="3:4" ht="12.95" customHeight="1" x14ac:dyDescent="0.2">
      <c r="C707" s="62"/>
      <c r="D707" s="62"/>
    </row>
    <row r="708" spans="3:4" ht="12.95" customHeight="1" x14ac:dyDescent="0.2">
      <c r="C708" s="62"/>
      <c r="D708" s="62"/>
    </row>
    <row r="709" spans="3:4" ht="12.95" customHeight="1" x14ac:dyDescent="0.2">
      <c r="C709" s="62"/>
      <c r="D709" s="62"/>
    </row>
    <row r="710" spans="3:4" ht="12.95" customHeight="1" x14ac:dyDescent="0.2">
      <c r="C710" s="62"/>
      <c r="D710" s="62"/>
    </row>
    <row r="711" spans="3:4" ht="12.95" customHeight="1" x14ac:dyDescent="0.2">
      <c r="C711" s="62"/>
      <c r="D711" s="62"/>
    </row>
    <row r="712" spans="3:4" ht="12.95" customHeight="1" x14ac:dyDescent="0.2">
      <c r="C712" s="62"/>
      <c r="D712" s="62"/>
    </row>
    <row r="713" spans="3:4" ht="12.95" customHeight="1" x14ac:dyDescent="0.2">
      <c r="C713" s="62"/>
      <c r="D713" s="62"/>
    </row>
    <row r="714" spans="3:4" ht="12.95" customHeight="1" x14ac:dyDescent="0.2">
      <c r="C714" s="62"/>
      <c r="D714" s="62"/>
    </row>
    <row r="715" spans="3:4" ht="12.95" customHeight="1" x14ac:dyDescent="0.2">
      <c r="C715" s="62"/>
      <c r="D715" s="62"/>
    </row>
    <row r="716" spans="3:4" ht="12.95" customHeight="1" x14ac:dyDescent="0.2">
      <c r="C716" s="62"/>
      <c r="D716" s="62"/>
    </row>
    <row r="717" spans="3:4" ht="12.95" customHeight="1" x14ac:dyDescent="0.2">
      <c r="C717" s="62"/>
      <c r="D717" s="62"/>
    </row>
    <row r="718" spans="3:4" ht="12.95" customHeight="1" x14ac:dyDescent="0.2">
      <c r="C718" s="62"/>
      <c r="D718" s="62"/>
    </row>
    <row r="719" spans="3:4" ht="12.95" customHeight="1" x14ac:dyDescent="0.2">
      <c r="C719" s="62"/>
      <c r="D719" s="62"/>
    </row>
    <row r="720" spans="3:4" ht="12.95" customHeight="1" x14ac:dyDescent="0.2">
      <c r="C720" s="62"/>
      <c r="D720" s="62"/>
    </row>
    <row r="721" spans="3:4" ht="12.95" customHeight="1" x14ac:dyDescent="0.2">
      <c r="C721" s="62"/>
      <c r="D721" s="62"/>
    </row>
    <row r="722" spans="3:4" ht="12.95" customHeight="1" x14ac:dyDescent="0.2">
      <c r="C722" s="62"/>
      <c r="D722" s="62"/>
    </row>
    <row r="723" spans="3:4" ht="12.95" customHeight="1" x14ac:dyDescent="0.2">
      <c r="C723" s="62"/>
      <c r="D723" s="62"/>
    </row>
    <row r="724" spans="3:4" ht="12.95" customHeight="1" x14ac:dyDescent="0.2">
      <c r="C724" s="62"/>
      <c r="D724" s="62"/>
    </row>
    <row r="725" spans="3:4" ht="12.95" customHeight="1" x14ac:dyDescent="0.2">
      <c r="C725" s="62"/>
      <c r="D725" s="62"/>
    </row>
    <row r="726" spans="3:4" ht="12.95" customHeight="1" x14ac:dyDescent="0.2">
      <c r="C726" s="62"/>
      <c r="D726" s="62"/>
    </row>
    <row r="727" spans="3:4" ht="12.95" customHeight="1" x14ac:dyDescent="0.2">
      <c r="C727" s="62"/>
      <c r="D727" s="62"/>
    </row>
    <row r="728" spans="3:4" ht="12.95" customHeight="1" x14ac:dyDescent="0.2">
      <c r="C728" s="62"/>
      <c r="D728" s="62"/>
    </row>
    <row r="729" spans="3:4" ht="12.95" customHeight="1" x14ac:dyDescent="0.2">
      <c r="C729" s="62"/>
      <c r="D729" s="62"/>
    </row>
    <row r="730" spans="3:4" ht="12.95" customHeight="1" x14ac:dyDescent="0.2">
      <c r="C730" s="62"/>
      <c r="D730" s="62"/>
    </row>
    <row r="731" spans="3:4" ht="12.95" customHeight="1" x14ac:dyDescent="0.2">
      <c r="C731" s="62"/>
      <c r="D731" s="62"/>
    </row>
    <row r="732" spans="3:4" ht="12.95" customHeight="1" x14ac:dyDescent="0.2">
      <c r="C732" s="62"/>
      <c r="D732" s="62"/>
    </row>
    <row r="733" spans="3:4" ht="12.95" customHeight="1" x14ac:dyDescent="0.2">
      <c r="C733" s="62"/>
      <c r="D733" s="62"/>
    </row>
    <row r="734" spans="3:4" ht="12.95" customHeight="1" x14ac:dyDescent="0.2">
      <c r="C734" s="62"/>
      <c r="D734" s="62"/>
    </row>
    <row r="735" spans="3:4" ht="12.95" customHeight="1" x14ac:dyDescent="0.2">
      <c r="C735" s="62"/>
      <c r="D735" s="62"/>
    </row>
    <row r="736" spans="3:4" ht="12.95" customHeight="1" x14ac:dyDescent="0.2">
      <c r="C736" s="62"/>
      <c r="D736" s="62"/>
    </row>
    <row r="737" spans="3:4" ht="12.95" customHeight="1" x14ac:dyDescent="0.2">
      <c r="C737" s="62"/>
      <c r="D737" s="62"/>
    </row>
    <row r="738" spans="3:4" ht="12.95" customHeight="1" x14ac:dyDescent="0.2">
      <c r="C738" s="62"/>
      <c r="D738" s="62"/>
    </row>
    <row r="739" spans="3:4" ht="12.95" customHeight="1" x14ac:dyDescent="0.2">
      <c r="C739" s="62"/>
      <c r="D739" s="62"/>
    </row>
    <row r="740" spans="3:4" ht="12.95" customHeight="1" x14ac:dyDescent="0.2">
      <c r="C740" s="62"/>
      <c r="D740" s="62"/>
    </row>
    <row r="741" spans="3:4" ht="12.95" customHeight="1" x14ac:dyDescent="0.2">
      <c r="C741" s="62"/>
      <c r="D741" s="62"/>
    </row>
    <row r="742" spans="3:4" ht="12.95" customHeight="1" x14ac:dyDescent="0.2">
      <c r="C742" s="62"/>
      <c r="D742" s="62"/>
    </row>
    <row r="743" spans="3:4" ht="12.95" customHeight="1" x14ac:dyDescent="0.2">
      <c r="C743" s="62"/>
      <c r="D743" s="62"/>
    </row>
    <row r="744" spans="3:4" ht="12.95" customHeight="1" x14ac:dyDescent="0.2">
      <c r="C744" s="62"/>
      <c r="D744" s="62"/>
    </row>
    <row r="745" spans="3:4" ht="12.95" customHeight="1" x14ac:dyDescent="0.2">
      <c r="C745" s="62"/>
      <c r="D745" s="62"/>
    </row>
    <row r="746" spans="3:4" ht="12.95" customHeight="1" x14ac:dyDescent="0.2">
      <c r="C746" s="62"/>
      <c r="D746" s="62"/>
    </row>
    <row r="747" spans="3:4" ht="12.95" customHeight="1" x14ac:dyDescent="0.2">
      <c r="C747" s="62"/>
      <c r="D747" s="62"/>
    </row>
    <row r="748" spans="3:4" ht="12.95" customHeight="1" x14ac:dyDescent="0.2">
      <c r="C748" s="62"/>
      <c r="D748" s="62"/>
    </row>
    <row r="749" spans="3:4" ht="12.95" customHeight="1" x14ac:dyDescent="0.2">
      <c r="C749" s="62"/>
      <c r="D749" s="62"/>
    </row>
    <row r="750" spans="3:4" ht="12.95" customHeight="1" x14ac:dyDescent="0.2">
      <c r="C750" s="62"/>
      <c r="D750" s="62"/>
    </row>
    <row r="751" spans="3:4" ht="12.95" customHeight="1" x14ac:dyDescent="0.2">
      <c r="C751" s="62"/>
      <c r="D751" s="62"/>
    </row>
    <row r="752" spans="3:4" ht="12.95" customHeight="1" x14ac:dyDescent="0.2">
      <c r="C752" s="62"/>
      <c r="D752" s="62"/>
    </row>
    <row r="753" spans="3:4" ht="12.95" customHeight="1" x14ac:dyDescent="0.2">
      <c r="C753" s="62"/>
      <c r="D753" s="62"/>
    </row>
    <row r="754" spans="3:4" ht="12.95" customHeight="1" x14ac:dyDescent="0.2">
      <c r="C754" s="62"/>
      <c r="D754" s="62"/>
    </row>
    <row r="755" spans="3:4" ht="12.95" customHeight="1" x14ac:dyDescent="0.2">
      <c r="C755" s="62"/>
      <c r="D755" s="62"/>
    </row>
    <row r="756" spans="3:4" ht="12.95" customHeight="1" x14ac:dyDescent="0.2">
      <c r="C756" s="62"/>
      <c r="D756" s="62"/>
    </row>
    <row r="757" spans="3:4" ht="12.95" customHeight="1" x14ac:dyDescent="0.2">
      <c r="C757" s="62"/>
      <c r="D757" s="62"/>
    </row>
    <row r="758" spans="3:4" ht="12.95" customHeight="1" x14ac:dyDescent="0.2">
      <c r="C758" s="62"/>
      <c r="D758" s="62"/>
    </row>
    <row r="759" spans="3:4" ht="12.95" customHeight="1" x14ac:dyDescent="0.2">
      <c r="C759" s="62"/>
      <c r="D759" s="62"/>
    </row>
    <row r="760" spans="3:4" ht="12.95" customHeight="1" x14ac:dyDescent="0.2">
      <c r="C760" s="62"/>
      <c r="D760" s="62"/>
    </row>
    <row r="761" spans="3:4" ht="12.95" customHeight="1" x14ac:dyDescent="0.2">
      <c r="C761" s="62"/>
      <c r="D761" s="62"/>
    </row>
    <row r="762" spans="3:4" ht="12.95" customHeight="1" x14ac:dyDescent="0.2">
      <c r="C762" s="62"/>
      <c r="D762" s="62"/>
    </row>
    <row r="763" spans="3:4" ht="12.95" customHeight="1" x14ac:dyDescent="0.2">
      <c r="C763" s="62"/>
      <c r="D763" s="62"/>
    </row>
    <row r="764" spans="3:4" ht="12.95" customHeight="1" x14ac:dyDescent="0.2">
      <c r="C764" s="62"/>
      <c r="D764" s="62"/>
    </row>
    <row r="765" spans="3:4" ht="12.95" customHeight="1" x14ac:dyDescent="0.2">
      <c r="C765" s="62"/>
      <c r="D765" s="62"/>
    </row>
    <row r="766" spans="3:4" ht="12.95" customHeight="1" x14ac:dyDescent="0.2">
      <c r="C766" s="62"/>
      <c r="D766" s="62"/>
    </row>
    <row r="767" spans="3:4" ht="12.95" customHeight="1" x14ac:dyDescent="0.2">
      <c r="C767" s="62"/>
      <c r="D767" s="62"/>
    </row>
    <row r="768" spans="3:4" ht="12.95" customHeight="1" x14ac:dyDescent="0.2">
      <c r="C768" s="62"/>
      <c r="D768" s="62"/>
    </row>
    <row r="769" spans="3:4" ht="12.95" customHeight="1" x14ac:dyDescent="0.2">
      <c r="C769" s="62"/>
      <c r="D769" s="62"/>
    </row>
    <row r="770" spans="3:4" ht="12.95" customHeight="1" x14ac:dyDescent="0.2">
      <c r="C770" s="62"/>
      <c r="D770" s="62"/>
    </row>
    <row r="771" spans="3:4" ht="12.95" customHeight="1" x14ac:dyDescent="0.2">
      <c r="C771" s="62"/>
      <c r="D771" s="62"/>
    </row>
    <row r="772" spans="3:4" ht="12.95" customHeight="1" x14ac:dyDescent="0.2">
      <c r="C772" s="62"/>
      <c r="D772" s="62"/>
    </row>
    <row r="773" spans="3:4" ht="12.95" customHeight="1" x14ac:dyDescent="0.2">
      <c r="C773" s="62"/>
      <c r="D773" s="62"/>
    </row>
    <row r="774" spans="3:4" ht="12.95" customHeight="1" x14ac:dyDescent="0.2">
      <c r="C774" s="62"/>
      <c r="D774" s="62"/>
    </row>
    <row r="775" spans="3:4" ht="12.95" customHeight="1" x14ac:dyDescent="0.2">
      <c r="C775" s="62"/>
      <c r="D775" s="62"/>
    </row>
    <row r="776" spans="3:4" ht="12.95" customHeight="1" x14ac:dyDescent="0.2">
      <c r="C776" s="62"/>
      <c r="D776" s="62"/>
    </row>
    <row r="777" spans="3:4" ht="12.95" customHeight="1" x14ac:dyDescent="0.2">
      <c r="C777" s="62"/>
      <c r="D777" s="62"/>
    </row>
    <row r="778" spans="3:4" ht="12.95" customHeight="1" x14ac:dyDescent="0.2">
      <c r="C778" s="62"/>
      <c r="D778" s="62"/>
    </row>
    <row r="779" spans="3:4" ht="12.95" customHeight="1" x14ac:dyDescent="0.2">
      <c r="C779" s="62"/>
      <c r="D779" s="62"/>
    </row>
    <row r="780" spans="3:4" ht="12.95" customHeight="1" x14ac:dyDescent="0.2">
      <c r="C780" s="62"/>
      <c r="D780" s="62"/>
    </row>
    <row r="781" spans="3:4" ht="12.95" customHeight="1" x14ac:dyDescent="0.2">
      <c r="C781" s="62"/>
      <c r="D781" s="62"/>
    </row>
    <row r="782" spans="3:4" ht="12.95" customHeight="1" x14ac:dyDescent="0.2">
      <c r="C782" s="62"/>
      <c r="D782" s="62"/>
    </row>
    <row r="783" spans="3:4" ht="12.95" customHeight="1" x14ac:dyDescent="0.2">
      <c r="C783" s="62"/>
      <c r="D783" s="62"/>
    </row>
    <row r="784" spans="3:4" ht="12.95" customHeight="1" x14ac:dyDescent="0.2">
      <c r="C784" s="62"/>
      <c r="D784" s="62"/>
    </row>
    <row r="785" spans="3:4" ht="12.95" customHeight="1" x14ac:dyDescent="0.2">
      <c r="C785" s="62"/>
      <c r="D785" s="62"/>
    </row>
    <row r="786" spans="3:4" ht="12.95" customHeight="1" x14ac:dyDescent="0.2">
      <c r="C786" s="62"/>
      <c r="D786" s="62"/>
    </row>
    <row r="787" spans="3:4" ht="12.95" customHeight="1" x14ac:dyDescent="0.2">
      <c r="C787" s="62"/>
      <c r="D787" s="62"/>
    </row>
    <row r="788" spans="3:4" ht="12.95" customHeight="1" x14ac:dyDescent="0.2">
      <c r="C788" s="62"/>
      <c r="D788" s="62"/>
    </row>
    <row r="789" spans="3:4" ht="12.95" customHeight="1" x14ac:dyDescent="0.2">
      <c r="C789" s="62"/>
      <c r="D789" s="62"/>
    </row>
    <row r="790" spans="3:4" ht="12.95" customHeight="1" x14ac:dyDescent="0.2">
      <c r="C790" s="62"/>
      <c r="D790" s="62"/>
    </row>
    <row r="791" spans="3:4" ht="12.95" customHeight="1" x14ac:dyDescent="0.2">
      <c r="C791" s="62"/>
      <c r="D791" s="62"/>
    </row>
    <row r="792" spans="3:4" ht="12.95" customHeight="1" x14ac:dyDescent="0.2">
      <c r="C792" s="62"/>
      <c r="D792" s="62"/>
    </row>
    <row r="793" spans="3:4" ht="12.95" customHeight="1" x14ac:dyDescent="0.2">
      <c r="C793" s="62"/>
      <c r="D793" s="62"/>
    </row>
    <row r="794" spans="3:4" ht="12.95" customHeight="1" x14ac:dyDescent="0.2">
      <c r="C794" s="62"/>
      <c r="D794" s="62"/>
    </row>
    <row r="795" spans="3:4" ht="12.95" customHeight="1" x14ac:dyDescent="0.2">
      <c r="C795" s="62"/>
      <c r="D795" s="62"/>
    </row>
    <row r="796" spans="3:4" ht="12.95" customHeight="1" x14ac:dyDescent="0.2">
      <c r="C796" s="62"/>
      <c r="D796" s="62"/>
    </row>
    <row r="797" spans="3:4" ht="12.95" customHeight="1" x14ac:dyDescent="0.2">
      <c r="C797" s="62"/>
      <c r="D797" s="62"/>
    </row>
    <row r="798" spans="3:4" ht="12.95" customHeight="1" x14ac:dyDescent="0.2">
      <c r="C798" s="62"/>
      <c r="D798" s="62"/>
    </row>
    <row r="799" spans="3:4" ht="12.95" customHeight="1" x14ac:dyDescent="0.2">
      <c r="C799" s="62"/>
      <c r="D799" s="62"/>
    </row>
    <row r="800" spans="3:4" ht="12.95" customHeight="1" x14ac:dyDescent="0.2">
      <c r="C800" s="62"/>
      <c r="D800" s="62"/>
    </row>
    <row r="801" spans="3:4" ht="12.95" customHeight="1" x14ac:dyDescent="0.2">
      <c r="C801" s="62"/>
      <c r="D801" s="62"/>
    </row>
    <row r="802" spans="3:4" ht="12.95" customHeight="1" x14ac:dyDescent="0.2">
      <c r="C802" s="62"/>
      <c r="D802" s="62"/>
    </row>
    <row r="803" spans="3:4" ht="12.95" customHeight="1" x14ac:dyDescent="0.2">
      <c r="C803" s="62"/>
      <c r="D803" s="62"/>
    </row>
    <row r="804" spans="3:4" ht="12.95" customHeight="1" x14ac:dyDescent="0.2">
      <c r="C804" s="62"/>
      <c r="D804" s="62"/>
    </row>
    <row r="805" spans="3:4" ht="12.95" customHeight="1" x14ac:dyDescent="0.2">
      <c r="C805" s="62"/>
      <c r="D805" s="62"/>
    </row>
    <row r="806" spans="3:4" ht="12.95" customHeight="1" x14ac:dyDescent="0.2">
      <c r="C806" s="62"/>
      <c r="D806" s="62"/>
    </row>
    <row r="807" spans="3:4" ht="12.95" customHeight="1" x14ac:dyDescent="0.2">
      <c r="C807" s="62"/>
      <c r="D807" s="62"/>
    </row>
    <row r="808" spans="3:4" ht="12.95" customHeight="1" x14ac:dyDescent="0.2">
      <c r="C808" s="62"/>
      <c r="D808" s="62"/>
    </row>
    <row r="809" spans="3:4" ht="12.95" customHeight="1" x14ac:dyDescent="0.2">
      <c r="C809" s="62"/>
      <c r="D809" s="62"/>
    </row>
    <row r="810" spans="3:4" ht="12.95" customHeight="1" x14ac:dyDescent="0.2">
      <c r="C810" s="62"/>
      <c r="D810" s="62"/>
    </row>
    <row r="811" spans="3:4" ht="12.95" customHeight="1" x14ac:dyDescent="0.2">
      <c r="C811" s="62"/>
      <c r="D811" s="62"/>
    </row>
    <row r="812" spans="3:4" ht="12.95" customHeight="1" x14ac:dyDescent="0.2">
      <c r="C812" s="62"/>
      <c r="D812" s="62"/>
    </row>
    <row r="813" spans="3:4" ht="12.95" customHeight="1" x14ac:dyDescent="0.2">
      <c r="C813" s="62"/>
      <c r="D813" s="62"/>
    </row>
    <row r="814" spans="3:4" ht="12.95" customHeight="1" x14ac:dyDescent="0.2">
      <c r="C814" s="62"/>
      <c r="D814" s="62"/>
    </row>
    <row r="815" spans="3:4" ht="12.95" customHeight="1" x14ac:dyDescent="0.2">
      <c r="C815" s="62"/>
      <c r="D815" s="62"/>
    </row>
    <row r="816" spans="3:4" ht="12.95" customHeight="1" x14ac:dyDescent="0.2">
      <c r="C816" s="62"/>
      <c r="D816" s="62"/>
    </row>
    <row r="817" spans="3:4" ht="12.95" customHeight="1" x14ac:dyDescent="0.2">
      <c r="C817" s="62"/>
      <c r="D817" s="62"/>
    </row>
    <row r="818" spans="3:4" ht="12.95" customHeight="1" x14ac:dyDescent="0.2">
      <c r="C818" s="62"/>
      <c r="D818" s="62"/>
    </row>
    <row r="819" spans="3:4" ht="12.95" customHeight="1" x14ac:dyDescent="0.2">
      <c r="C819" s="62"/>
      <c r="D819" s="62"/>
    </row>
    <row r="820" spans="3:4" ht="12.95" customHeight="1" x14ac:dyDescent="0.2">
      <c r="C820" s="62"/>
      <c r="D820" s="62"/>
    </row>
    <row r="821" spans="3:4" ht="12.95" customHeight="1" x14ac:dyDescent="0.2">
      <c r="C821" s="62"/>
      <c r="D821" s="62"/>
    </row>
    <row r="822" spans="3:4" ht="12.95" customHeight="1" x14ac:dyDescent="0.2">
      <c r="C822" s="62"/>
      <c r="D822" s="62"/>
    </row>
    <row r="823" spans="3:4" ht="12.95" customHeight="1" x14ac:dyDescent="0.2">
      <c r="C823" s="62"/>
      <c r="D823" s="62"/>
    </row>
    <row r="824" spans="3:4" ht="12.95" customHeight="1" x14ac:dyDescent="0.2">
      <c r="C824" s="62"/>
      <c r="D824" s="62"/>
    </row>
    <row r="825" spans="3:4" ht="12.95" customHeight="1" x14ac:dyDescent="0.2">
      <c r="C825" s="62"/>
      <c r="D825" s="62"/>
    </row>
    <row r="826" spans="3:4" ht="12.95" customHeight="1" x14ac:dyDescent="0.2">
      <c r="C826" s="62"/>
      <c r="D826" s="62"/>
    </row>
    <row r="827" spans="3:4" ht="12.95" customHeight="1" x14ac:dyDescent="0.2">
      <c r="C827" s="62"/>
      <c r="D827" s="62"/>
    </row>
    <row r="828" spans="3:4" ht="12.95" customHeight="1" x14ac:dyDescent="0.2">
      <c r="C828" s="62"/>
      <c r="D828" s="62"/>
    </row>
    <row r="829" spans="3:4" ht="12.95" customHeight="1" x14ac:dyDescent="0.2">
      <c r="C829" s="62"/>
      <c r="D829" s="62"/>
    </row>
    <row r="830" spans="3:4" ht="12.95" customHeight="1" x14ac:dyDescent="0.2">
      <c r="C830" s="62"/>
      <c r="D830" s="62"/>
    </row>
    <row r="831" spans="3:4" ht="12.95" customHeight="1" x14ac:dyDescent="0.2">
      <c r="C831" s="62"/>
      <c r="D831" s="62"/>
    </row>
    <row r="832" spans="3:4" ht="12.95" customHeight="1" x14ac:dyDescent="0.2">
      <c r="C832" s="62"/>
      <c r="D832" s="62"/>
    </row>
    <row r="833" spans="3:4" ht="12.95" customHeight="1" x14ac:dyDescent="0.2">
      <c r="C833" s="62"/>
      <c r="D833" s="62"/>
    </row>
    <row r="834" spans="3:4" ht="12.95" customHeight="1" x14ac:dyDescent="0.2">
      <c r="C834" s="62"/>
      <c r="D834" s="62"/>
    </row>
    <row r="835" spans="3:4" ht="12.95" customHeight="1" x14ac:dyDescent="0.2">
      <c r="C835" s="62"/>
      <c r="D835" s="62"/>
    </row>
    <row r="836" spans="3:4" ht="12.95" customHeight="1" x14ac:dyDescent="0.2">
      <c r="C836" s="62"/>
      <c r="D836" s="62"/>
    </row>
    <row r="837" spans="3:4" ht="12.95" customHeight="1" x14ac:dyDescent="0.2">
      <c r="C837" s="62"/>
      <c r="D837" s="62"/>
    </row>
    <row r="838" spans="3:4" ht="12.95" customHeight="1" x14ac:dyDescent="0.2">
      <c r="C838" s="62"/>
      <c r="D838" s="62"/>
    </row>
    <row r="839" spans="3:4" ht="12.95" customHeight="1" x14ac:dyDescent="0.2">
      <c r="C839" s="62"/>
      <c r="D839" s="62"/>
    </row>
    <row r="840" spans="3:4" ht="12.95" customHeight="1" x14ac:dyDescent="0.2">
      <c r="C840" s="62"/>
      <c r="D840" s="62"/>
    </row>
    <row r="841" spans="3:4" ht="12.95" customHeight="1" x14ac:dyDescent="0.2">
      <c r="C841" s="62"/>
      <c r="D841" s="62"/>
    </row>
    <row r="842" spans="3:4" ht="12.95" customHeight="1" x14ac:dyDescent="0.2">
      <c r="C842" s="62"/>
      <c r="D842" s="62"/>
    </row>
    <row r="843" spans="3:4" ht="12.95" customHeight="1" x14ac:dyDescent="0.2">
      <c r="C843" s="62"/>
      <c r="D843" s="62"/>
    </row>
    <row r="844" spans="3:4" ht="12.95" customHeight="1" x14ac:dyDescent="0.2">
      <c r="C844" s="62"/>
      <c r="D844" s="62"/>
    </row>
    <row r="845" spans="3:4" ht="12.95" customHeight="1" x14ac:dyDescent="0.2">
      <c r="C845" s="62"/>
      <c r="D845" s="62"/>
    </row>
    <row r="846" spans="3:4" ht="12.95" customHeight="1" x14ac:dyDescent="0.2">
      <c r="C846" s="62"/>
      <c r="D846" s="62"/>
    </row>
    <row r="847" spans="3:4" ht="12.95" customHeight="1" x14ac:dyDescent="0.2">
      <c r="C847" s="62"/>
      <c r="D847" s="62"/>
    </row>
    <row r="848" spans="3:4" ht="12.95" customHeight="1" x14ac:dyDescent="0.2">
      <c r="C848" s="62"/>
      <c r="D848" s="62"/>
    </row>
    <row r="849" spans="3:4" ht="12.95" customHeight="1" x14ac:dyDescent="0.2">
      <c r="C849" s="62"/>
      <c r="D849" s="62"/>
    </row>
    <row r="850" spans="3:4" ht="12.95" customHeight="1" x14ac:dyDescent="0.2">
      <c r="C850" s="62"/>
      <c r="D850" s="62"/>
    </row>
    <row r="851" spans="3:4" ht="12.95" customHeight="1" x14ac:dyDescent="0.2">
      <c r="C851" s="62"/>
      <c r="D851" s="62"/>
    </row>
    <row r="852" spans="3:4" ht="12.95" customHeight="1" x14ac:dyDescent="0.2">
      <c r="C852" s="62"/>
      <c r="D852" s="62"/>
    </row>
    <row r="853" spans="3:4" ht="12.95" customHeight="1" x14ac:dyDescent="0.2">
      <c r="C853" s="62"/>
      <c r="D853" s="62"/>
    </row>
    <row r="854" spans="3:4" ht="12.95" customHeight="1" x14ac:dyDescent="0.2">
      <c r="C854" s="62"/>
      <c r="D854" s="62"/>
    </row>
    <row r="855" spans="3:4" ht="12.95" customHeight="1" x14ac:dyDescent="0.2">
      <c r="C855" s="62"/>
      <c r="D855" s="62"/>
    </row>
    <row r="856" spans="3:4" ht="12.95" customHeight="1" x14ac:dyDescent="0.2">
      <c r="C856" s="62"/>
      <c r="D856" s="62"/>
    </row>
    <row r="857" spans="3:4" ht="12.95" customHeight="1" x14ac:dyDescent="0.2">
      <c r="C857" s="62"/>
      <c r="D857" s="62"/>
    </row>
    <row r="858" spans="3:4" ht="12.95" customHeight="1" x14ac:dyDescent="0.2">
      <c r="C858" s="62"/>
      <c r="D858" s="62"/>
    </row>
    <row r="859" spans="3:4" ht="12.95" customHeight="1" x14ac:dyDescent="0.2">
      <c r="C859" s="62"/>
      <c r="D859" s="62"/>
    </row>
    <row r="860" spans="3:4" ht="12.95" customHeight="1" x14ac:dyDescent="0.2">
      <c r="C860" s="62"/>
      <c r="D860" s="62"/>
    </row>
    <row r="861" spans="3:4" ht="12.95" customHeight="1" x14ac:dyDescent="0.2">
      <c r="C861" s="62"/>
      <c r="D861" s="62"/>
    </row>
    <row r="862" spans="3:4" ht="12.95" customHeight="1" x14ac:dyDescent="0.2">
      <c r="C862" s="62"/>
      <c r="D862" s="62"/>
    </row>
    <row r="863" spans="3:4" ht="12.95" customHeight="1" x14ac:dyDescent="0.2">
      <c r="C863" s="62"/>
      <c r="D863" s="62"/>
    </row>
    <row r="864" spans="3:4" ht="12.95" customHeight="1" x14ac:dyDescent="0.2">
      <c r="C864" s="62"/>
      <c r="D864" s="62"/>
    </row>
    <row r="865" spans="3:4" ht="12.95" customHeight="1" x14ac:dyDescent="0.2">
      <c r="C865" s="62"/>
      <c r="D865" s="62"/>
    </row>
    <row r="866" spans="3:4" ht="12.95" customHeight="1" x14ac:dyDescent="0.2">
      <c r="C866" s="62"/>
      <c r="D866" s="62"/>
    </row>
    <row r="867" spans="3:4" ht="12.95" customHeight="1" x14ac:dyDescent="0.2">
      <c r="C867" s="62"/>
      <c r="D867" s="62"/>
    </row>
    <row r="868" spans="3:4" ht="12.95" customHeight="1" x14ac:dyDescent="0.2">
      <c r="C868" s="62"/>
      <c r="D868" s="62"/>
    </row>
    <row r="869" spans="3:4" ht="12.95" customHeight="1" x14ac:dyDescent="0.2">
      <c r="C869" s="62"/>
      <c r="D869" s="62"/>
    </row>
    <row r="870" spans="3:4" ht="12.95" customHeight="1" x14ac:dyDescent="0.2">
      <c r="C870" s="62"/>
      <c r="D870" s="62"/>
    </row>
    <row r="871" spans="3:4" ht="12.95" customHeight="1" x14ac:dyDescent="0.2">
      <c r="C871" s="62"/>
      <c r="D871" s="62"/>
    </row>
    <row r="872" spans="3:4" ht="12.95" customHeight="1" x14ac:dyDescent="0.2">
      <c r="C872" s="62"/>
      <c r="D872" s="62"/>
    </row>
    <row r="873" spans="3:4" ht="12.95" customHeight="1" x14ac:dyDescent="0.2">
      <c r="C873" s="62"/>
      <c r="D873" s="62"/>
    </row>
    <row r="874" spans="3:4" ht="12.95" customHeight="1" x14ac:dyDescent="0.2">
      <c r="C874" s="62"/>
      <c r="D874" s="62"/>
    </row>
    <row r="875" spans="3:4" ht="12.95" customHeight="1" x14ac:dyDescent="0.2">
      <c r="C875" s="62"/>
      <c r="D875" s="62"/>
    </row>
    <row r="876" spans="3:4" ht="12.95" customHeight="1" x14ac:dyDescent="0.2">
      <c r="C876" s="62"/>
      <c r="D876" s="62"/>
    </row>
    <row r="877" spans="3:4" ht="12.95" customHeight="1" x14ac:dyDescent="0.2">
      <c r="C877" s="62"/>
      <c r="D877" s="62"/>
    </row>
    <row r="878" spans="3:4" ht="12.95" customHeight="1" x14ac:dyDescent="0.2">
      <c r="C878" s="62"/>
      <c r="D878" s="62"/>
    </row>
    <row r="879" spans="3:4" ht="12.95" customHeight="1" x14ac:dyDescent="0.2">
      <c r="C879" s="62"/>
      <c r="D879" s="62"/>
    </row>
    <row r="880" spans="3:4" ht="12.95" customHeight="1" x14ac:dyDescent="0.2">
      <c r="C880" s="62"/>
      <c r="D880" s="62"/>
    </row>
    <row r="881" spans="3:4" ht="12.95" customHeight="1" x14ac:dyDescent="0.2">
      <c r="C881" s="62"/>
      <c r="D881" s="62"/>
    </row>
    <row r="882" spans="3:4" ht="12.95" customHeight="1" x14ac:dyDescent="0.2">
      <c r="C882" s="62"/>
      <c r="D882" s="62"/>
    </row>
    <row r="883" spans="3:4" ht="12.95" customHeight="1" x14ac:dyDescent="0.2">
      <c r="C883" s="62"/>
      <c r="D883" s="62"/>
    </row>
    <row r="884" spans="3:4" ht="12.95" customHeight="1" x14ac:dyDescent="0.2">
      <c r="C884" s="62"/>
      <c r="D884" s="62"/>
    </row>
    <row r="885" spans="3:4" ht="12.95" customHeight="1" x14ac:dyDescent="0.2">
      <c r="C885" s="62"/>
      <c r="D885" s="62"/>
    </row>
    <row r="886" spans="3:4" ht="12.95" customHeight="1" x14ac:dyDescent="0.2">
      <c r="C886" s="62"/>
      <c r="D886" s="62"/>
    </row>
    <row r="887" spans="3:4" ht="12.95" customHeight="1" x14ac:dyDescent="0.2">
      <c r="C887" s="62"/>
      <c r="D887" s="62"/>
    </row>
    <row r="888" spans="3:4" ht="12.95" customHeight="1" x14ac:dyDescent="0.2">
      <c r="C888" s="62"/>
      <c r="D888" s="62"/>
    </row>
    <row r="889" spans="3:4" ht="12.95" customHeight="1" x14ac:dyDescent="0.2">
      <c r="C889" s="62"/>
      <c r="D889" s="62"/>
    </row>
    <row r="890" spans="3:4" ht="12.95" customHeight="1" x14ac:dyDescent="0.2">
      <c r="C890" s="62"/>
      <c r="D890" s="62"/>
    </row>
    <row r="891" spans="3:4" ht="12.95" customHeight="1" x14ac:dyDescent="0.2">
      <c r="C891" s="62"/>
      <c r="D891" s="62"/>
    </row>
    <row r="892" spans="3:4" ht="12.95" customHeight="1" x14ac:dyDescent="0.2">
      <c r="C892" s="62"/>
      <c r="D892" s="62"/>
    </row>
    <row r="893" spans="3:4" ht="12.95" customHeight="1" x14ac:dyDescent="0.2">
      <c r="C893" s="62"/>
      <c r="D893" s="62"/>
    </row>
    <row r="894" spans="3:4" ht="12.95" customHeight="1" x14ac:dyDescent="0.2">
      <c r="C894" s="62"/>
      <c r="D894" s="62"/>
    </row>
    <row r="895" spans="3:4" ht="12.95" customHeight="1" x14ac:dyDescent="0.2">
      <c r="C895" s="62"/>
      <c r="D895" s="62"/>
    </row>
    <row r="896" spans="3:4" ht="12.95" customHeight="1" x14ac:dyDescent="0.2">
      <c r="C896" s="62"/>
      <c r="D896" s="62"/>
    </row>
    <row r="897" spans="3:4" ht="12.95" customHeight="1" x14ac:dyDescent="0.2">
      <c r="C897" s="62"/>
      <c r="D897" s="62"/>
    </row>
    <row r="898" spans="3:4" ht="12.95" customHeight="1" x14ac:dyDescent="0.2">
      <c r="C898" s="62"/>
      <c r="D898" s="62"/>
    </row>
    <row r="899" spans="3:4" ht="12.95" customHeight="1" x14ac:dyDescent="0.2">
      <c r="C899" s="62"/>
      <c r="D899" s="62"/>
    </row>
    <row r="900" spans="3:4" ht="12.95" customHeight="1" x14ac:dyDescent="0.2">
      <c r="C900" s="62"/>
      <c r="D900" s="62"/>
    </row>
    <row r="901" spans="3:4" ht="12.95" customHeight="1" x14ac:dyDescent="0.2">
      <c r="C901" s="62"/>
      <c r="D901" s="62"/>
    </row>
    <row r="902" spans="3:4" ht="12.95" customHeight="1" x14ac:dyDescent="0.2">
      <c r="C902" s="62"/>
      <c r="D902" s="62"/>
    </row>
    <row r="903" spans="3:4" ht="12.95" customHeight="1" x14ac:dyDescent="0.2">
      <c r="C903" s="62"/>
      <c r="D903" s="62"/>
    </row>
    <row r="904" spans="3:4" ht="12.95" customHeight="1" x14ac:dyDescent="0.2">
      <c r="C904" s="62"/>
      <c r="D904" s="62"/>
    </row>
    <row r="905" spans="3:4" ht="12.95" customHeight="1" x14ac:dyDescent="0.2">
      <c r="C905" s="62"/>
      <c r="D905" s="62"/>
    </row>
    <row r="906" spans="3:4" ht="12.95" customHeight="1" x14ac:dyDescent="0.2">
      <c r="C906" s="62"/>
      <c r="D906" s="62"/>
    </row>
    <row r="907" spans="3:4" ht="12.95" customHeight="1" x14ac:dyDescent="0.2">
      <c r="C907" s="62"/>
      <c r="D907" s="62"/>
    </row>
    <row r="908" spans="3:4" ht="12.95" customHeight="1" x14ac:dyDescent="0.2">
      <c r="C908" s="62"/>
      <c r="D908" s="62"/>
    </row>
    <row r="909" spans="3:4" ht="12.95" customHeight="1" x14ac:dyDescent="0.2">
      <c r="C909" s="62"/>
      <c r="D909" s="62"/>
    </row>
    <row r="910" spans="3:4" ht="12.95" customHeight="1" x14ac:dyDescent="0.2">
      <c r="C910" s="62"/>
      <c r="D910" s="62"/>
    </row>
    <row r="911" spans="3:4" ht="12.95" customHeight="1" x14ac:dyDescent="0.2">
      <c r="C911" s="62"/>
      <c r="D911" s="62"/>
    </row>
    <row r="912" spans="3:4" ht="12.95" customHeight="1" x14ac:dyDescent="0.2">
      <c r="C912" s="62"/>
      <c r="D912" s="62"/>
    </row>
    <row r="913" spans="3:4" ht="12.95" customHeight="1" x14ac:dyDescent="0.2">
      <c r="C913" s="62"/>
      <c r="D913" s="62"/>
    </row>
    <row r="914" spans="3:4" ht="12.95" customHeight="1" x14ac:dyDescent="0.2">
      <c r="C914" s="62"/>
      <c r="D914" s="62"/>
    </row>
    <row r="915" spans="3:4" ht="12.95" customHeight="1" x14ac:dyDescent="0.2">
      <c r="C915" s="62"/>
      <c r="D915" s="62"/>
    </row>
    <row r="916" spans="3:4" ht="12.95" customHeight="1" x14ac:dyDescent="0.2">
      <c r="C916" s="62"/>
      <c r="D916" s="62"/>
    </row>
    <row r="917" spans="3:4" ht="12.95" customHeight="1" x14ac:dyDescent="0.2">
      <c r="C917" s="62"/>
      <c r="D917" s="62"/>
    </row>
    <row r="918" spans="3:4" ht="12.95" customHeight="1" x14ac:dyDescent="0.2">
      <c r="C918" s="62"/>
      <c r="D918" s="62"/>
    </row>
    <row r="919" spans="3:4" ht="12.95" customHeight="1" x14ac:dyDescent="0.2">
      <c r="C919" s="62"/>
      <c r="D919" s="62"/>
    </row>
    <row r="920" spans="3:4" ht="12.95" customHeight="1" x14ac:dyDescent="0.2">
      <c r="C920" s="62"/>
      <c r="D920" s="62"/>
    </row>
    <row r="921" spans="3:4" ht="12.95" customHeight="1" x14ac:dyDescent="0.2">
      <c r="C921" s="62"/>
      <c r="D921" s="62"/>
    </row>
    <row r="922" spans="3:4" ht="12.95" customHeight="1" x14ac:dyDescent="0.2">
      <c r="C922" s="62"/>
      <c r="D922" s="62"/>
    </row>
    <row r="923" spans="3:4" ht="12.95" customHeight="1" x14ac:dyDescent="0.2">
      <c r="C923" s="62"/>
      <c r="D923" s="62"/>
    </row>
    <row r="924" spans="3:4" ht="12.95" customHeight="1" x14ac:dyDescent="0.2">
      <c r="C924" s="62"/>
      <c r="D924" s="62"/>
    </row>
    <row r="925" spans="3:4" ht="12.95" customHeight="1" x14ac:dyDescent="0.2">
      <c r="C925" s="62"/>
      <c r="D925" s="62"/>
    </row>
    <row r="926" spans="3:4" ht="12.95" customHeight="1" x14ac:dyDescent="0.2">
      <c r="C926" s="62"/>
      <c r="D926" s="62"/>
    </row>
    <row r="927" spans="3:4" ht="12.95" customHeight="1" x14ac:dyDescent="0.2">
      <c r="C927" s="62"/>
      <c r="D927" s="62"/>
    </row>
    <row r="928" spans="3:4" ht="12.95" customHeight="1" x14ac:dyDescent="0.2">
      <c r="C928" s="62"/>
      <c r="D928" s="62"/>
    </row>
    <row r="929" spans="3:4" ht="12.95" customHeight="1" x14ac:dyDescent="0.2">
      <c r="C929" s="62"/>
      <c r="D929" s="62"/>
    </row>
    <row r="930" spans="3:4" ht="12.95" customHeight="1" x14ac:dyDescent="0.2">
      <c r="C930" s="62"/>
      <c r="D930" s="62"/>
    </row>
    <row r="931" spans="3:4" ht="12.95" customHeight="1" x14ac:dyDescent="0.2">
      <c r="C931" s="62"/>
      <c r="D931" s="62"/>
    </row>
    <row r="932" spans="3:4" ht="12.95" customHeight="1" x14ac:dyDescent="0.2">
      <c r="C932" s="62"/>
      <c r="D932" s="62"/>
    </row>
    <row r="933" spans="3:4" ht="12.95" customHeight="1" x14ac:dyDescent="0.2">
      <c r="C933" s="62"/>
      <c r="D933" s="62"/>
    </row>
    <row r="934" spans="3:4" ht="12.95" customHeight="1" x14ac:dyDescent="0.2">
      <c r="C934" s="62"/>
      <c r="D934" s="62"/>
    </row>
    <row r="935" spans="3:4" ht="12.95" customHeight="1" x14ac:dyDescent="0.2">
      <c r="C935" s="62"/>
      <c r="D935" s="62"/>
    </row>
    <row r="936" spans="3:4" ht="12.95" customHeight="1" x14ac:dyDescent="0.2">
      <c r="C936" s="62"/>
      <c r="D936" s="62"/>
    </row>
    <row r="937" spans="3:4" ht="12.95" customHeight="1" x14ac:dyDescent="0.2">
      <c r="C937" s="62"/>
      <c r="D937" s="62"/>
    </row>
    <row r="938" spans="3:4" ht="12.95" customHeight="1" x14ac:dyDescent="0.2">
      <c r="C938" s="62"/>
      <c r="D938" s="62"/>
    </row>
    <row r="939" spans="3:4" ht="12.95" customHeight="1" x14ac:dyDescent="0.2">
      <c r="C939" s="62"/>
      <c r="D939" s="62"/>
    </row>
    <row r="940" spans="3:4" ht="12.95" customHeight="1" x14ac:dyDescent="0.2">
      <c r="C940" s="62"/>
      <c r="D940" s="62"/>
    </row>
    <row r="941" spans="3:4" ht="12.95" customHeight="1" x14ac:dyDescent="0.2">
      <c r="C941" s="62"/>
      <c r="D941" s="62"/>
    </row>
    <row r="942" spans="3:4" ht="12.95" customHeight="1" x14ac:dyDescent="0.2">
      <c r="C942" s="62"/>
      <c r="D942" s="62"/>
    </row>
    <row r="943" spans="3:4" ht="12.95" customHeight="1" x14ac:dyDescent="0.2">
      <c r="C943" s="62"/>
      <c r="D943" s="62"/>
    </row>
    <row r="944" spans="3:4" ht="12.95" customHeight="1" x14ac:dyDescent="0.2">
      <c r="C944" s="62"/>
      <c r="D944" s="62"/>
    </row>
    <row r="945" spans="3:4" ht="12.95" customHeight="1" x14ac:dyDescent="0.2">
      <c r="C945" s="62"/>
      <c r="D945" s="62"/>
    </row>
    <row r="946" spans="3:4" ht="12.95" customHeight="1" x14ac:dyDescent="0.2">
      <c r="C946" s="62"/>
      <c r="D946" s="62"/>
    </row>
    <row r="947" spans="3:4" ht="12.95" customHeight="1" x14ac:dyDescent="0.2">
      <c r="C947" s="62"/>
      <c r="D947" s="62"/>
    </row>
    <row r="948" spans="3:4" ht="12.95" customHeight="1" x14ac:dyDescent="0.2">
      <c r="C948" s="62"/>
      <c r="D948" s="62"/>
    </row>
    <row r="949" spans="3:4" ht="12.95" customHeight="1" x14ac:dyDescent="0.2">
      <c r="C949" s="62"/>
      <c r="D949" s="62"/>
    </row>
    <row r="950" spans="3:4" ht="12.95" customHeight="1" x14ac:dyDescent="0.2">
      <c r="C950" s="62"/>
      <c r="D950" s="62"/>
    </row>
    <row r="951" spans="3:4" ht="12.95" customHeight="1" x14ac:dyDescent="0.2">
      <c r="C951" s="62"/>
      <c r="D951" s="62"/>
    </row>
    <row r="952" spans="3:4" ht="12.95" customHeight="1" x14ac:dyDescent="0.2">
      <c r="C952" s="62"/>
      <c r="D952" s="62"/>
    </row>
    <row r="953" spans="3:4" ht="12.95" customHeight="1" x14ac:dyDescent="0.2">
      <c r="C953" s="62"/>
      <c r="D953" s="62"/>
    </row>
    <row r="954" spans="3:4" ht="12.95" customHeight="1" x14ac:dyDescent="0.2">
      <c r="C954" s="62"/>
      <c r="D954" s="62"/>
    </row>
    <row r="955" spans="3:4" ht="12.95" customHeight="1" x14ac:dyDescent="0.2">
      <c r="C955" s="62"/>
      <c r="D955" s="62"/>
    </row>
    <row r="956" spans="3:4" ht="12.95" customHeight="1" x14ac:dyDescent="0.2">
      <c r="C956" s="62"/>
      <c r="D956" s="62"/>
    </row>
    <row r="957" spans="3:4" ht="12.95" customHeight="1" x14ac:dyDescent="0.2">
      <c r="C957" s="62"/>
      <c r="D957" s="62"/>
    </row>
    <row r="958" spans="3:4" ht="12.95" customHeight="1" x14ac:dyDescent="0.2">
      <c r="C958" s="62"/>
      <c r="D958" s="62"/>
    </row>
    <row r="959" spans="3:4" ht="12.95" customHeight="1" x14ac:dyDescent="0.2">
      <c r="C959" s="62"/>
      <c r="D959" s="62"/>
    </row>
    <row r="960" spans="3:4" ht="12.95" customHeight="1" x14ac:dyDescent="0.2">
      <c r="C960" s="62"/>
      <c r="D960" s="62"/>
    </row>
    <row r="961" spans="3:4" ht="12.95" customHeight="1" x14ac:dyDescent="0.2">
      <c r="C961" s="62"/>
      <c r="D961" s="62"/>
    </row>
    <row r="962" spans="3:4" ht="12.95" customHeight="1" x14ac:dyDescent="0.2">
      <c r="C962" s="62"/>
      <c r="D962" s="62"/>
    </row>
    <row r="963" spans="3:4" ht="12.95" customHeight="1" x14ac:dyDescent="0.2">
      <c r="C963" s="62"/>
      <c r="D963" s="62"/>
    </row>
    <row r="964" spans="3:4" ht="12.95" customHeight="1" x14ac:dyDescent="0.2">
      <c r="C964" s="62"/>
      <c r="D964" s="62"/>
    </row>
    <row r="965" spans="3:4" ht="12.95" customHeight="1" x14ac:dyDescent="0.2">
      <c r="C965" s="62"/>
      <c r="D965" s="62"/>
    </row>
    <row r="966" spans="3:4" ht="12.95" customHeight="1" x14ac:dyDescent="0.2">
      <c r="C966" s="62"/>
      <c r="D966" s="62"/>
    </row>
    <row r="967" spans="3:4" ht="12.95" customHeight="1" x14ac:dyDescent="0.2">
      <c r="C967" s="62"/>
      <c r="D967" s="62"/>
    </row>
    <row r="968" spans="3:4" ht="12.95" customHeight="1" x14ac:dyDescent="0.2">
      <c r="C968" s="62"/>
      <c r="D968" s="62"/>
    </row>
    <row r="969" spans="3:4" ht="12.95" customHeight="1" x14ac:dyDescent="0.2">
      <c r="C969" s="62"/>
      <c r="D969" s="62"/>
    </row>
    <row r="970" spans="3:4" ht="12.95" customHeight="1" x14ac:dyDescent="0.2">
      <c r="C970" s="62"/>
      <c r="D970" s="62"/>
    </row>
    <row r="971" spans="3:4" ht="12.95" customHeight="1" x14ac:dyDescent="0.2">
      <c r="C971" s="62"/>
      <c r="D971" s="62"/>
    </row>
    <row r="972" spans="3:4" ht="12.95" customHeight="1" x14ac:dyDescent="0.2">
      <c r="C972" s="62"/>
      <c r="D972" s="62"/>
    </row>
    <row r="973" spans="3:4" ht="12.95" customHeight="1" x14ac:dyDescent="0.2">
      <c r="C973" s="62"/>
      <c r="D973" s="62"/>
    </row>
    <row r="974" spans="3:4" ht="12.95" customHeight="1" x14ac:dyDescent="0.2">
      <c r="C974" s="62"/>
      <c r="D974" s="62"/>
    </row>
    <row r="975" spans="3:4" ht="12.95" customHeight="1" x14ac:dyDescent="0.2">
      <c r="C975" s="62"/>
      <c r="D975" s="62"/>
    </row>
    <row r="976" spans="3:4" ht="12.95" customHeight="1" x14ac:dyDescent="0.2">
      <c r="C976" s="62"/>
      <c r="D976" s="62"/>
    </row>
    <row r="977" spans="3:4" ht="12.95" customHeight="1" x14ac:dyDescent="0.2">
      <c r="C977" s="62"/>
      <c r="D977" s="62"/>
    </row>
    <row r="978" spans="3:4" ht="12.95" customHeight="1" x14ac:dyDescent="0.2">
      <c r="C978" s="62"/>
      <c r="D978" s="62"/>
    </row>
    <row r="979" spans="3:4" ht="12.95" customHeight="1" x14ac:dyDescent="0.2">
      <c r="C979" s="62"/>
      <c r="D979" s="62"/>
    </row>
    <row r="980" spans="3:4" ht="12.95" customHeight="1" x14ac:dyDescent="0.2">
      <c r="C980" s="62"/>
      <c r="D980" s="62"/>
    </row>
    <row r="981" spans="3:4" ht="12.95" customHeight="1" x14ac:dyDescent="0.2">
      <c r="C981" s="62"/>
      <c r="D981" s="62"/>
    </row>
    <row r="982" spans="3:4" ht="12.95" customHeight="1" x14ac:dyDescent="0.2">
      <c r="C982" s="62"/>
      <c r="D982" s="62"/>
    </row>
    <row r="983" spans="3:4" ht="12.95" customHeight="1" x14ac:dyDescent="0.2">
      <c r="C983" s="62"/>
      <c r="D983" s="62"/>
    </row>
    <row r="984" spans="3:4" ht="12.95" customHeight="1" x14ac:dyDescent="0.2">
      <c r="C984" s="62"/>
      <c r="D984" s="62"/>
    </row>
    <row r="985" spans="3:4" ht="12.95" customHeight="1" x14ac:dyDescent="0.2">
      <c r="C985" s="62"/>
      <c r="D985" s="62"/>
    </row>
    <row r="986" spans="3:4" ht="12.95" customHeight="1" x14ac:dyDescent="0.2">
      <c r="C986" s="62"/>
      <c r="D986" s="62"/>
    </row>
    <row r="987" spans="3:4" ht="12.95" customHeight="1" x14ac:dyDescent="0.2">
      <c r="C987" s="62"/>
      <c r="D987" s="62"/>
    </row>
    <row r="988" spans="3:4" ht="12.95" customHeight="1" x14ac:dyDescent="0.2">
      <c r="C988" s="62"/>
      <c r="D988" s="62"/>
    </row>
    <row r="989" spans="3:4" ht="12.95" customHeight="1" x14ac:dyDescent="0.2">
      <c r="C989" s="62"/>
      <c r="D989" s="62"/>
    </row>
    <row r="990" spans="3:4" ht="12.95" customHeight="1" x14ac:dyDescent="0.2">
      <c r="C990" s="62"/>
      <c r="D990" s="62"/>
    </row>
    <row r="991" spans="3:4" ht="12.95" customHeight="1" x14ac:dyDescent="0.2">
      <c r="C991" s="62"/>
      <c r="D991" s="62"/>
    </row>
    <row r="992" spans="3:4" ht="12.95" customHeight="1" x14ac:dyDescent="0.2">
      <c r="C992" s="62"/>
      <c r="D992" s="62"/>
    </row>
    <row r="993" spans="3:4" ht="12.95" customHeight="1" x14ac:dyDescent="0.2">
      <c r="C993" s="62"/>
      <c r="D993" s="62"/>
    </row>
    <row r="994" spans="3:4" ht="12.95" customHeight="1" x14ac:dyDescent="0.2">
      <c r="C994" s="62"/>
      <c r="D994" s="62"/>
    </row>
    <row r="995" spans="3:4" ht="12.95" customHeight="1" x14ac:dyDescent="0.2">
      <c r="C995" s="62"/>
      <c r="D995" s="62"/>
    </row>
    <row r="996" spans="3:4" ht="12.95" customHeight="1" x14ac:dyDescent="0.2">
      <c r="C996" s="62"/>
      <c r="D996" s="62"/>
    </row>
    <row r="997" spans="3:4" ht="12.95" customHeight="1" x14ac:dyDescent="0.2">
      <c r="C997" s="62"/>
      <c r="D997" s="62"/>
    </row>
    <row r="998" spans="3:4" ht="12.95" customHeight="1" x14ac:dyDescent="0.2">
      <c r="C998" s="62"/>
      <c r="D998" s="62"/>
    </row>
    <row r="999" spans="3:4" ht="12.95" customHeight="1" x14ac:dyDescent="0.2">
      <c r="C999" s="62"/>
      <c r="D999" s="62"/>
    </row>
    <row r="1000" spans="3:4" ht="12.95" customHeight="1" x14ac:dyDescent="0.2">
      <c r="C1000" s="62"/>
      <c r="D1000" s="62"/>
    </row>
    <row r="1001" spans="3:4" ht="12.95" customHeight="1" x14ac:dyDescent="0.2">
      <c r="C1001" s="62"/>
      <c r="D1001" s="62"/>
    </row>
    <row r="1002" spans="3:4" ht="12.95" customHeight="1" x14ac:dyDescent="0.2">
      <c r="C1002" s="62"/>
      <c r="D1002" s="62"/>
    </row>
    <row r="1003" spans="3:4" ht="12.95" customHeight="1" x14ac:dyDescent="0.2">
      <c r="C1003" s="62"/>
      <c r="D1003" s="62"/>
    </row>
    <row r="1004" spans="3:4" ht="12.95" customHeight="1" x14ac:dyDescent="0.2">
      <c r="C1004" s="62"/>
      <c r="D1004" s="62"/>
    </row>
    <row r="1005" spans="3:4" ht="12.95" customHeight="1" x14ac:dyDescent="0.2">
      <c r="C1005" s="62"/>
      <c r="D1005" s="62"/>
    </row>
    <row r="1006" spans="3:4" ht="12.95" customHeight="1" x14ac:dyDescent="0.2">
      <c r="C1006" s="62"/>
      <c r="D1006" s="62"/>
    </row>
    <row r="1007" spans="3:4" ht="12.95" customHeight="1" x14ac:dyDescent="0.2">
      <c r="C1007" s="62"/>
      <c r="D1007" s="62"/>
    </row>
    <row r="1008" spans="3:4" ht="12.95" customHeight="1" x14ac:dyDescent="0.2">
      <c r="C1008" s="62"/>
      <c r="D1008" s="62"/>
    </row>
    <row r="1009" spans="3:4" ht="12.95" customHeight="1" x14ac:dyDescent="0.2">
      <c r="C1009" s="62"/>
      <c r="D1009" s="62"/>
    </row>
    <row r="1010" spans="3:4" ht="12.95" customHeight="1" x14ac:dyDescent="0.2">
      <c r="C1010" s="62"/>
      <c r="D1010" s="62"/>
    </row>
    <row r="1011" spans="3:4" ht="12.95" customHeight="1" x14ac:dyDescent="0.2">
      <c r="C1011" s="62"/>
      <c r="D1011" s="62"/>
    </row>
    <row r="1012" spans="3:4" ht="12.95" customHeight="1" x14ac:dyDescent="0.2">
      <c r="C1012" s="62"/>
      <c r="D1012" s="62"/>
    </row>
    <row r="1013" spans="3:4" ht="12.95" customHeight="1" x14ac:dyDescent="0.2">
      <c r="C1013" s="62"/>
      <c r="D1013" s="62"/>
    </row>
    <row r="1014" spans="3:4" ht="12.95" customHeight="1" x14ac:dyDescent="0.2">
      <c r="C1014" s="62"/>
      <c r="D1014" s="62"/>
    </row>
    <row r="1015" spans="3:4" ht="12.95" customHeight="1" x14ac:dyDescent="0.2">
      <c r="C1015" s="62"/>
      <c r="D1015" s="62"/>
    </row>
    <row r="1016" spans="3:4" ht="12.95" customHeight="1" x14ac:dyDescent="0.2">
      <c r="C1016" s="62"/>
      <c r="D1016" s="62"/>
    </row>
    <row r="1017" spans="3:4" ht="12.95" customHeight="1" x14ac:dyDescent="0.2">
      <c r="C1017" s="62"/>
      <c r="D1017" s="62"/>
    </row>
    <row r="1018" spans="3:4" ht="12.95" customHeight="1" x14ac:dyDescent="0.2">
      <c r="C1018" s="62"/>
      <c r="D1018" s="62"/>
    </row>
    <row r="1019" spans="3:4" ht="12.95" customHeight="1" x14ac:dyDescent="0.2">
      <c r="C1019" s="62"/>
      <c r="D1019" s="62"/>
    </row>
    <row r="1020" spans="3:4" ht="12.95" customHeight="1" x14ac:dyDescent="0.2">
      <c r="C1020" s="62"/>
      <c r="D1020" s="62"/>
    </row>
    <row r="1021" spans="3:4" ht="12.95" customHeight="1" x14ac:dyDescent="0.2">
      <c r="C1021" s="62"/>
      <c r="D1021" s="62"/>
    </row>
    <row r="1022" spans="3:4" ht="12.95" customHeight="1" x14ac:dyDescent="0.2">
      <c r="C1022" s="62"/>
      <c r="D1022" s="62"/>
    </row>
    <row r="1023" spans="3:4" ht="12.95" customHeight="1" x14ac:dyDescent="0.2">
      <c r="C1023" s="62"/>
      <c r="D1023" s="62"/>
    </row>
    <row r="1024" spans="3:4" ht="12.95" customHeight="1" x14ac:dyDescent="0.2">
      <c r="C1024" s="62"/>
      <c r="D1024" s="62"/>
    </row>
    <row r="1025" spans="3:4" ht="12.95" customHeight="1" x14ac:dyDescent="0.2">
      <c r="C1025" s="62"/>
      <c r="D1025" s="62"/>
    </row>
    <row r="1026" spans="3:4" ht="12.95" customHeight="1" x14ac:dyDescent="0.2">
      <c r="C1026" s="62"/>
      <c r="D1026" s="62"/>
    </row>
    <row r="1027" spans="3:4" ht="12.95" customHeight="1" x14ac:dyDescent="0.2">
      <c r="C1027" s="62"/>
      <c r="D1027" s="62"/>
    </row>
    <row r="1028" spans="3:4" ht="12.95" customHeight="1" x14ac:dyDescent="0.2">
      <c r="C1028" s="62"/>
      <c r="D1028" s="62"/>
    </row>
    <row r="1029" spans="3:4" ht="12.95" customHeight="1" x14ac:dyDescent="0.2">
      <c r="C1029" s="62"/>
      <c r="D1029" s="62"/>
    </row>
    <row r="1030" spans="3:4" ht="12.95" customHeight="1" x14ac:dyDescent="0.2">
      <c r="C1030" s="62"/>
      <c r="D1030" s="62"/>
    </row>
    <row r="1031" spans="3:4" ht="12.95" customHeight="1" x14ac:dyDescent="0.2">
      <c r="C1031" s="62"/>
      <c r="D1031" s="62"/>
    </row>
    <row r="1032" spans="3:4" ht="12.95" customHeight="1" x14ac:dyDescent="0.2">
      <c r="C1032" s="62"/>
      <c r="D1032" s="62"/>
    </row>
    <row r="1033" spans="3:4" ht="12.95" customHeight="1" x14ac:dyDescent="0.2">
      <c r="C1033" s="62"/>
      <c r="D1033" s="62"/>
    </row>
    <row r="1034" spans="3:4" ht="12.95" customHeight="1" x14ac:dyDescent="0.2">
      <c r="C1034" s="62"/>
      <c r="D1034" s="62"/>
    </row>
    <row r="1035" spans="3:4" ht="12.95" customHeight="1" x14ac:dyDescent="0.2">
      <c r="C1035" s="62"/>
      <c r="D1035" s="62"/>
    </row>
    <row r="1036" spans="3:4" ht="12.95" customHeight="1" x14ac:dyDescent="0.2">
      <c r="C1036" s="62"/>
      <c r="D1036" s="62"/>
    </row>
    <row r="1037" spans="3:4" ht="12.95" customHeight="1" x14ac:dyDescent="0.2">
      <c r="C1037" s="62"/>
      <c r="D1037" s="62"/>
    </row>
    <row r="1038" spans="3:4" ht="12.95" customHeight="1" x14ac:dyDescent="0.2">
      <c r="C1038" s="62"/>
      <c r="D1038" s="62"/>
    </row>
    <row r="1039" spans="3:4" ht="12.95" customHeight="1" x14ac:dyDescent="0.2">
      <c r="C1039" s="62"/>
      <c r="D1039" s="62"/>
    </row>
    <row r="1040" spans="3:4" ht="12.95" customHeight="1" x14ac:dyDescent="0.2">
      <c r="C1040" s="62"/>
      <c r="D1040" s="62"/>
    </row>
    <row r="1041" spans="3:4" ht="12.95" customHeight="1" x14ac:dyDescent="0.2">
      <c r="C1041" s="62"/>
      <c r="D1041" s="62"/>
    </row>
    <row r="1042" spans="3:4" ht="12.95" customHeight="1" x14ac:dyDescent="0.2">
      <c r="C1042" s="62"/>
      <c r="D1042" s="62"/>
    </row>
    <row r="1043" spans="3:4" ht="12.95" customHeight="1" x14ac:dyDescent="0.2">
      <c r="C1043" s="62"/>
      <c r="D1043" s="62"/>
    </row>
    <row r="1044" spans="3:4" ht="12.95" customHeight="1" x14ac:dyDescent="0.2">
      <c r="C1044" s="62"/>
      <c r="D1044" s="62"/>
    </row>
    <row r="1045" spans="3:4" ht="12.95" customHeight="1" x14ac:dyDescent="0.2">
      <c r="C1045" s="62"/>
      <c r="D1045" s="62"/>
    </row>
    <row r="1046" spans="3:4" ht="12.95" customHeight="1" x14ac:dyDescent="0.2">
      <c r="C1046" s="62"/>
      <c r="D1046" s="62"/>
    </row>
    <row r="1047" spans="3:4" ht="12.95" customHeight="1" x14ac:dyDescent="0.2">
      <c r="C1047" s="62"/>
      <c r="D1047" s="62"/>
    </row>
    <row r="1048" spans="3:4" ht="12.95" customHeight="1" x14ac:dyDescent="0.2">
      <c r="C1048" s="62"/>
      <c r="D1048" s="62"/>
    </row>
    <row r="1049" spans="3:4" ht="12.95" customHeight="1" x14ac:dyDescent="0.2">
      <c r="C1049" s="62"/>
      <c r="D1049" s="62"/>
    </row>
    <row r="1050" spans="3:4" ht="12.95" customHeight="1" x14ac:dyDescent="0.2">
      <c r="C1050" s="62"/>
      <c r="D1050" s="62"/>
    </row>
    <row r="1051" spans="3:4" ht="12.95" customHeight="1" x14ac:dyDescent="0.2">
      <c r="C1051" s="62"/>
      <c r="D1051" s="62"/>
    </row>
    <row r="1052" spans="3:4" ht="12.95" customHeight="1" x14ac:dyDescent="0.2">
      <c r="C1052" s="62"/>
      <c r="D1052" s="62"/>
    </row>
    <row r="1053" spans="3:4" ht="12.95" customHeight="1" x14ac:dyDescent="0.2">
      <c r="C1053" s="62"/>
      <c r="D1053" s="62"/>
    </row>
    <row r="1054" spans="3:4" ht="12.95" customHeight="1" x14ac:dyDescent="0.2">
      <c r="C1054" s="62"/>
      <c r="D1054" s="62"/>
    </row>
    <row r="1055" spans="3:4" ht="12.95" customHeight="1" x14ac:dyDescent="0.2">
      <c r="C1055" s="62"/>
      <c r="D1055" s="62"/>
    </row>
    <row r="1056" spans="3:4" ht="12.95" customHeight="1" x14ac:dyDescent="0.2">
      <c r="C1056" s="62"/>
      <c r="D1056" s="62"/>
    </row>
    <row r="1057" spans="3:4" ht="12.95" customHeight="1" x14ac:dyDescent="0.2">
      <c r="C1057" s="62"/>
      <c r="D1057" s="62"/>
    </row>
    <row r="1058" spans="3:4" ht="12.95" customHeight="1" x14ac:dyDescent="0.2">
      <c r="C1058" s="62"/>
      <c r="D1058" s="62"/>
    </row>
    <row r="1059" spans="3:4" ht="12.95" customHeight="1" x14ac:dyDescent="0.2">
      <c r="C1059" s="62"/>
      <c r="D1059" s="62"/>
    </row>
    <row r="1060" spans="3:4" ht="12.95" customHeight="1" x14ac:dyDescent="0.2">
      <c r="C1060" s="62"/>
      <c r="D1060" s="62"/>
    </row>
    <row r="1061" spans="3:4" ht="12.95" customHeight="1" x14ac:dyDescent="0.2">
      <c r="C1061" s="62"/>
      <c r="D1061" s="62"/>
    </row>
    <row r="1062" spans="3:4" ht="12.95" customHeight="1" x14ac:dyDescent="0.2">
      <c r="C1062" s="62"/>
      <c r="D1062" s="62"/>
    </row>
    <row r="1063" spans="3:4" ht="12.95" customHeight="1" x14ac:dyDescent="0.2">
      <c r="C1063" s="62"/>
      <c r="D1063" s="62"/>
    </row>
    <row r="1064" spans="3:4" ht="12.95" customHeight="1" x14ac:dyDescent="0.2">
      <c r="C1064" s="62"/>
      <c r="D1064" s="62"/>
    </row>
    <row r="1065" spans="3:4" ht="12.95" customHeight="1" x14ac:dyDescent="0.2">
      <c r="C1065" s="62"/>
      <c r="D1065" s="62"/>
    </row>
    <row r="1066" spans="3:4" ht="12.95" customHeight="1" x14ac:dyDescent="0.2">
      <c r="C1066" s="62"/>
      <c r="D1066" s="62"/>
    </row>
    <row r="1067" spans="3:4" ht="12.95" customHeight="1" x14ac:dyDescent="0.2">
      <c r="C1067" s="62"/>
      <c r="D1067" s="62"/>
    </row>
    <row r="1068" spans="3:4" ht="12.95" customHeight="1" x14ac:dyDescent="0.2">
      <c r="C1068" s="62"/>
      <c r="D1068" s="62"/>
    </row>
    <row r="1069" spans="3:4" ht="12.95" customHeight="1" x14ac:dyDescent="0.2">
      <c r="C1069" s="62"/>
      <c r="D1069" s="62"/>
    </row>
    <row r="1070" spans="3:4" ht="12.95" customHeight="1" x14ac:dyDescent="0.2">
      <c r="C1070" s="62"/>
      <c r="D1070" s="62"/>
    </row>
    <row r="1071" spans="3:4" ht="12.95" customHeight="1" x14ac:dyDescent="0.2">
      <c r="C1071" s="62"/>
      <c r="D1071" s="62"/>
    </row>
    <row r="1072" spans="3:4" ht="12.95" customHeight="1" x14ac:dyDescent="0.2">
      <c r="C1072" s="62"/>
      <c r="D1072" s="62"/>
    </row>
    <row r="1073" spans="3:4" ht="12.95" customHeight="1" x14ac:dyDescent="0.2">
      <c r="C1073" s="62"/>
      <c r="D1073" s="62"/>
    </row>
    <row r="1074" spans="3:4" ht="12.95" customHeight="1" x14ac:dyDescent="0.2">
      <c r="C1074" s="62"/>
      <c r="D1074" s="62"/>
    </row>
    <row r="1075" spans="3:4" ht="12.95" customHeight="1" x14ac:dyDescent="0.2">
      <c r="C1075" s="62"/>
      <c r="D1075" s="62"/>
    </row>
    <row r="1076" spans="3:4" ht="12.95" customHeight="1" x14ac:dyDescent="0.2">
      <c r="C1076" s="62"/>
      <c r="D1076" s="62"/>
    </row>
    <row r="1077" spans="3:4" ht="12.95" customHeight="1" x14ac:dyDescent="0.2">
      <c r="C1077" s="62"/>
      <c r="D1077" s="62"/>
    </row>
    <row r="1078" spans="3:4" ht="12.95" customHeight="1" x14ac:dyDescent="0.2">
      <c r="C1078" s="62"/>
      <c r="D1078" s="62"/>
    </row>
    <row r="1079" spans="3:4" ht="12.95" customHeight="1" x14ac:dyDescent="0.2">
      <c r="C1079" s="62"/>
      <c r="D1079" s="62"/>
    </row>
    <row r="1080" spans="3:4" ht="12.95" customHeight="1" x14ac:dyDescent="0.2">
      <c r="C1080" s="62"/>
      <c r="D1080" s="62"/>
    </row>
    <row r="1081" spans="3:4" ht="12.95" customHeight="1" x14ac:dyDescent="0.2">
      <c r="C1081" s="62"/>
      <c r="D1081" s="62"/>
    </row>
    <row r="1082" spans="3:4" ht="12.95" customHeight="1" x14ac:dyDescent="0.2">
      <c r="C1082" s="62"/>
      <c r="D1082" s="62"/>
    </row>
    <row r="1083" spans="3:4" ht="12.95" customHeight="1" x14ac:dyDescent="0.2">
      <c r="C1083" s="62"/>
      <c r="D1083" s="62"/>
    </row>
    <row r="1084" spans="3:4" ht="12.95" customHeight="1" x14ac:dyDescent="0.2">
      <c r="C1084" s="62"/>
      <c r="D1084" s="62"/>
    </row>
    <row r="1085" spans="3:4" ht="12.95" customHeight="1" x14ac:dyDescent="0.2">
      <c r="C1085" s="62"/>
      <c r="D1085" s="62"/>
    </row>
    <row r="1086" spans="3:4" ht="12.95" customHeight="1" x14ac:dyDescent="0.2">
      <c r="C1086" s="62"/>
      <c r="D1086" s="62"/>
    </row>
    <row r="1087" spans="3:4" ht="12.95" customHeight="1" x14ac:dyDescent="0.2">
      <c r="C1087" s="62"/>
      <c r="D1087" s="62"/>
    </row>
    <row r="1088" spans="3:4" ht="12.95" customHeight="1" x14ac:dyDescent="0.2">
      <c r="C1088" s="62"/>
      <c r="D1088" s="62"/>
    </row>
    <row r="1089" spans="3:4" ht="12.95" customHeight="1" x14ac:dyDescent="0.2">
      <c r="C1089" s="62"/>
      <c r="D1089" s="62"/>
    </row>
    <row r="1090" spans="3:4" ht="12.95" customHeight="1" x14ac:dyDescent="0.2">
      <c r="C1090" s="62"/>
      <c r="D1090" s="62"/>
    </row>
    <row r="1091" spans="3:4" ht="12.95" customHeight="1" x14ac:dyDescent="0.2">
      <c r="C1091" s="62"/>
      <c r="D1091" s="62"/>
    </row>
    <row r="1092" spans="3:4" ht="12.95" customHeight="1" x14ac:dyDescent="0.2">
      <c r="C1092" s="62"/>
      <c r="D1092" s="62"/>
    </row>
    <row r="1093" spans="3:4" ht="12.95" customHeight="1" x14ac:dyDescent="0.2">
      <c r="C1093" s="62"/>
      <c r="D1093" s="62"/>
    </row>
    <row r="1094" spans="3:4" ht="12.95" customHeight="1" x14ac:dyDescent="0.2">
      <c r="C1094" s="62"/>
      <c r="D1094" s="62"/>
    </row>
    <row r="1095" spans="3:4" ht="12.95" customHeight="1" x14ac:dyDescent="0.2">
      <c r="C1095" s="62"/>
      <c r="D1095" s="62"/>
    </row>
    <row r="1096" spans="3:4" ht="12.95" customHeight="1" x14ac:dyDescent="0.2">
      <c r="C1096" s="62"/>
      <c r="D1096" s="62"/>
    </row>
    <row r="1097" spans="3:4" ht="12.95" customHeight="1" x14ac:dyDescent="0.2">
      <c r="C1097" s="62"/>
      <c r="D1097" s="62"/>
    </row>
    <row r="1098" spans="3:4" ht="12.95" customHeight="1" x14ac:dyDescent="0.2">
      <c r="C1098" s="62"/>
      <c r="D1098" s="62"/>
    </row>
    <row r="1099" spans="3:4" ht="12.95" customHeight="1" x14ac:dyDescent="0.2">
      <c r="C1099" s="62"/>
      <c r="D1099" s="62"/>
    </row>
    <row r="1100" spans="3:4" ht="12.95" customHeight="1" x14ac:dyDescent="0.2">
      <c r="C1100" s="62"/>
      <c r="D1100" s="62"/>
    </row>
    <row r="1101" spans="3:4" ht="12.95" customHeight="1" x14ac:dyDescent="0.2">
      <c r="C1101" s="62"/>
      <c r="D1101" s="62"/>
    </row>
    <row r="1102" spans="3:4" ht="12.95" customHeight="1" x14ac:dyDescent="0.2">
      <c r="C1102" s="62"/>
      <c r="D1102" s="62"/>
    </row>
    <row r="1103" spans="3:4" ht="12.95" customHeight="1" x14ac:dyDescent="0.2">
      <c r="C1103" s="62"/>
      <c r="D1103" s="62"/>
    </row>
    <row r="1104" spans="3:4" ht="12.95" customHeight="1" x14ac:dyDescent="0.2">
      <c r="C1104" s="62"/>
      <c r="D1104" s="62"/>
    </row>
    <row r="1105" spans="3:4" ht="12.95" customHeight="1" x14ac:dyDescent="0.2">
      <c r="C1105" s="62"/>
      <c r="D1105" s="62"/>
    </row>
    <row r="1106" spans="3:4" ht="12.95" customHeight="1" x14ac:dyDescent="0.2">
      <c r="C1106" s="62"/>
      <c r="D1106" s="62"/>
    </row>
    <row r="1107" spans="3:4" ht="12.95" customHeight="1" x14ac:dyDescent="0.2">
      <c r="C1107" s="62"/>
      <c r="D1107" s="62"/>
    </row>
    <row r="1108" spans="3:4" ht="12.95" customHeight="1" x14ac:dyDescent="0.2">
      <c r="C1108" s="62"/>
      <c r="D1108" s="62"/>
    </row>
    <row r="1109" spans="3:4" ht="12.95" customHeight="1" x14ac:dyDescent="0.2">
      <c r="C1109" s="62"/>
      <c r="D1109" s="62"/>
    </row>
    <row r="1110" spans="3:4" ht="12.95" customHeight="1" x14ac:dyDescent="0.2">
      <c r="C1110" s="62"/>
      <c r="D1110" s="62"/>
    </row>
    <row r="1111" spans="3:4" ht="12.95" customHeight="1" x14ac:dyDescent="0.2">
      <c r="C1111" s="62"/>
      <c r="D1111" s="62"/>
    </row>
    <row r="1112" spans="3:4" ht="12.95" customHeight="1" x14ac:dyDescent="0.2">
      <c r="C1112" s="62"/>
      <c r="D1112" s="62"/>
    </row>
    <row r="1113" spans="3:4" ht="12.95" customHeight="1" x14ac:dyDescent="0.2">
      <c r="C1113" s="62"/>
      <c r="D1113" s="62"/>
    </row>
    <row r="1114" spans="3:4" ht="12.95" customHeight="1" x14ac:dyDescent="0.2">
      <c r="C1114" s="62"/>
      <c r="D1114" s="62"/>
    </row>
    <row r="1115" spans="3:4" ht="12.95" customHeight="1" x14ac:dyDescent="0.2">
      <c r="C1115" s="62"/>
      <c r="D1115" s="62"/>
    </row>
    <row r="1116" spans="3:4" ht="12.95" customHeight="1" x14ac:dyDescent="0.2">
      <c r="C1116" s="62"/>
      <c r="D1116" s="62"/>
    </row>
    <row r="1117" spans="3:4" ht="12.95" customHeight="1" x14ac:dyDescent="0.2">
      <c r="C1117" s="62"/>
      <c r="D1117" s="62"/>
    </row>
    <row r="1118" spans="3:4" ht="12.95" customHeight="1" x14ac:dyDescent="0.2">
      <c r="C1118" s="62"/>
      <c r="D1118" s="62"/>
    </row>
    <row r="1119" spans="3:4" ht="12.95" customHeight="1" x14ac:dyDescent="0.2">
      <c r="C1119" s="62"/>
      <c r="D1119" s="62"/>
    </row>
    <row r="1120" spans="3:4" ht="12.95" customHeight="1" x14ac:dyDescent="0.2">
      <c r="C1120" s="62"/>
      <c r="D1120" s="62"/>
    </row>
    <row r="1121" spans="3:4" ht="12.95" customHeight="1" x14ac:dyDescent="0.2">
      <c r="C1121" s="62"/>
      <c r="D1121" s="62"/>
    </row>
    <row r="1122" spans="3:4" ht="12.95" customHeight="1" x14ac:dyDescent="0.2">
      <c r="C1122" s="62"/>
      <c r="D1122" s="62"/>
    </row>
    <row r="1123" spans="3:4" ht="12.95" customHeight="1" x14ac:dyDescent="0.2">
      <c r="C1123" s="62"/>
      <c r="D1123" s="62"/>
    </row>
    <row r="1124" spans="3:4" ht="12.95" customHeight="1" x14ac:dyDescent="0.2">
      <c r="C1124" s="62"/>
      <c r="D1124" s="62"/>
    </row>
    <row r="1125" spans="3:4" ht="12.95" customHeight="1" x14ac:dyDescent="0.2">
      <c r="C1125" s="62"/>
      <c r="D1125" s="62"/>
    </row>
    <row r="1126" spans="3:4" ht="12.95" customHeight="1" x14ac:dyDescent="0.2">
      <c r="C1126" s="62"/>
      <c r="D1126" s="62"/>
    </row>
    <row r="1127" spans="3:4" ht="12.95" customHeight="1" x14ac:dyDescent="0.2">
      <c r="C1127" s="62"/>
      <c r="D1127" s="62"/>
    </row>
    <row r="1128" spans="3:4" ht="12.95" customHeight="1" x14ac:dyDescent="0.2">
      <c r="C1128" s="62"/>
      <c r="D1128" s="62"/>
    </row>
    <row r="1129" spans="3:4" ht="12.95" customHeight="1" x14ac:dyDescent="0.2">
      <c r="C1129" s="62"/>
      <c r="D1129" s="62"/>
    </row>
    <row r="1130" spans="3:4" ht="12.95" customHeight="1" x14ac:dyDescent="0.2">
      <c r="C1130" s="62"/>
      <c r="D1130" s="62"/>
    </row>
    <row r="1131" spans="3:4" ht="12.95" customHeight="1" x14ac:dyDescent="0.2">
      <c r="C1131" s="62"/>
      <c r="D1131" s="62"/>
    </row>
    <row r="1132" spans="3:4" ht="12.95" customHeight="1" x14ac:dyDescent="0.2">
      <c r="C1132" s="62"/>
      <c r="D1132" s="62"/>
    </row>
    <row r="1133" spans="3:4" ht="12.95" customHeight="1" x14ac:dyDescent="0.2">
      <c r="C1133" s="62"/>
      <c r="D1133" s="62"/>
    </row>
    <row r="1134" spans="3:4" ht="12.95" customHeight="1" x14ac:dyDescent="0.2">
      <c r="C1134" s="62"/>
      <c r="D1134" s="62"/>
    </row>
    <row r="1135" spans="3:4" ht="12.95" customHeight="1" x14ac:dyDescent="0.2">
      <c r="C1135" s="62"/>
      <c r="D1135" s="62"/>
    </row>
    <row r="1136" spans="3:4" ht="12.95" customHeight="1" x14ac:dyDescent="0.2">
      <c r="C1136" s="62"/>
      <c r="D1136" s="62"/>
    </row>
    <row r="1137" spans="3:4" ht="12.95" customHeight="1" x14ac:dyDescent="0.2">
      <c r="C1137" s="62"/>
      <c r="D1137" s="62"/>
    </row>
    <row r="1138" spans="3:4" ht="12.95" customHeight="1" x14ac:dyDescent="0.2">
      <c r="C1138" s="62"/>
      <c r="D1138" s="62"/>
    </row>
    <row r="1139" spans="3:4" ht="12.95" customHeight="1" x14ac:dyDescent="0.2">
      <c r="C1139" s="62"/>
      <c r="D1139" s="62"/>
    </row>
    <row r="1140" spans="3:4" ht="12.95" customHeight="1" x14ac:dyDescent="0.2">
      <c r="C1140" s="62"/>
      <c r="D1140" s="62"/>
    </row>
    <row r="1141" spans="3:4" ht="12.95" customHeight="1" x14ac:dyDescent="0.2">
      <c r="C1141" s="62"/>
      <c r="D1141" s="62"/>
    </row>
    <row r="1142" spans="3:4" ht="12.95" customHeight="1" x14ac:dyDescent="0.2">
      <c r="C1142" s="62"/>
      <c r="D1142" s="62"/>
    </row>
    <row r="1143" spans="3:4" ht="12.95" customHeight="1" x14ac:dyDescent="0.2">
      <c r="C1143" s="62"/>
      <c r="D1143" s="62"/>
    </row>
    <row r="1144" spans="3:4" ht="12.95" customHeight="1" x14ac:dyDescent="0.2">
      <c r="C1144" s="62"/>
      <c r="D1144" s="62"/>
    </row>
    <row r="1145" spans="3:4" ht="12.95" customHeight="1" x14ac:dyDescent="0.2">
      <c r="C1145" s="62"/>
      <c r="D1145" s="62"/>
    </row>
    <row r="1146" spans="3:4" ht="12.95" customHeight="1" x14ac:dyDescent="0.2">
      <c r="C1146" s="62"/>
      <c r="D1146" s="62"/>
    </row>
    <row r="1147" spans="3:4" ht="12.95" customHeight="1" x14ac:dyDescent="0.2">
      <c r="C1147" s="62"/>
      <c r="D1147" s="62"/>
    </row>
    <row r="1148" spans="3:4" ht="12.95" customHeight="1" x14ac:dyDescent="0.2">
      <c r="C1148" s="62"/>
      <c r="D1148" s="62"/>
    </row>
    <row r="1149" spans="3:4" ht="12.95" customHeight="1" x14ac:dyDescent="0.2">
      <c r="C1149" s="62"/>
      <c r="D1149" s="62"/>
    </row>
    <row r="1150" spans="3:4" ht="12.95" customHeight="1" x14ac:dyDescent="0.2">
      <c r="C1150" s="62"/>
      <c r="D1150" s="62"/>
    </row>
    <row r="1151" spans="3:4" ht="12.95" customHeight="1" x14ac:dyDescent="0.2">
      <c r="C1151" s="62"/>
      <c r="D1151" s="62"/>
    </row>
    <row r="1152" spans="3:4" ht="12.95" customHeight="1" x14ac:dyDescent="0.2">
      <c r="C1152" s="62"/>
      <c r="D1152" s="62"/>
    </row>
    <row r="1153" spans="3:4" ht="12.95" customHeight="1" x14ac:dyDescent="0.2">
      <c r="C1153" s="62"/>
      <c r="D1153" s="62"/>
    </row>
    <row r="1154" spans="3:4" ht="12.95" customHeight="1" x14ac:dyDescent="0.2">
      <c r="C1154" s="62"/>
      <c r="D1154" s="62"/>
    </row>
    <row r="1155" spans="3:4" ht="12.95" customHeight="1" x14ac:dyDescent="0.2">
      <c r="C1155" s="62"/>
      <c r="D1155" s="62"/>
    </row>
    <row r="1156" spans="3:4" ht="12.95" customHeight="1" x14ac:dyDescent="0.2">
      <c r="C1156" s="62"/>
      <c r="D1156" s="62"/>
    </row>
    <row r="1157" spans="3:4" ht="12.95" customHeight="1" x14ac:dyDescent="0.2">
      <c r="C1157" s="62"/>
      <c r="D1157" s="62"/>
    </row>
    <row r="1158" spans="3:4" ht="12.95" customHeight="1" x14ac:dyDescent="0.2">
      <c r="C1158" s="62"/>
      <c r="D1158" s="62"/>
    </row>
    <row r="1159" spans="3:4" ht="12.95" customHeight="1" x14ac:dyDescent="0.2">
      <c r="C1159" s="62"/>
      <c r="D1159" s="62"/>
    </row>
    <row r="1160" spans="3:4" ht="12.95" customHeight="1" x14ac:dyDescent="0.2">
      <c r="C1160" s="62"/>
      <c r="D1160" s="62"/>
    </row>
    <row r="1161" spans="3:4" ht="12.95" customHeight="1" x14ac:dyDescent="0.2">
      <c r="C1161" s="62"/>
      <c r="D1161" s="62"/>
    </row>
    <row r="1162" spans="3:4" ht="12.95" customHeight="1" x14ac:dyDescent="0.2">
      <c r="C1162" s="62"/>
      <c r="D1162" s="62"/>
    </row>
    <row r="1163" spans="3:4" ht="12.95" customHeight="1" x14ac:dyDescent="0.2">
      <c r="C1163" s="62"/>
      <c r="D1163" s="62"/>
    </row>
    <row r="1164" spans="3:4" ht="12.95" customHeight="1" x14ac:dyDescent="0.2">
      <c r="C1164" s="62"/>
      <c r="D1164" s="62"/>
    </row>
    <row r="1165" spans="3:4" ht="12.95" customHeight="1" x14ac:dyDescent="0.2">
      <c r="C1165" s="62"/>
      <c r="D1165" s="62"/>
    </row>
    <row r="1166" spans="3:4" ht="12.95" customHeight="1" x14ac:dyDescent="0.2">
      <c r="C1166" s="62"/>
      <c r="D1166" s="62"/>
    </row>
    <row r="1167" spans="3:4" ht="12.95" customHeight="1" x14ac:dyDescent="0.2">
      <c r="C1167" s="62"/>
      <c r="D1167" s="62"/>
    </row>
    <row r="1168" spans="3:4" ht="12.95" customHeight="1" x14ac:dyDescent="0.2">
      <c r="C1168" s="62"/>
      <c r="D1168" s="62"/>
    </row>
    <row r="1169" spans="3:4" ht="12.95" customHeight="1" x14ac:dyDescent="0.2">
      <c r="C1169" s="62"/>
      <c r="D1169" s="62"/>
    </row>
    <row r="1170" spans="3:4" ht="12.95" customHeight="1" x14ac:dyDescent="0.2">
      <c r="C1170" s="62"/>
      <c r="D1170" s="62"/>
    </row>
    <row r="1171" spans="3:4" ht="12.95" customHeight="1" x14ac:dyDescent="0.2">
      <c r="C1171" s="62"/>
      <c r="D1171" s="62"/>
    </row>
    <row r="1172" spans="3:4" ht="12.95" customHeight="1" x14ac:dyDescent="0.2">
      <c r="C1172" s="62"/>
      <c r="D1172" s="62"/>
    </row>
    <row r="1173" spans="3:4" ht="12.95" customHeight="1" x14ac:dyDescent="0.2">
      <c r="C1173" s="62"/>
      <c r="D1173" s="62"/>
    </row>
    <row r="1174" spans="3:4" ht="12.95" customHeight="1" x14ac:dyDescent="0.2">
      <c r="C1174" s="62"/>
      <c r="D1174" s="62"/>
    </row>
    <row r="1175" spans="3:4" ht="12.95" customHeight="1" x14ac:dyDescent="0.2">
      <c r="C1175" s="62"/>
      <c r="D1175" s="62"/>
    </row>
    <row r="1176" spans="3:4" ht="12.95" customHeight="1" x14ac:dyDescent="0.2">
      <c r="C1176" s="62"/>
      <c r="D1176" s="62"/>
    </row>
    <row r="1177" spans="3:4" ht="12.95" customHeight="1" x14ac:dyDescent="0.2">
      <c r="C1177" s="62"/>
      <c r="D1177" s="62"/>
    </row>
    <row r="1178" spans="3:4" ht="12.95" customHeight="1" x14ac:dyDescent="0.2">
      <c r="C1178" s="62"/>
      <c r="D1178" s="62"/>
    </row>
    <row r="1179" spans="3:4" ht="12.95" customHeight="1" x14ac:dyDescent="0.2">
      <c r="C1179" s="62"/>
      <c r="D1179" s="62"/>
    </row>
    <row r="1180" spans="3:4" ht="12.95" customHeight="1" x14ac:dyDescent="0.2">
      <c r="C1180" s="62"/>
      <c r="D1180" s="62"/>
    </row>
    <row r="1181" spans="3:4" ht="12.95" customHeight="1" x14ac:dyDescent="0.2">
      <c r="C1181" s="62"/>
      <c r="D1181" s="62"/>
    </row>
    <row r="1182" spans="3:4" ht="12.95" customHeight="1" x14ac:dyDescent="0.2">
      <c r="C1182" s="62"/>
      <c r="D1182" s="62"/>
    </row>
    <row r="1183" spans="3:4" ht="12.95" customHeight="1" x14ac:dyDescent="0.2">
      <c r="C1183" s="62"/>
      <c r="D1183" s="62"/>
    </row>
    <row r="1184" spans="3:4" ht="12.95" customHeight="1" x14ac:dyDescent="0.2">
      <c r="C1184" s="62"/>
      <c r="D1184" s="62"/>
    </row>
    <row r="1185" spans="3:4" ht="12.95" customHeight="1" x14ac:dyDescent="0.2">
      <c r="C1185" s="62"/>
      <c r="D1185" s="62"/>
    </row>
    <row r="1186" spans="3:4" ht="12.95" customHeight="1" x14ac:dyDescent="0.2">
      <c r="C1186" s="62"/>
      <c r="D1186" s="62"/>
    </row>
    <row r="1187" spans="3:4" ht="12.95" customHeight="1" x14ac:dyDescent="0.2">
      <c r="C1187" s="62"/>
      <c r="D1187" s="62"/>
    </row>
    <row r="1188" spans="3:4" ht="12.95" customHeight="1" x14ac:dyDescent="0.2">
      <c r="C1188" s="62"/>
      <c r="D1188" s="62"/>
    </row>
    <row r="1189" spans="3:4" ht="12.95" customHeight="1" x14ac:dyDescent="0.2">
      <c r="C1189" s="62"/>
      <c r="D1189" s="62"/>
    </row>
    <row r="1190" spans="3:4" ht="12.95" customHeight="1" x14ac:dyDescent="0.2">
      <c r="C1190" s="62"/>
      <c r="D1190" s="62"/>
    </row>
    <row r="1191" spans="3:4" ht="12.95" customHeight="1" x14ac:dyDescent="0.2">
      <c r="C1191" s="62"/>
      <c r="D1191" s="62"/>
    </row>
    <row r="1192" spans="3:4" ht="12.95" customHeight="1" x14ac:dyDescent="0.2">
      <c r="C1192" s="62"/>
      <c r="D1192" s="62"/>
    </row>
    <row r="1193" spans="3:4" ht="12.95" customHeight="1" x14ac:dyDescent="0.2">
      <c r="C1193" s="62"/>
      <c r="D1193" s="62"/>
    </row>
    <row r="1194" spans="3:4" ht="12.95" customHeight="1" x14ac:dyDescent="0.2">
      <c r="C1194" s="62"/>
      <c r="D1194" s="62"/>
    </row>
    <row r="1195" spans="3:4" ht="12.95" customHeight="1" x14ac:dyDescent="0.2">
      <c r="C1195" s="62"/>
      <c r="D1195" s="62"/>
    </row>
    <row r="1196" spans="3:4" ht="12.95" customHeight="1" x14ac:dyDescent="0.2">
      <c r="C1196" s="62"/>
      <c r="D1196" s="62"/>
    </row>
    <row r="1197" spans="3:4" ht="12.95" customHeight="1" x14ac:dyDescent="0.2">
      <c r="C1197" s="62"/>
      <c r="D1197" s="62"/>
    </row>
    <row r="1198" spans="3:4" ht="12.95" customHeight="1" x14ac:dyDescent="0.2">
      <c r="C1198" s="62"/>
      <c r="D1198" s="62"/>
    </row>
    <row r="1199" spans="3:4" ht="12.95" customHeight="1" x14ac:dyDescent="0.2">
      <c r="C1199" s="62"/>
      <c r="D1199" s="62"/>
    </row>
    <row r="1200" spans="3:4" ht="12.95" customHeight="1" x14ac:dyDescent="0.2">
      <c r="C1200" s="62"/>
      <c r="D1200" s="62"/>
    </row>
    <row r="1201" spans="3:4" ht="12.95" customHeight="1" x14ac:dyDescent="0.2">
      <c r="C1201" s="62"/>
      <c r="D1201" s="62"/>
    </row>
    <row r="1202" spans="3:4" ht="12.95" customHeight="1" x14ac:dyDescent="0.2">
      <c r="C1202" s="62"/>
      <c r="D1202" s="62"/>
    </row>
    <row r="1203" spans="3:4" ht="12.95" customHeight="1" x14ac:dyDescent="0.2">
      <c r="C1203" s="62"/>
      <c r="D1203" s="62"/>
    </row>
    <row r="1204" spans="3:4" ht="12.95" customHeight="1" x14ac:dyDescent="0.2">
      <c r="C1204" s="62"/>
      <c r="D1204" s="62"/>
    </row>
    <row r="1205" spans="3:4" ht="12.95" customHeight="1" x14ac:dyDescent="0.2">
      <c r="C1205" s="62"/>
      <c r="D1205" s="62"/>
    </row>
    <row r="1206" spans="3:4" ht="12.95" customHeight="1" x14ac:dyDescent="0.2">
      <c r="C1206" s="62"/>
      <c r="D1206" s="62"/>
    </row>
    <row r="1207" spans="3:4" ht="12.95" customHeight="1" x14ac:dyDescent="0.2">
      <c r="C1207" s="62"/>
      <c r="D1207" s="62"/>
    </row>
    <row r="1208" spans="3:4" ht="12.95" customHeight="1" x14ac:dyDescent="0.2">
      <c r="C1208" s="62"/>
      <c r="D1208" s="62"/>
    </row>
    <row r="1209" spans="3:4" ht="12.95" customHeight="1" x14ac:dyDescent="0.2">
      <c r="C1209" s="62"/>
      <c r="D1209" s="62"/>
    </row>
    <row r="1210" spans="3:4" ht="12.95" customHeight="1" x14ac:dyDescent="0.2">
      <c r="C1210" s="62"/>
      <c r="D1210" s="62"/>
    </row>
    <row r="1211" spans="3:4" ht="12.95" customHeight="1" x14ac:dyDescent="0.2">
      <c r="C1211" s="62"/>
      <c r="D1211" s="62"/>
    </row>
    <row r="1212" spans="3:4" ht="12.95" customHeight="1" x14ac:dyDescent="0.2">
      <c r="C1212" s="62"/>
      <c r="D1212" s="62"/>
    </row>
    <row r="1213" spans="3:4" ht="12.95" customHeight="1" x14ac:dyDescent="0.2">
      <c r="C1213" s="62"/>
      <c r="D1213" s="62"/>
    </row>
    <row r="1214" spans="3:4" ht="12.95" customHeight="1" x14ac:dyDescent="0.2">
      <c r="C1214" s="62"/>
      <c r="D1214" s="62"/>
    </row>
    <row r="1215" spans="3:4" ht="12.95" customHeight="1" x14ac:dyDescent="0.2">
      <c r="C1215" s="62"/>
      <c r="D1215" s="62"/>
    </row>
    <row r="1216" spans="3:4" ht="12.95" customHeight="1" x14ac:dyDescent="0.2">
      <c r="C1216" s="62"/>
      <c r="D1216" s="62"/>
    </row>
    <row r="1217" spans="3:4" ht="12.95" customHeight="1" x14ac:dyDescent="0.2">
      <c r="C1217" s="62"/>
      <c r="D1217" s="62"/>
    </row>
    <row r="1218" spans="3:4" ht="12.95" customHeight="1" x14ac:dyDescent="0.2">
      <c r="C1218" s="62"/>
      <c r="D1218" s="62"/>
    </row>
    <row r="1219" spans="3:4" ht="12.95" customHeight="1" x14ac:dyDescent="0.2">
      <c r="C1219" s="62"/>
      <c r="D1219" s="62"/>
    </row>
    <row r="1220" spans="3:4" ht="12.95" customHeight="1" x14ac:dyDescent="0.2">
      <c r="C1220" s="62"/>
      <c r="D1220" s="62"/>
    </row>
    <row r="1221" spans="3:4" ht="12.95" customHeight="1" x14ac:dyDescent="0.2">
      <c r="C1221" s="62"/>
      <c r="D1221" s="62"/>
    </row>
    <row r="1222" spans="3:4" ht="12.95" customHeight="1" x14ac:dyDescent="0.2">
      <c r="C1222" s="62"/>
      <c r="D1222" s="62"/>
    </row>
    <row r="1223" spans="3:4" ht="12.95" customHeight="1" x14ac:dyDescent="0.2">
      <c r="C1223" s="62"/>
      <c r="D1223" s="62"/>
    </row>
    <row r="1224" spans="3:4" ht="12.95" customHeight="1" x14ac:dyDescent="0.2">
      <c r="C1224" s="62"/>
      <c r="D1224" s="62"/>
    </row>
    <row r="1225" spans="3:4" ht="12.95" customHeight="1" x14ac:dyDescent="0.2">
      <c r="C1225" s="62"/>
      <c r="D1225" s="62"/>
    </row>
    <row r="1226" spans="3:4" ht="12.95" customHeight="1" x14ac:dyDescent="0.2">
      <c r="C1226" s="62"/>
      <c r="D1226" s="62"/>
    </row>
    <row r="1227" spans="3:4" ht="12.95" customHeight="1" x14ac:dyDescent="0.2">
      <c r="C1227" s="62"/>
      <c r="D1227" s="62"/>
    </row>
    <row r="1228" spans="3:4" ht="12.95" customHeight="1" x14ac:dyDescent="0.2">
      <c r="C1228" s="62"/>
      <c r="D1228" s="62"/>
    </row>
    <row r="1229" spans="3:4" ht="12.95" customHeight="1" x14ac:dyDescent="0.2">
      <c r="C1229" s="62"/>
      <c r="D1229" s="62"/>
    </row>
    <row r="1230" spans="3:4" ht="12.95" customHeight="1" x14ac:dyDescent="0.2">
      <c r="C1230" s="62"/>
      <c r="D1230" s="62"/>
    </row>
    <row r="1231" spans="3:4" ht="12.95" customHeight="1" x14ac:dyDescent="0.2">
      <c r="C1231" s="62"/>
      <c r="D1231" s="62"/>
    </row>
    <row r="1232" spans="3:4" ht="12.95" customHeight="1" x14ac:dyDescent="0.2">
      <c r="C1232" s="62"/>
      <c r="D1232" s="62"/>
    </row>
    <row r="1233" spans="3:4" ht="12.95" customHeight="1" x14ac:dyDescent="0.2">
      <c r="C1233" s="62"/>
      <c r="D1233" s="62"/>
    </row>
    <row r="1234" spans="3:4" ht="12.95" customHeight="1" x14ac:dyDescent="0.2">
      <c r="C1234" s="62"/>
      <c r="D1234" s="62"/>
    </row>
    <row r="1235" spans="3:4" ht="12.95" customHeight="1" x14ac:dyDescent="0.2">
      <c r="C1235" s="62"/>
      <c r="D1235" s="62"/>
    </row>
    <row r="1236" spans="3:4" ht="12.95" customHeight="1" x14ac:dyDescent="0.2">
      <c r="C1236" s="62"/>
      <c r="D1236" s="62"/>
    </row>
    <row r="1237" spans="3:4" ht="12.95" customHeight="1" x14ac:dyDescent="0.2">
      <c r="C1237" s="62"/>
      <c r="D1237" s="62"/>
    </row>
    <row r="1238" spans="3:4" ht="12.95" customHeight="1" x14ac:dyDescent="0.2">
      <c r="C1238" s="62"/>
      <c r="D1238" s="62"/>
    </row>
    <row r="1239" spans="3:4" ht="12.95" customHeight="1" x14ac:dyDescent="0.2">
      <c r="C1239" s="62"/>
      <c r="D1239" s="62"/>
    </row>
    <row r="1240" spans="3:4" ht="12.95" customHeight="1" x14ac:dyDescent="0.2">
      <c r="C1240" s="62"/>
      <c r="D1240" s="62"/>
    </row>
    <row r="1241" spans="3:4" ht="12.95" customHeight="1" x14ac:dyDescent="0.2">
      <c r="C1241" s="62"/>
      <c r="D1241" s="62"/>
    </row>
    <row r="1242" spans="3:4" ht="12.95" customHeight="1" x14ac:dyDescent="0.2">
      <c r="C1242" s="62"/>
      <c r="D1242" s="62"/>
    </row>
    <row r="1243" spans="3:4" ht="12.95" customHeight="1" x14ac:dyDescent="0.2">
      <c r="C1243" s="62"/>
      <c r="D1243" s="62"/>
    </row>
    <row r="1244" spans="3:4" ht="12.95" customHeight="1" x14ac:dyDescent="0.2">
      <c r="C1244" s="62"/>
      <c r="D1244" s="62"/>
    </row>
    <row r="1245" spans="3:4" ht="12.95" customHeight="1" x14ac:dyDescent="0.2">
      <c r="C1245" s="62"/>
      <c r="D1245" s="62"/>
    </row>
    <row r="1246" spans="3:4" ht="12.95" customHeight="1" x14ac:dyDescent="0.2">
      <c r="C1246" s="62"/>
      <c r="D1246" s="62"/>
    </row>
    <row r="1247" spans="3:4" ht="12.95" customHeight="1" x14ac:dyDescent="0.2">
      <c r="C1247" s="62"/>
      <c r="D1247" s="62"/>
    </row>
    <row r="1248" spans="3:4" ht="12.95" customHeight="1" x14ac:dyDescent="0.2">
      <c r="C1248" s="62"/>
      <c r="D1248" s="62"/>
    </row>
    <row r="1249" spans="3:4" ht="12.95" customHeight="1" x14ac:dyDescent="0.2">
      <c r="C1249" s="62"/>
      <c r="D1249" s="62"/>
    </row>
    <row r="1250" spans="3:4" ht="12.95" customHeight="1" x14ac:dyDescent="0.2">
      <c r="C1250" s="62"/>
      <c r="D1250" s="62"/>
    </row>
    <row r="1251" spans="3:4" ht="12.95" customHeight="1" x14ac:dyDescent="0.2">
      <c r="C1251" s="62"/>
      <c r="D1251" s="62"/>
    </row>
    <row r="1252" spans="3:4" ht="12.95" customHeight="1" x14ac:dyDescent="0.2">
      <c r="C1252" s="62"/>
      <c r="D1252" s="62"/>
    </row>
    <row r="1253" spans="3:4" ht="12.95" customHeight="1" x14ac:dyDescent="0.2">
      <c r="C1253" s="62"/>
      <c r="D1253" s="62"/>
    </row>
    <row r="1254" spans="3:4" ht="12.95" customHeight="1" x14ac:dyDescent="0.2">
      <c r="C1254" s="62"/>
      <c r="D1254" s="62"/>
    </row>
    <row r="1255" spans="3:4" ht="12.95" customHeight="1" x14ac:dyDescent="0.2">
      <c r="C1255" s="62"/>
      <c r="D1255" s="62"/>
    </row>
    <row r="1256" spans="3:4" ht="12.95" customHeight="1" x14ac:dyDescent="0.2">
      <c r="C1256" s="62"/>
      <c r="D1256" s="62"/>
    </row>
    <row r="1257" spans="3:4" ht="12.95" customHeight="1" x14ac:dyDescent="0.2">
      <c r="C1257" s="62"/>
      <c r="D1257" s="62"/>
    </row>
    <row r="1258" spans="3:4" ht="12.95" customHeight="1" x14ac:dyDescent="0.2">
      <c r="C1258" s="62"/>
      <c r="D1258" s="62"/>
    </row>
    <row r="1259" spans="3:4" ht="12.95" customHeight="1" x14ac:dyDescent="0.2">
      <c r="C1259" s="62"/>
      <c r="D1259" s="62"/>
    </row>
    <row r="1260" spans="3:4" ht="12.95" customHeight="1" x14ac:dyDescent="0.2">
      <c r="C1260" s="62"/>
      <c r="D1260" s="62"/>
    </row>
    <row r="1261" spans="3:4" ht="12.95" customHeight="1" x14ac:dyDescent="0.2">
      <c r="C1261" s="62"/>
      <c r="D1261" s="62"/>
    </row>
    <row r="1262" spans="3:4" ht="12.95" customHeight="1" x14ac:dyDescent="0.2">
      <c r="C1262" s="62"/>
      <c r="D1262" s="62"/>
    </row>
    <row r="1263" spans="3:4" ht="12.95" customHeight="1" x14ac:dyDescent="0.2">
      <c r="C1263" s="62"/>
      <c r="D1263" s="62"/>
    </row>
    <row r="1264" spans="3:4" ht="12.95" customHeight="1" x14ac:dyDescent="0.2">
      <c r="C1264" s="62"/>
      <c r="D1264" s="62"/>
    </row>
    <row r="1265" spans="3:4" ht="12.95" customHeight="1" x14ac:dyDescent="0.2">
      <c r="C1265" s="62"/>
      <c r="D1265" s="62"/>
    </row>
    <row r="1266" spans="3:4" ht="12.95" customHeight="1" x14ac:dyDescent="0.2">
      <c r="C1266" s="62"/>
      <c r="D1266" s="62"/>
    </row>
    <row r="1267" spans="3:4" ht="12.95" customHeight="1" x14ac:dyDescent="0.2">
      <c r="C1267" s="62"/>
      <c r="D1267" s="62"/>
    </row>
    <row r="1268" spans="3:4" ht="12.95" customHeight="1" x14ac:dyDescent="0.2">
      <c r="C1268" s="62"/>
      <c r="D1268" s="62"/>
    </row>
    <row r="1269" spans="3:4" ht="12.95" customHeight="1" x14ac:dyDescent="0.2">
      <c r="C1269" s="62"/>
      <c r="D1269" s="62"/>
    </row>
    <row r="1270" spans="3:4" ht="12.95" customHeight="1" x14ac:dyDescent="0.2">
      <c r="C1270" s="62"/>
      <c r="D1270" s="62"/>
    </row>
    <row r="1271" spans="3:4" ht="12.95" customHeight="1" x14ac:dyDescent="0.2">
      <c r="C1271" s="62"/>
      <c r="D1271" s="62"/>
    </row>
    <row r="1272" spans="3:4" ht="12.95" customHeight="1" x14ac:dyDescent="0.2">
      <c r="C1272" s="62"/>
      <c r="D1272" s="62"/>
    </row>
    <row r="1273" spans="3:4" ht="12.95" customHeight="1" x14ac:dyDescent="0.2">
      <c r="C1273" s="62"/>
      <c r="D1273" s="62"/>
    </row>
    <row r="1274" spans="3:4" ht="12.95" customHeight="1" x14ac:dyDescent="0.2">
      <c r="C1274" s="62"/>
      <c r="D1274" s="62"/>
    </row>
    <row r="1275" spans="3:4" ht="12.95" customHeight="1" x14ac:dyDescent="0.2">
      <c r="C1275" s="62"/>
      <c r="D1275" s="62"/>
    </row>
    <row r="1276" spans="3:4" ht="12.95" customHeight="1" x14ac:dyDescent="0.2">
      <c r="C1276" s="62"/>
      <c r="D1276" s="62"/>
    </row>
    <row r="1277" spans="3:4" ht="12.95" customHeight="1" x14ac:dyDescent="0.2">
      <c r="C1277" s="62"/>
      <c r="D1277" s="62"/>
    </row>
    <row r="1278" spans="3:4" ht="12.95" customHeight="1" x14ac:dyDescent="0.2">
      <c r="C1278" s="62"/>
      <c r="D1278" s="62"/>
    </row>
    <row r="1279" spans="3:4" ht="12.95" customHeight="1" x14ac:dyDescent="0.2">
      <c r="C1279" s="62"/>
      <c r="D1279" s="62"/>
    </row>
    <row r="1280" spans="3:4" ht="12.95" customHeight="1" x14ac:dyDescent="0.2">
      <c r="C1280" s="62"/>
      <c r="D1280" s="62"/>
    </row>
    <row r="1281" spans="3:4" ht="12.95" customHeight="1" x14ac:dyDescent="0.2">
      <c r="C1281" s="62"/>
      <c r="D1281" s="62"/>
    </row>
    <row r="1282" spans="3:4" ht="12.95" customHeight="1" x14ac:dyDescent="0.2">
      <c r="C1282" s="62"/>
      <c r="D1282" s="62"/>
    </row>
    <row r="1283" spans="3:4" ht="12.95" customHeight="1" x14ac:dyDescent="0.2">
      <c r="C1283" s="62"/>
      <c r="D1283" s="62"/>
    </row>
    <row r="1284" spans="3:4" ht="12.95" customHeight="1" x14ac:dyDescent="0.2">
      <c r="C1284" s="62"/>
      <c r="D1284" s="62"/>
    </row>
    <row r="1285" spans="3:4" ht="12.95" customHeight="1" x14ac:dyDescent="0.2">
      <c r="C1285" s="62"/>
      <c r="D1285" s="62"/>
    </row>
    <row r="1286" spans="3:4" ht="12.95" customHeight="1" x14ac:dyDescent="0.2">
      <c r="C1286" s="62"/>
      <c r="D1286" s="62"/>
    </row>
    <row r="1287" spans="3:4" ht="12.95" customHeight="1" x14ac:dyDescent="0.2">
      <c r="C1287" s="62"/>
      <c r="D1287" s="62"/>
    </row>
    <row r="1288" spans="3:4" ht="12.95" customHeight="1" x14ac:dyDescent="0.2">
      <c r="C1288" s="62"/>
      <c r="D1288" s="62"/>
    </row>
    <row r="1289" spans="3:4" ht="12.95" customHeight="1" x14ac:dyDescent="0.2">
      <c r="C1289" s="62"/>
      <c r="D1289" s="62"/>
    </row>
    <row r="1290" spans="3:4" ht="12.95" customHeight="1" x14ac:dyDescent="0.2">
      <c r="C1290" s="62"/>
      <c r="D1290" s="62"/>
    </row>
    <row r="1291" spans="3:4" ht="12.95" customHeight="1" x14ac:dyDescent="0.2">
      <c r="C1291" s="62"/>
      <c r="D1291" s="62"/>
    </row>
    <row r="1292" spans="3:4" ht="12.95" customHeight="1" x14ac:dyDescent="0.2">
      <c r="C1292" s="62"/>
      <c r="D1292" s="62"/>
    </row>
    <row r="1293" spans="3:4" ht="12.95" customHeight="1" x14ac:dyDescent="0.2">
      <c r="C1293" s="62"/>
      <c r="D1293" s="62"/>
    </row>
    <row r="1294" spans="3:4" ht="12.95" customHeight="1" x14ac:dyDescent="0.2">
      <c r="C1294" s="62"/>
      <c r="D1294" s="62"/>
    </row>
    <row r="1295" spans="3:4" ht="12.95" customHeight="1" x14ac:dyDescent="0.2">
      <c r="C1295" s="62"/>
      <c r="D1295" s="62"/>
    </row>
    <row r="1296" spans="3:4" ht="12.95" customHeight="1" x14ac:dyDescent="0.2">
      <c r="C1296" s="62"/>
      <c r="D1296" s="62"/>
    </row>
    <row r="1297" spans="3:4" ht="12.95" customHeight="1" x14ac:dyDescent="0.2">
      <c r="C1297" s="62"/>
      <c r="D1297" s="62"/>
    </row>
    <row r="1298" spans="3:4" ht="12.95" customHeight="1" x14ac:dyDescent="0.2">
      <c r="C1298" s="62"/>
      <c r="D1298" s="62"/>
    </row>
    <row r="1299" spans="3:4" ht="12.95" customHeight="1" x14ac:dyDescent="0.2">
      <c r="C1299" s="62"/>
      <c r="D1299" s="62"/>
    </row>
    <row r="1300" spans="3:4" ht="12.95" customHeight="1" x14ac:dyDescent="0.2">
      <c r="C1300" s="62"/>
      <c r="D1300" s="62"/>
    </row>
    <row r="1301" spans="3:4" ht="12.95" customHeight="1" x14ac:dyDescent="0.2">
      <c r="C1301" s="62"/>
      <c r="D1301" s="62"/>
    </row>
    <row r="1302" spans="3:4" ht="12.95" customHeight="1" x14ac:dyDescent="0.2">
      <c r="C1302" s="62"/>
      <c r="D1302" s="62"/>
    </row>
    <row r="1303" spans="3:4" ht="12.95" customHeight="1" x14ac:dyDescent="0.2">
      <c r="C1303" s="62"/>
      <c r="D1303" s="62"/>
    </row>
    <row r="1304" spans="3:4" ht="12.95" customHeight="1" x14ac:dyDescent="0.2">
      <c r="C1304" s="62"/>
      <c r="D1304" s="62"/>
    </row>
    <row r="1305" spans="3:4" ht="12.95" customHeight="1" x14ac:dyDescent="0.2">
      <c r="C1305" s="62"/>
      <c r="D1305" s="62"/>
    </row>
    <row r="1306" spans="3:4" ht="12.95" customHeight="1" x14ac:dyDescent="0.2">
      <c r="C1306" s="62"/>
      <c r="D1306" s="62"/>
    </row>
    <row r="1307" spans="3:4" ht="12.95" customHeight="1" x14ac:dyDescent="0.2">
      <c r="C1307" s="62"/>
      <c r="D1307" s="62"/>
    </row>
    <row r="1308" spans="3:4" ht="12.95" customHeight="1" x14ac:dyDescent="0.2">
      <c r="C1308" s="62"/>
      <c r="D1308" s="62"/>
    </row>
    <row r="1309" spans="3:4" ht="12.95" customHeight="1" x14ac:dyDescent="0.2">
      <c r="C1309" s="62"/>
      <c r="D1309" s="62"/>
    </row>
    <row r="1310" spans="3:4" ht="12.95" customHeight="1" x14ac:dyDescent="0.2">
      <c r="C1310" s="62"/>
      <c r="D1310" s="62"/>
    </row>
    <row r="1311" spans="3:4" ht="12.95" customHeight="1" x14ac:dyDescent="0.2">
      <c r="C1311" s="62"/>
      <c r="D1311" s="62"/>
    </row>
    <row r="1312" spans="3:4" ht="12.95" customHeight="1" x14ac:dyDescent="0.2">
      <c r="C1312" s="62"/>
      <c r="D1312" s="62"/>
    </row>
    <row r="1313" spans="3:4" ht="12.95" customHeight="1" x14ac:dyDescent="0.2">
      <c r="C1313" s="62"/>
      <c r="D1313" s="62"/>
    </row>
    <row r="1314" spans="3:4" ht="12.95" customHeight="1" x14ac:dyDescent="0.2">
      <c r="C1314" s="62"/>
      <c r="D1314" s="62"/>
    </row>
    <row r="1315" spans="3:4" ht="12.95" customHeight="1" x14ac:dyDescent="0.2">
      <c r="C1315" s="62"/>
      <c r="D1315" s="62"/>
    </row>
    <row r="1316" spans="3:4" ht="12.95" customHeight="1" x14ac:dyDescent="0.2">
      <c r="C1316" s="62"/>
      <c r="D1316" s="62"/>
    </row>
    <row r="1317" spans="3:4" ht="12.95" customHeight="1" x14ac:dyDescent="0.2">
      <c r="C1317" s="62"/>
      <c r="D1317" s="62"/>
    </row>
    <row r="1318" spans="3:4" ht="12.95" customHeight="1" x14ac:dyDescent="0.2">
      <c r="C1318" s="62"/>
      <c r="D1318" s="62"/>
    </row>
    <row r="1319" spans="3:4" ht="12.95" customHeight="1" x14ac:dyDescent="0.2">
      <c r="C1319" s="62"/>
      <c r="D1319" s="62"/>
    </row>
    <row r="1320" spans="3:4" ht="12.95" customHeight="1" x14ac:dyDescent="0.2">
      <c r="C1320" s="62"/>
      <c r="D1320" s="62"/>
    </row>
    <row r="1321" spans="3:4" ht="12.95" customHeight="1" x14ac:dyDescent="0.2">
      <c r="C1321" s="62"/>
      <c r="D1321" s="62"/>
    </row>
    <row r="1322" spans="3:4" ht="12.95" customHeight="1" x14ac:dyDescent="0.2">
      <c r="C1322" s="62"/>
      <c r="D1322" s="62"/>
    </row>
    <row r="1323" spans="3:4" ht="12.95" customHeight="1" x14ac:dyDescent="0.2">
      <c r="C1323" s="62"/>
      <c r="D1323" s="62"/>
    </row>
    <row r="1324" spans="3:4" ht="12.95" customHeight="1" x14ac:dyDescent="0.2">
      <c r="C1324" s="62"/>
      <c r="D1324" s="62"/>
    </row>
    <row r="1325" spans="3:4" ht="12.95" customHeight="1" x14ac:dyDescent="0.2">
      <c r="C1325" s="62"/>
      <c r="D1325" s="62"/>
    </row>
    <row r="1326" spans="3:4" ht="12.95" customHeight="1" x14ac:dyDescent="0.2">
      <c r="C1326" s="62"/>
      <c r="D1326" s="62"/>
    </row>
    <row r="1327" spans="3:4" ht="12.95" customHeight="1" x14ac:dyDescent="0.2">
      <c r="C1327" s="62"/>
      <c r="D1327" s="62"/>
    </row>
    <row r="1328" spans="3:4" ht="12.95" customHeight="1" x14ac:dyDescent="0.2">
      <c r="C1328" s="62"/>
      <c r="D1328" s="62"/>
    </row>
    <row r="1329" spans="3:4" ht="12.95" customHeight="1" x14ac:dyDescent="0.2">
      <c r="C1329" s="62"/>
      <c r="D1329" s="62"/>
    </row>
    <row r="1330" spans="3:4" ht="12.95" customHeight="1" x14ac:dyDescent="0.2">
      <c r="C1330" s="62"/>
      <c r="D1330" s="62"/>
    </row>
    <row r="1331" spans="3:4" ht="12.95" customHeight="1" x14ac:dyDescent="0.2">
      <c r="C1331" s="62"/>
      <c r="D1331" s="62"/>
    </row>
    <row r="1332" spans="3:4" ht="12.95" customHeight="1" x14ac:dyDescent="0.2">
      <c r="C1332" s="62"/>
      <c r="D1332" s="62"/>
    </row>
    <row r="1333" spans="3:4" ht="12.95" customHeight="1" x14ac:dyDescent="0.2">
      <c r="C1333" s="62"/>
      <c r="D1333" s="62"/>
    </row>
    <row r="1334" spans="3:4" ht="12.95" customHeight="1" x14ac:dyDescent="0.2">
      <c r="C1334" s="62"/>
      <c r="D1334" s="62"/>
    </row>
    <row r="1335" spans="3:4" ht="12.95" customHeight="1" x14ac:dyDescent="0.2">
      <c r="C1335" s="62"/>
      <c r="D1335" s="62"/>
    </row>
    <row r="1336" spans="3:4" ht="12.95" customHeight="1" x14ac:dyDescent="0.2">
      <c r="C1336" s="62"/>
      <c r="D1336" s="62"/>
    </row>
    <row r="1337" spans="3:4" ht="12.95" customHeight="1" x14ac:dyDescent="0.2">
      <c r="C1337" s="62"/>
      <c r="D1337" s="62"/>
    </row>
    <row r="1338" spans="3:4" ht="12.95" customHeight="1" x14ac:dyDescent="0.2">
      <c r="C1338" s="62"/>
      <c r="D1338" s="62"/>
    </row>
    <row r="1339" spans="3:4" ht="12.95" customHeight="1" x14ac:dyDescent="0.2">
      <c r="C1339" s="62"/>
      <c r="D1339" s="62"/>
    </row>
    <row r="1340" spans="3:4" ht="12.95" customHeight="1" x14ac:dyDescent="0.2">
      <c r="C1340" s="62"/>
      <c r="D1340" s="62"/>
    </row>
    <row r="1341" spans="3:4" ht="12.95" customHeight="1" x14ac:dyDescent="0.2">
      <c r="C1341" s="62"/>
      <c r="D1341" s="62"/>
    </row>
    <row r="1342" spans="3:4" ht="12.95" customHeight="1" x14ac:dyDescent="0.2">
      <c r="C1342" s="62"/>
      <c r="D1342" s="62"/>
    </row>
    <row r="1343" spans="3:4" ht="12.95" customHeight="1" x14ac:dyDescent="0.2">
      <c r="C1343" s="62"/>
      <c r="D1343" s="62"/>
    </row>
    <row r="1344" spans="3:4" ht="12.95" customHeight="1" x14ac:dyDescent="0.2">
      <c r="C1344" s="62"/>
      <c r="D1344" s="62"/>
    </row>
    <row r="1345" spans="3:4" ht="12.95" customHeight="1" x14ac:dyDescent="0.2">
      <c r="C1345" s="62"/>
      <c r="D1345" s="62"/>
    </row>
    <row r="1346" spans="3:4" ht="12.95" customHeight="1" x14ac:dyDescent="0.2">
      <c r="C1346" s="62"/>
      <c r="D1346" s="62"/>
    </row>
    <row r="1347" spans="3:4" ht="12.95" customHeight="1" x14ac:dyDescent="0.2">
      <c r="C1347" s="62"/>
      <c r="D1347" s="62"/>
    </row>
    <row r="1348" spans="3:4" ht="12.95" customHeight="1" x14ac:dyDescent="0.2">
      <c r="C1348" s="62"/>
      <c r="D1348" s="62"/>
    </row>
    <row r="1349" spans="3:4" ht="12.95" customHeight="1" x14ac:dyDescent="0.2">
      <c r="C1349" s="62"/>
      <c r="D1349" s="62"/>
    </row>
    <row r="1350" spans="3:4" ht="12.95" customHeight="1" x14ac:dyDescent="0.2">
      <c r="C1350" s="62"/>
      <c r="D1350" s="62"/>
    </row>
    <row r="1351" spans="3:4" ht="12.95" customHeight="1" x14ac:dyDescent="0.2">
      <c r="C1351" s="62"/>
      <c r="D1351" s="62"/>
    </row>
    <row r="1352" spans="3:4" ht="12.95" customHeight="1" x14ac:dyDescent="0.2">
      <c r="C1352" s="62"/>
      <c r="D1352" s="62"/>
    </row>
    <row r="1353" spans="3:4" ht="12.95" customHeight="1" x14ac:dyDescent="0.2">
      <c r="C1353" s="62"/>
      <c r="D1353" s="62"/>
    </row>
    <row r="1354" spans="3:4" ht="12.95" customHeight="1" x14ac:dyDescent="0.2">
      <c r="C1354" s="62"/>
      <c r="D1354" s="62"/>
    </row>
    <row r="1355" spans="3:4" ht="12.95" customHeight="1" x14ac:dyDescent="0.2">
      <c r="C1355" s="62"/>
      <c r="D1355" s="62"/>
    </row>
    <row r="1356" spans="3:4" ht="12.95" customHeight="1" x14ac:dyDescent="0.2">
      <c r="C1356" s="62"/>
      <c r="D1356" s="62"/>
    </row>
    <row r="1357" spans="3:4" ht="12.95" customHeight="1" x14ac:dyDescent="0.2">
      <c r="C1357" s="62"/>
      <c r="D1357" s="62"/>
    </row>
    <row r="1358" spans="3:4" ht="12.95" customHeight="1" x14ac:dyDescent="0.2">
      <c r="C1358" s="62"/>
      <c r="D1358" s="62"/>
    </row>
    <row r="1359" spans="3:4" ht="12.95" customHeight="1" x14ac:dyDescent="0.2">
      <c r="C1359" s="62"/>
      <c r="D1359" s="62"/>
    </row>
    <row r="1360" spans="3:4" ht="12.95" customHeight="1" x14ac:dyDescent="0.2">
      <c r="C1360" s="62"/>
      <c r="D1360" s="62"/>
    </row>
    <row r="1361" spans="3:4" ht="12.95" customHeight="1" x14ac:dyDescent="0.2">
      <c r="C1361" s="62"/>
      <c r="D1361" s="62"/>
    </row>
    <row r="1362" spans="3:4" ht="12.95" customHeight="1" x14ac:dyDescent="0.2">
      <c r="C1362" s="62"/>
      <c r="D1362" s="62"/>
    </row>
    <row r="1363" spans="3:4" ht="12.95" customHeight="1" x14ac:dyDescent="0.2">
      <c r="C1363" s="62"/>
      <c r="D1363" s="62"/>
    </row>
    <row r="1364" spans="3:4" ht="12.95" customHeight="1" x14ac:dyDescent="0.2">
      <c r="C1364" s="62"/>
      <c r="D1364" s="62"/>
    </row>
    <row r="1365" spans="3:4" ht="12.95" customHeight="1" x14ac:dyDescent="0.2">
      <c r="C1365" s="62"/>
      <c r="D1365" s="62"/>
    </row>
    <row r="1366" spans="3:4" ht="12.95" customHeight="1" x14ac:dyDescent="0.2">
      <c r="C1366" s="62"/>
      <c r="D1366" s="62"/>
    </row>
    <row r="1367" spans="3:4" ht="12.95" customHeight="1" x14ac:dyDescent="0.2">
      <c r="C1367" s="62"/>
      <c r="D1367" s="62"/>
    </row>
    <row r="1368" spans="3:4" ht="12.95" customHeight="1" x14ac:dyDescent="0.2">
      <c r="C1368" s="62"/>
      <c r="D1368" s="62"/>
    </row>
    <row r="1369" spans="3:4" ht="12.95" customHeight="1" x14ac:dyDescent="0.2">
      <c r="C1369" s="62"/>
      <c r="D1369" s="62"/>
    </row>
    <row r="1370" spans="3:4" ht="12.95" customHeight="1" x14ac:dyDescent="0.2">
      <c r="C1370" s="62"/>
      <c r="D1370" s="62"/>
    </row>
    <row r="1371" spans="3:4" ht="12.95" customHeight="1" x14ac:dyDescent="0.2">
      <c r="C1371" s="62"/>
      <c r="D1371" s="62"/>
    </row>
    <row r="1372" spans="3:4" ht="12.95" customHeight="1" x14ac:dyDescent="0.2">
      <c r="C1372" s="62"/>
      <c r="D1372" s="62"/>
    </row>
    <row r="1373" spans="3:4" ht="12.95" customHeight="1" x14ac:dyDescent="0.2">
      <c r="C1373" s="62"/>
      <c r="D1373" s="62"/>
    </row>
    <row r="1374" spans="3:4" ht="12.95" customHeight="1" x14ac:dyDescent="0.2">
      <c r="C1374" s="62"/>
      <c r="D1374" s="62"/>
    </row>
    <row r="1375" spans="3:4" ht="12.95" customHeight="1" x14ac:dyDescent="0.2">
      <c r="C1375" s="62"/>
      <c r="D1375" s="62"/>
    </row>
    <row r="1376" spans="3:4" ht="12.95" customHeight="1" x14ac:dyDescent="0.2">
      <c r="C1376" s="62"/>
      <c r="D1376" s="62"/>
    </row>
    <row r="1377" spans="3:4" ht="12.95" customHeight="1" x14ac:dyDescent="0.2">
      <c r="C1377" s="62"/>
      <c r="D1377" s="62"/>
    </row>
    <row r="1378" spans="3:4" ht="12.95" customHeight="1" x14ac:dyDescent="0.2">
      <c r="C1378" s="62"/>
      <c r="D1378" s="62"/>
    </row>
    <row r="1379" spans="3:4" ht="12.95" customHeight="1" x14ac:dyDescent="0.2">
      <c r="C1379" s="62"/>
      <c r="D1379" s="62"/>
    </row>
    <row r="1380" spans="3:4" ht="12.95" customHeight="1" x14ac:dyDescent="0.2">
      <c r="C1380" s="62"/>
      <c r="D1380" s="62"/>
    </row>
    <row r="1381" spans="3:4" ht="12.95" customHeight="1" x14ac:dyDescent="0.2">
      <c r="C1381" s="62"/>
      <c r="D1381" s="62"/>
    </row>
    <row r="1382" spans="3:4" ht="12.95" customHeight="1" x14ac:dyDescent="0.2">
      <c r="C1382" s="62"/>
      <c r="D1382" s="62"/>
    </row>
    <row r="1383" spans="3:4" ht="12.95" customHeight="1" x14ac:dyDescent="0.2">
      <c r="C1383" s="62"/>
      <c r="D1383" s="62"/>
    </row>
    <row r="1384" spans="3:4" ht="12.95" customHeight="1" x14ac:dyDescent="0.2">
      <c r="C1384" s="62"/>
      <c r="D1384" s="62"/>
    </row>
    <row r="1385" spans="3:4" ht="12.95" customHeight="1" x14ac:dyDescent="0.2">
      <c r="C1385" s="62"/>
      <c r="D1385" s="62"/>
    </row>
    <row r="1386" spans="3:4" ht="12.95" customHeight="1" x14ac:dyDescent="0.2">
      <c r="C1386" s="62"/>
      <c r="D1386" s="62"/>
    </row>
    <row r="1387" spans="3:4" ht="12.95" customHeight="1" x14ac:dyDescent="0.2">
      <c r="C1387" s="62"/>
      <c r="D1387" s="62"/>
    </row>
    <row r="1388" spans="3:4" ht="12.95" customHeight="1" x14ac:dyDescent="0.2">
      <c r="C1388" s="62"/>
      <c r="D1388" s="62"/>
    </row>
    <row r="1389" spans="3:4" ht="12.95" customHeight="1" x14ac:dyDescent="0.2">
      <c r="C1389" s="62"/>
      <c r="D1389" s="62"/>
    </row>
    <row r="1390" spans="3:4" ht="12.95" customHeight="1" x14ac:dyDescent="0.2">
      <c r="C1390" s="62"/>
      <c r="D1390" s="62"/>
    </row>
    <row r="1391" spans="3:4" ht="12.95" customHeight="1" x14ac:dyDescent="0.2">
      <c r="C1391" s="62"/>
      <c r="D1391" s="62"/>
    </row>
    <row r="1392" spans="3:4" ht="12.95" customHeight="1" x14ac:dyDescent="0.2">
      <c r="C1392" s="62"/>
      <c r="D1392" s="62"/>
    </row>
    <row r="1393" spans="3:4" ht="12.95" customHeight="1" x14ac:dyDescent="0.2">
      <c r="C1393" s="62"/>
      <c r="D1393" s="62"/>
    </row>
    <row r="1394" spans="3:4" ht="12.95" customHeight="1" x14ac:dyDescent="0.2">
      <c r="C1394" s="62"/>
      <c r="D1394" s="62"/>
    </row>
    <row r="1395" spans="3:4" ht="12.95" customHeight="1" x14ac:dyDescent="0.2">
      <c r="C1395" s="62"/>
      <c r="D1395" s="62"/>
    </row>
    <row r="1396" spans="3:4" ht="12.95" customHeight="1" x14ac:dyDescent="0.2">
      <c r="C1396" s="62"/>
      <c r="D1396" s="62"/>
    </row>
    <row r="1397" spans="3:4" ht="12.95" customHeight="1" x14ac:dyDescent="0.2">
      <c r="C1397" s="62"/>
      <c r="D1397" s="62"/>
    </row>
    <row r="1398" spans="3:4" ht="12.95" customHeight="1" x14ac:dyDescent="0.2">
      <c r="C1398" s="62"/>
      <c r="D1398" s="62"/>
    </row>
    <row r="1399" spans="3:4" ht="12.95" customHeight="1" x14ac:dyDescent="0.2">
      <c r="C1399" s="62"/>
      <c r="D1399" s="62"/>
    </row>
    <row r="1400" spans="3:4" ht="12.95" customHeight="1" x14ac:dyDescent="0.2">
      <c r="C1400" s="62"/>
      <c r="D1400" s="62"/>
    </row>
    <row r="1401" spans="3:4" ht="12.95" customHeight="1" x14ac:dyDescent="0.2">
      <c r="C1401" s="62"/>
      <c r="D1401" s="62"/>
    </row>
    <row r="1402" spans="3:4" ht="12.95" customHeight="1" x14ac:dyDescent="0.2">
      <c r="C1402" s="62"/>
      <c r="D1402" s="62"/>
    </row>
    <row r="1403" spans="3:4" ht="12.95" customHeight="1" x14ac:dyDescent="0.2">
      <c r="C1403" s="62"/>
      <c r="D1403" s="62"/>
    </row>
    <row r="1404" spans="3:4" ht="12.95" customHeight="1" x14ac:dyDescent="0.2">
      <c r="C1404" s="62"/>
      <c r="D1404" s="62"/>
    </row>
    <row r="1405" spans="3:4" ht="12.95" customHeight="1" x14ac:dyDescent="0.2">
      <c r="C1405" s="62"/>
      <c r="D1405" s="62"/>
    </row>
    <row r="1406" spans="3:4" ht="12.95" customHeight="1" x14ac:dyDescent="0.2">
      <c r="C1406" s="62"/>
      <c r="D1406" s="62"/>
    </row>
    <row r="1407" spans="3:4" ht="12.95" customHeight="1" x14ac:dyDescent="0.2">
      <c r="C1407" s="62"/>
      <c r="D1407" s="62"/>
    </row>
    <row r="1408" spans="3:4" ht="12.95" customHeight="1" x14ac:dyDescent="0.2">
      <c r="C1408" s="62"/>
      <c r="D1408" s="62"/>
    </row>
    <row r="1409" spans="3:4" ht="12.95" customHeight="1" x14ac:dyDescent="0.2">
      <c r="C1409" s="62"/>
      <c r="D1409" s="62"/>
    </row>
    <row r="1410" spans="3:4" ht="12.95" customHeight="1" x14ac:dyDescent="0.2">
      <c r="C1410" s="62"/>
      <c r="D1410" s="62"/>
    </row>
    <row r="1411" spans="3:4" ht="12.95" customHeight="1" x14ac:dyDescent="0.2">
      <c r="C1411" s="62"/>
      <c r="D1411" s="62"/>
    </row>
    <row r="1412" spans="3:4" ht="12.95" customHeight="1" x14ac:dyDescent="0.2">
      <c r="C1412" s="62"/>
      <c r="D1412" s="62"/>
    </row>
    <row r="1413" spans="3:4" ht="12.95" customHeight="1" x14ac:dyDescent="0.2">
      <c r="C1413" s="62"/>
      <c r="D1413" s="62"/>
    </row>
    <row r="1414" spans="3:4" ht="12.95" customHeight="1" x14ac:dyDescent="0.2">
      <c r="C1414" s="62"/>
      <c r="D1414" s="62"/>
    </row>
    <row r="1415" spans="3:4" ht="12.95" customHeight="1" x14ac:dyDescent="0.2">
      <c r="C1415" s="62"/>
      <c r="D1415" s="62"/>
    </row>
    <row r="1416" spans="3:4" ht="12.95" customHeight="1" x14ac:dyDescent="0.2">
      <c r="C1416" s="62"/>
      <c r="D1416" s="62"/>
    </row>
    <row r="1417" spans="3:4" ht="12.95" customHeight="1" x14ac:dyDescent="0.2">
      <c r="C1417" s="62"/>
      <c r="D1417" s="62"/>
    </row>
    <row r="1418" spans="3:4" ht="12.95" customHeight="1" x14ac:dyDescent="0.2">
      <c r="C1418" s="62"/>
      <c r="D1418" s="62"/>
    </row>
    <row r="1419" spans="3:4" ht="12.95" customHeight="1" x14ac:dyDescent="0.2">
      <c r="C1419" s="62"/>
      <c r="D1419" s="62"/>
    </row>
    <row r="1420" spans="3:4" ht="12.95" customHeight="1" x14ac:dyDescent="0.2">
      <c r="C1420" s="62"/>
      <c r="D1420" s="62"/>
    </row>
    <row r="1421" spans="3:4" ht="12.95" customHeight="1" x14ac:dyDescent="0.2">
      <c r="C1421" s="62"/>
      <c r="D1421" s="62"/>
    </row>
    <row r="1422" spans="3:4" ht="12.95" customHeight="1" x14ac:dyDescent="0.2">
      <c r="C1422" s="62"/>
      <c r="D1422" s="62"/>
    </row>
    <row r="1423" spans="3:4" ht="12.95" customHeight="1" x14ac:dyDescent="0.2">
      <c r="C1423" s="62"/>
      <c r="D1423" s="62"/>
    </row>
    <row r="1424" spans="3:4" ht="12.95" customHeight="1" x14ac:dyDescent="0.2">
      <c r="C1424" s="62"/>
      <c r="D1424" s="62"/>
    </row>
    <row r="1425" spans="3:4" ht="12.95" customHeight="1" x14ac:dyDescent="0.2">
      <c r="C1425" s="62"/>
      <c r="D1425" s="62"/>
    </row>
    <row r="1426" spans="3:4" ht="12.95" customHeight="1" x14ac:dyDescent="0.2">
      <c r="C1426" s="62"/>
      <c r="D1426" s="62"/>
    </row>
    <row r="1427" spans="3:4" ht="12.95" customHeight="1" x14ac:dyDescent="0.2">
      <c r="C1427" s="62"/>
      <c r="D1427" s="62"/>
    </row>
    <row r="1428" spans="3:4" ht="12.95" customHeight="1" x14ac:dyDescent="0.2">
      <c r="C1428" s="62"/>
      <c r="D1428" s="62"/>
    </row>
    <row r="1429" spans="3:4" ht="12.95" customHeight="1" x14ac:dyDescent="0.2">
      <c r="C1429" s="62"/>
      <c r="D1429" s="62"/>
    </row>
    <row r="1430" spans="3:4" ht="12.95" customHeight="1" x14ac:dyDescent="0.2">
      <c r="C1430" s="62"/>
      <c r="D1430" s="62"/>
    </row>
    <row r="1431" spans="3:4" ht="12.95" customHeight="1" x14ac:dyDescent="0.2">
      <c r="C1431" s="62"/>
      <c r="D1431" s="62"/>
    </row>
    <row r="1432" spans="3:4" ht="12.95" customHeight="1" x14ac:dyDescent="0.2">
      <c r="C1432" s="62"/>
      <c r="D1432" s="62"/>
    </row>
    <row r="1433" spans="3:4" ht="12.95" customHeight="1" x14ac:dyDescent="0.2">
      <c r="C1433" s="62"/>
      <c r="D1433" s="62"/>
    </row>
    <row r="1434" spans="3:4" ht="12.95" customHeight="1" x14ac:dyDescent="0.2">
      <c r="C1434" s="62"/>
      <c r="D1434" s="62"/>
    </row>
    <row r="1435" spans="3:4" ht="12.95" customHeight="1" x14ac:dyDescent="0.2">
      <c r="C1435" s="62"/>
      <c r="D1435" s="62"/>
    </row>
    <row r="1436" spans="3:4" ht="12.95" customHeight="1" x14ac:dyDescent="0.2">
      <c r="C1436" s="62"/>
      <c r="D1436" s="62"/>
    </row>
    <row r="1437" spans="3:4" ht="12.95" customHeight="1" x14ac:dyDescent="0.2">
      <c r="C1437" s="62"/>
      <c r="D1437" s="62"/>
    </row>
    <row r="1438" spans="3:4" ht="12.95" customHeight="1" x14ac:dyDescent="0.2">
      <c r="C1438" s="62"/>
      <c r="D1438" s="62"/>
    </row>
    <row r="1439" spans="3:4" ht="12.95" customHeight="1" x14ac:dyDescent="0.2">
      <c r="C1439" s="62"/>
      <c r="D1439" s="62"/>
    </row>
    <row r="1440" spans="3:4" ht="12.95" customHeight="1" x14ac:dyDescent="0.2">
      <c r="C1440" s="62"/>
      <c r="D1440" s="62"/>
    </row>
    <row r="1441" spans="3:4" ht="12.95" customHeight="1" x14ac:dyDescent="0.2">
      <c r="C1441" s="62"/>
      <c r="D1441" s="62"/>
    </row>
    <row r="1442" spans="3:4" ht="12.95" customHeight="1" x14ac:dyDescent="0.2">
      <c r="C1442" s="62"/>
      <c r="D1442" s="62"/>
    </row>
    <row r="1443" spans="3:4" ht="12.95" customHeight="1" x14ac:dyDescent="0.2">
      <c r="C1443" s="62"/>
      <c r="D1443" s="62"/>
    </row>
    <row r="1444" spans="3:4" ht="12.95" customHeight="1" x14ac:dyDescent="0.2">
      <c r="C1444" s="62"/>
      <c r="D1444" s="62"/>
    </row>
    <row r="1445" spans="3:4" ht="12.95" customHeight="1" x14ac:dyDescent="0.2">
      <c r="C1445" s="62"/>
      <c r="D1445" s="62"/>
    </row>
    <row r="1446" spans="3:4" ht="12.95" customHeight="1" x14ac:dyDescent="0.2">
      <c r="C1446" s="62"/>
      <c r="D1446" s="62"/>
    </row>
    <row r="1447" spans="3:4" ht="12.95" customHeight="1" x14ac:dyDescent="0.2">
      <c r="C1447" s="62"/>
      <c r="D1447" s="62"/>
    </row>
    <row r="1448" spans="3:4" ht="12.95" customHeight="1" x14ac:dyDescent="0.2">
      <c r="C1448" s="62"/>
      <c r="D1448" s="62"/>
    </row>
    <row r="1449" spans="3:4" ht="12.95" customHeight="1" x14ac:dyDescent="0.2">
      <c r="C1449" s="62"/>
      <c r="D1449" s="62"/>
    </row>
    <row r="1450" spans="3:4" ht="12.95" customHeight="1" x14ac:dyDescent="0.2">
      <c r="C1450" s="62"/>
      <c r="D1450" s="62"/>
    </row>
    <row r="1451" spans="3:4" ht="12.95" customHeight="1" x14ac:dyDescent="0.2">
      <c r="C1451" s="62"/>
      <c r="D1451" s="62"/>
    </row>
    <row r="1452" spans="3:4" ht="12.95" customHeight="1" x14ac:dyDescent="0.2">
      <c r="C1452" s="62"/>
      <c r="D1452" s="62"/>
    </row>
    <row r="1453" spans="3:4" ht="12.95" customHeight="1" x14ac:dyDescent="0.2">
      <c r="C1453" s="62"/>
      <c r="D1453" s="62"/>
    </row>
    <row r="1454" spans="3:4" ht="12.95" customHeight="1" x14ac:dyDescent="0.2">
      <c r="C1454" s="62"/>
      <c r="D1454" s="62"/>
    </row>
    <row r="1455" spans="3:4" ht="12.95" customHeight="1" x14ac:dyDescent="0.2">
      <c r="C1455" s="62"/>
      <c r="D1455" s="62"/>
    </row>
    <row r="1456" spans="3:4" ht="12.95" customHeight="1" x14ac:dyDescent="0.2">
      <c r="C1456" s="62"/>
      <c r="D1456" s="62"/>
    </row>
    <row r="1457" spans="3:4" ht="12.95" customHeight="1" x14ac:dyDescent="0.2">
      <c r="C1457" s="62"/>
      <c r="D1457" s="62"/>
    </row>
    <row r="1458" spans="3:4" ht="12.95" customHeight="1" x14ac:dyDescent="0.2">
      <c r="C1458" s="62"/>
      <c r="D1458" s="62"/>
    </row>
    <row r="1459" spans="3:4" ht="12.95" customHeight="1" x14ac:dyDescent="0.2">
      <c r="C1459" s="62"/>
      <c r="D1459" s="62"/>
    </row>
    <row r="1460" spans="3:4" ht="12.95" customHeight="1" x14ac:dyDescent="0.2">
      <c r="C1460" s="62"/>
      <c r="D1460" s="62"/>
    </row>
    <row r="1461" spans="3:4" ht="12.95" customHeight="1" x14ac:dyDescent="0.2">
      <c r="C1461" s="62"/>
      <c r="D1461" s="62"/>
    </row>
    <row r="1462" spans="3:4" ht="12.95" customHeight="1" x14ac:dyDescent="0.2">
      <c r="C1462" s="62"/>
      <c r="D1462" s="62"/>
    </row>
    <row r="1463" spans="3:4" ht="12.95" customHeight="1" x14ac:dyDescent="0.2">
      <c r="C1463" s="62"/>
      <c r="D1463" s="62"/>
    </row>
    <row r="1464" spans="3:4" ht="12.95" customHeight="1" x14ac:dyDescent="0.2">
      <c r="C1464" s="62"/>
      <c r="D1464" s="62"/>
    </row>
    <row r="1465" spans="3:4" ht="12.95" customHeight="1" x14ac:dyDescent="0.2">
      <c r="C1465" s="62"/>
      <c r="D1465" s="62"/>
    </row>
    <row r="1466" spans="3:4" ht="12.95" customHeight="1" x14ac:dyDescent="0.2">
      <c r="C1466" s="62"/>
      <c r="D1466" s="62"/>
    </row>
    <row r="1467" spans="3:4" ht="12.95" customHeight="1" x14ac:dyDescent="0.2">
      <c r="C1467" s="62"/>
      <c r="D1467" s="62"/>
    </row>
    <row r="1468" spans="3:4" ht="12.95" customHeight="1" x14ac:dyDescent="0.2">
      <c r="C1468" s="62"/>
      <c r="D1468" s="62"/>
    </row>
    <row r="1469" spans="3:4" ht="12.95" customHeight="1" x14ac:dyDescent="0.2">
      <c r="C1469" s="62"/>
      <c r="D1469" s="62"/>
    </row>
    <row r="1470" spans="3:4" ht="12.95" customHeight="1" x14ac:dyDescent="0.2">
      <c r="C1470" s="62"/>
      <c r="D1470" s="62"/>
    </row>
    <row r="1471" spans="3:4" ht="12.95" customHeight="1" x14ac:dyDescent="0.2">
      <c r="C1471" s="62"/>
      <c r="D1471" s="62"/>
    </row>
    <row r="1472" spans="3:4" ht="12.95" customHeight="1" x14ac:dyDescent="0.2">
      <c r="C1472" s="62"/>
      <c r="D1472" s="62"/>
    </row>
    <row r="1473" spans="3:4" ht="12.95" customHeight="1" x14ac:dyDescent="0.2">
      <c r="C1473" s="62"/>
      <c r="D1473" s="62"/>
    </row>
    <row r="1474" spans="3:4" ht="12.95" customHeight="1" x14ac:dyDescent="0.2">
      <c r="C1474" s="62"/>
      <c r="D1474" s="62"/>
    </row>
    <row r="1475" spans="3:4" ht="12.95" customHeight="1" x14ac:dyDescent="0.2">
      <c r="C1475" s="62"/>
      <c r="D1475" s="62"/>
    </row>
    <row r="1476" spans="3:4" ht="12.95" customHeight="1" x14ac:dyDescent="0.2">
      <c r="C1476" s="62"/>
      <c r="D1476" s="62"/>
    </row>
    <row r="1477" spans="3:4" ht="12.95" customHeight="1" x14ac:dyDescent="0.2">
      <c r="C1477" s="62"/>
      <c r="D1477" s="62"/>
    </row>
    <row r="1478" spans="3:4" ht="12.95" customHeight="1" x14ac:dyDescent="0.2">
      <c r="C1478" s="62"/>
      <c r="D1478" s="62"/>
    </row>
    <row r="1479" spans="3:4" ht="12.95" customHeight="1" x14ac:dyDescent="0.2">
      <c r="C1479" s="62"/>
      <c r="D1479" s="62"/>
    </row>
    <row r="1480" spans="3:4" ht="12.95" customHeight="1" x14ac:dyDescent="0.2">
      <c r="C1480" s="62"/>
      <c r="D1480" s="62"/>
    </row>
    <row r="1481" spans="3:4" ht="12.95" customHeight="1" x14ac:dyDescent="0.2">
      <c r="C1481" s="62"/>
      <c r="D1481" s="62"/>
    </row>
    <row r="1482" spans="3:4" ht="12.95" customHeight="1" x14ac:dyDescent="0.2">
      <c r="C1482" s="62"/>
      <c r="D1482" s="62"/>
    </row>
    <row r="1483" spans="3:4" ht="12.95" customHeight="1" x14ac:dyDescent="0.2">
      <c r="C1483" s="62"/>
      <c r="D1483" s="62"/>
    </row>
    <row r="1484" spans="3:4" ht="12.95" customHeight="1" x14ac:dyDescent="0.2">
      <c r="C1484" s="62"/>
      <c r="D1484" s="62"/>
    </row>
    <row r="1485" spans="3:4" ht="12.95" customHeight="1" x14ac:dyDescent="0.2">
      <c r="C1485" s="62"/>
      <c r="D1485" s="62"/>
    </row>
    <row r="1486" spans="3:4" ht="12.95" customHeight="1" x14ac:dyDescent="0.2">
      <c r="C1486" s="62"/>
      <c r="D1486" s="62"/>
    </row>
    <row r="1487" spans="3:4" ht="12.95" customHeight="1" x14ac:dyDescent="0.2">
      <c r="C1487" s="62"/>
      <c r="D1487" s="62"/>
    </row>
    <row r="1488" spans="3:4" ht="12.95" customHeight="1" x14ac:dyDescent="0.2">
      <c r="C1488" s="62"/>
      <c r="D1488" s="62"/>
    </row>
    <row r="1489" spans="3:4" ht="12.95" customHeight="1" x14ac:dyDescent="0.2">
      <c r="C1489" s="62"/>
      <c r="D1489" s="62"/>
    </row>
    <row r="1490" spans="3:4" ht="12.95" customHeight="1" x14ac:dyDescent="0.2">
      <c r="C1490" s="62"/>
      <c r="D1490" s="62"/>
    </row>
    <row r="1491" spans="3:4" ht="12.95" customHeight="1" x14ac:dyDescent="0.2">
      <c r="C1491" s="62"/>
      <c r="D1491" s="62"/>
    </row>
    <row r="1492" spans="3:4" ht="12.95" customHeight="1" x14ac:dyDescent="0.2">
      <c r="C1492" s="62"/>
      <c r="D1492" s="62"/>
    </row>
    <row r="1493" spans="3:4" ht="12.95" customHeight="1" x14ac:dyDescent="0.2">
      <c r="C1493" s="62"/>
      <c r="D1493" s="62"/>
    </row>
    <row r="1494" spans="3:4" ht="12.95" customHeight="1" x14ac:dyDescent="0.2">
      <c r="C1494" s="62"/>
      <c r="D1494" s="62"/>
    </row>
    <row r="1495" spans="3:4" ht="12.95" customHeight="1" x14ac:dyDescent="0.2">
      <c r="C1495" s="62"/>
      <c r="D1495" s="62"/>
    </row>
    <row r="1496" spans="3:4" ht="12.95" customHeight="1" x14ac:dyDescent="0.2">
      <c r="C1496" s="62"/>
      <c r="D1496" s="62"/>
    </row>
    <row r="1497" spans="3:4" ht="12.95" customHeight="1" x14ac:dyDescent="0.2">
      <c r="C1497" s="62"/>
      <c r="D1497" s="62"/>
    </row>
    <row r="1498" spans="3:4" ht="12.95" customHeight="1" x14ac:dyDescent="0.2">
      <c r="C1498" s="62"/>
      <c r="D1498" s="62"/>
    </row>
    <row r="1499" spans="3:4" ht="12.95" customHeight="1" x14ac:dyDescent="0.2">
      <c r="C1499" s="62"/>
      <c r="D1499" s="62"/>
    </row>
    <row r="1500" spans="3:4" ht="12.95" customHeight="1" x14ac:dyDescent="0.2">
      <c r="C1500" s="62"/>
      <c r="D1500" s="62"/>
    </row>
    <row r="1501" spans="3:4" ht="12.95" customHeight="1" x14ac:dyDescent="0.2">
      <c r="C1501" s="62"/>
      <c r="D1501" s="62"/>
    </row>
    <row r="1502" spans="3:4" ht="12.95" customHeight="1" x14ac:dyDescent="0.2">
      <c r="C1502" s="62"/>
      <c r="D1502" s="62"/>
    </row>
    <row r="1503" spans="3:4" ht="12.95" customHeight="1" x14ac:dyDescent="0.2">
      <c r="C1503" s="62"/>
      <c r="D1503" s="62"/>
    </row>
    <row r="1504" spans="3:4" ht="12.95" customHeight="1" x14ac:dyDescent="0.2">
      <c r="C1504" s="62"/>
      <c r="D1504" s="62"/>
    </row>
    <row r="1505" spans="3:4" ht="12.95" customHeight="1" x14ac:dyDescent="0.2">
      <c r="C1505" s="62"/>
      <c r="D1505" s="62"/>
    </row>
    <row r="1506" spans="3:4" ht="12.95" customHeight="1" x14ac:dyDescent="0.2">
      <c r="C1506" s="62"/>
      <c r="D1506" s="62"/>
    </row>
    <row r="1507" spans="3:4" ht="12.95" customHeight="1" x14ac:dyDescent="0.2">
      <c r="C1507" s="62"/>
      <c r="D1507" s="62"/>
    </row>
    <row r="1508" spans="3:4" ht="12.95" customHeight="1" x14ac:dyDescent="0.2">
      <c r="C1508" s="62"/>
      <c r="D1508" s="62"/>
    </row>
    <row r="1509" spans="3:4" ht="12.95" customHeight="1" x14ac:dyDescent="0.2">
      <c r="C1509" s="62"/>
      <c r="D1509" s="62"/>
    </row>
    <row r="1510" spans="3:4" ht="12.95" customHeight="1" x14ac:dyDescent="0.2">
      <c r="C1510" s="62"/>
      <c r="D1510" s="62"/>
    </row>
    <row r="1511" spans="3:4" ht="12.95" customHeight="1" x14ac:dyDescent="0.2">
      <c r="C1511" s="62"/>
      <c r="D1511" s="62"/>
    </row>
    <row r="1512" spans="3:4" ht="12.95" customHeight="1" x14ac:dyDescent="0.2">
      <c r="C1512" s="62"/>
      <c r="D1512" s="62"/>
    </row>
    <row r="1513" spans="3:4" ht="12.95" customHeight="1" x14ac:dyDescent="0.2">
      <c r="C1513" s="62"/>
      <c r="D1513" s="62"/>
    </row>
    <row r="1514" spans="3:4" ht="12.95" customHeight="1" x14ac:dyDescent="0.2">
      <c r="C1514" s="62"/>
      <c r="D1514" s="62"/>
    </row>
    <row r="1515" spans="3:4" ht="12.95" customHeight="1" x14ac:dyDescent="0.2">
      <c r="C1515" s="62"/>
      <c r="D1515" s="62"/>
    </row>
    <row r="1516" spans="3:4" ht="12.95" customHeight="1" x14ac:dyDescent="0.2">
      <c r="C1516" s="62"/>
      <c r="D1516" s="62"/>
    </row>
    <row r="1517" spans="3:4" ht="12.95" customHeight="1" x14ac:dyDescent="0.2">
      <c r="C1517" s="62"/>
      <c r="D1517" s="62"/>
    </row>
    <row r="1518" spans="3:4" ht="12.95" customHeight="1" x14ac:dyDescent="0.2">
      <c r="C1518" s="62"/>
      <c r="D1518" s="62"/>
    </row>
    <row r="1519" spans="3:4" ht="12.95" customHeight="1" x14ac:dyDescent="0.2">
      <c r="C1519" s="62"/>
      <c r="D1519" s="62"/>
    </row>
    <row r="1520" spans="3:4" ht="12.95" customHeight="1" x14ac:dyDescent="0.2">
      <c r="C1520" s="62"/>
      <c r="D1520" s="62"/>
    </row>
    <row r="1521" spans="3:4" ht="12.95" customHeight="1" x14ac:dyDescent="0.2">
      <c r="C1521" s="62"/>
      <c r="D1521" s="62"/>
    </row>
    <row r="1522" spans="3:4" ht="12.95" customHeight="1" x14ac:dyDescent="0.2">
      <c r="C1522" s="62"/>
      <c r="D1522" s="62"/>
    </row>
    <row r="1523" spans="3:4" ht="12.95" customHeight="1" x14ac:dyDescent="0.2">
      <c r="C1523" s="62"/>
      <c r="D1523" s="62"/>
    </row>
    <row r="1524" spans="3:4" ht="12.95" customHeight="1" x14ac:dyDescent="0.2">
      <c r="C1524" s="62"/>
      <c r="D1524" s="62"/>
    </row>
    <row r="1525" spans="3:4" ht="12.95" customHeight="1" x14ac:dyDescent="0.2">
      <c r="C1525" s="62"/>
      <c r="D1525" s="62"/>
    </row>
    <row r="1526" spans="3:4" ht="12.95" customHeight="1" x14ac:dyDescent="0.2">
      <c r="C1526" s="62"/>
      <c r="D1526" s="62"/>
    </row>
    <row r="1527" spans="3:4" ht="12.95" customHeight="1" x14ac:dyDescent="0.2">
      <c r="C1527" s="62"/>
      <c r="D1527" s="62"/>
    </row>
    <row r="1528" spans="3:4" ht="12.95" customHeight="1" x14ac:dyDescent="0.2">
      <c r="C1528" s="62"/>
      <c r="D1528" s="62"/>
    </row>
    <row r="1529" spans="3:4" ht="12.95" customHeight="1" x14ac:dyDescent="0.2">
      <c r="C1529" s="62"/>
      <c r="D1529" s="62"/>
    </row>
    <row r="1530" spans="3:4" ht="12.95" customHeight="1" x14ac:dyDescent="0.2">
      <c r="C1530" s="62"/>
      <c r="D1530" s="62"/>
    </row>
    <row r="1531" spans="3:4" ht="12.95" customHeight="1" x14ac:dyDescent="0.2">
      <c r="C1531" s="62"/>
      <c r="D1531" s="62"/>
    </row>
    <row r="1532" spans="3:4" ht="12.95" customHeight="1" x14ac:dyDescent="0.2">
      <c r="C1532" s="62"/>
      <c r="D1532" s="62"/>
    </row>
    <row r="1533" spans="3:4" ht="12.95" customHeight="1" x14ac:dyDescent="0.2">
      <c r="C1533" s="62"/>
      <c r="D1533" s="62"/>
    </row>
    <row r="1534" spans="3:4" ht="12.95" customHeight="1" x14ac:dyDescent="0.2">
      <c r="C1534" s="62"/>
      <c r="D1534" s="62"/>
    </row>
    <row r="1535" spans="3:4" ht="12.95" customHeight="1" x14ac:dyDescent="0.2">
      <c r="C1535" s="62"/>
      <c r="D1535" s="62"/>
    </row>
    <row r="1536" spans="3:4" ht="12.95" customHeight="1" x14ac:dyDescent="0.2">
      <c r="C1536" s="62"/>
      <c r="D1536" s="62"/>
    </row>
    <row r="1537" spans="3:4" ht="12.95" customHeight="1" x14ac:dyDescent="0.2">
      <c r="C1537" s="62"/>
      <c r="D1537" s="62"/>
    </row>
    <row r="1538" spans="3:4" ht="12.95" customHeight="1" x14ac:dyDescent="0.2">
      <c r="C1538" s="62"/>
      <c r="D1538" s="62"/>
    </row>
    <row r="1539" spans="3:4" ht="12.95" customHeight="1" x14ac:dyDescent="0.2">
      <c r="C1539" s="62"/>
      <c r="D1539" s="62"/>
    </row>
    <row r="1540" spans="3:4" ht="12.95" customHeight="1" x14ac:dyDescent="0.2">
      <c r="C1540" s="62"/>
      <c r="D1540" s="62"/>
    </row>
    <row r="1541" spans="3:4" ht="12.95" customHeight="1" x14ac:dyDescent="0.2">
      <c r="C1541" s="62"/>
      <c r="D1541" s="62"/>
    </row>
    <row r="1542" spans="3:4" ht="12.95" customHeight="1" x14ac:dyDescent="0.2">
      <c r="C1542" s="62"/>
      <c r="D1542" s="62"/>
    </row>
    <row r="1543" spans="3:4" ht="12.95" customHeight="1" x14ac:dyDescent="0.2">
      <c r="C1543" s="62"/>
      <c r="D1543" s="62"/>
    </row>
    <row r="1544" spans="3:4" ht="12.95" customHeight="1" x14ac:dyDescent="0.2">
      <c r="C1544" s="62"/>
      <c r="D1544" s="62"/>
    </row>
    <row r="1545" spans="3:4" ht="12.95" customHeight="1" x14ac:dyDescent="0.2">
      <c r="C1545" s="62"/>
      <c r="D1545" s="62"/>
    </row>
    <row r="1546" spans="3:4" ht="12.95" customHeight="1" x14ac:dyDescent="0.2">
      <c r="C1546" s="62"/>
      <c r="D1546" s="62"/>
    </row>
    <row r="1547" spans="3:4" ht="12.95" customHeight="1" x14ac:dyDescent="0.2">
      <c r="C1547" s="62"/>
      <c r="D1547" s="62"/>
    </row>
    <row r="1548" spans="3:4" ht="12.95" customHeight="1" x14ac:dyDescent="0.2">
      <c r="C1548" s="62"/>
      <c r="D1548" s="62"/>
    </row>
    <row r="1549" spans="3:4" ht="12.95" customHeight="1" x14ac:dyDescent="0.2">
      <c r="C1549" s="62"/>
      <c r="D1549" s="62"/>
    </row>
    <row r="1550" spans="3:4" ht="12.95" customHeight="1" x14ac:dyDescent="0.2">
      <c r="C1550" s="62"/>
      <c r="D1550" s="62"/>
    </row>
    <row r="1551" spans="3:4" ht="12.95" customHeight="1" x14ac:dyDescent="0.2">
      <c r="C1551" s="62"/>
      <c r="D1551" s="62"/>
    </row>
    <row r="1552" spans="3:4" ht="12.95" customHeight="1" x14ac:dyDescent="0.2">
      <c r="C1552" s="62"/>
      <c r="D1552" s="62"/>
    </row>
    <row r="1553" spans="3:4" ht="12.95" customHeight="1" x14ac:dyDescent="0.2">
      <c r="C1553" s="62"/>
      <c r="D1553" s="62"/>
    </row>
    <row r="1554" spans="3:4" ht="12.95" customHeight="1" x14ac:dyDescent="0.2">
      <c r="C1554" s="62"/>
      <c r="D1554" s="62"/>
    </row>
    <row r="1555" spans="3:4" ht="12.95" customHeight="1" x14ac:dyDescent="0.2">
      <c r="C1555" s="62"/>
      <c r="D1555" s="62"/>
    </row>
    <row r="1556" spans="3:4" ht="12.95" customHeight="1" x14ac:dyDescent="0.2">
      <c r="C1556" s="62"/>
      <c r="D1556" s="62"/>
    </row>
    <row r="1557" spans="3:4" ht="12.95" customHeight="1" x14ac:dyDescent="0.2">
      <c r="C1557" s="62"/>
      <c r="D1557" s="62"/>
    </row>
    <row r="1558" spans="3:4" ht="12.95" customHeight="1" x14ac:dyDescent="0.2">
      <c r="C1558" s="62"/>
      <c r="D1558" s="62"/>
    </row>
    <row r="1559" spans="3:4" ht="12.95" customHeight="1" x14ac:dyDescent="0.2">
      <c r="C1559" s="62"/>
      <c r="D1559" s="62"/>
    </row>
    <row r="1560" spans="3:4" ht="12.95" customHeight="1" x14ac:dyDescent="0.2">
      <c r="C1560" s="62"/>
      <c r="D1560" s="62"/>
    </row>
    <row r="1561" spans="3:4" ht="12.95" customHeight="1" x14ac:dyDescent="0.2">
      <c r="C1561" s="62"/>
      <c r="D1561" s="62"/>
    </row>
    <row r="1562" spans="3:4" ht="12.95" customHeight="1" x14ac:dyDescent="0.2">
      <c r="C1562" s="62"/>
      <c r="D1562" s="62"/>
    </row>
    <row r="1563" spans="3:4" ht="12.95" customHeight="1" x14ac:dyDescent="0.2">
      <c r="C1563" s="62"/>
      <c r="D1563" s="62"/>
    </row>
    <row r="1564" spans="3:4" ht="12.95" customHeight="1" x14ac:dyDescent="0.2">
      <c r="C1564" s="62"/>
      <c r="D1564" s="62"/>
    </row>
    <row r="1565" spans="3:4" ht="12.95" customHeight="1" x14ac:dyDescent="0.2">
      <c r="C1565" s="62"/>
      <c r="D1565" s="62"/>
    </row>
    <row r="1566" spans="3:4" ht="12.95" customHeight="1" x14ac:dyDescent="0.2">
      <c r="C1566" s="62"/>
      <c r="D1566" s="62"/>
    </row>
    <row r="1567" spans="3:4" ht="12.95" customHeight="1" x14ac:dyDescent="0.2">
      <c r="C1567" s="62"/>
      <c r="D1567" s="62"/>
    </row>
    <row r="1568" spans="3:4" ht="12.95" customHeight="1" x14ac:dyDescent="0.2">
      <c r="C1568" s="62"/>
      <c r="D1568" s="62"/>
    </row>
    <row r="1569" spans="3:4" ht="12.95" customHeight="1" x14ac:dyDescent="0.2">
      <c r="C1569" s="62"/>
      <c r="D1569" s="62"/>
    </row>
    <row r="1570" spans="3:4" ht="12.95" customHeight="1" x14ac:dyDescent="0.2">
      <c r="C1570" s="62"/>
      <c r="D1570" s="62"/>
    </row>
    <row r="1571" spans="3:4" ht="12.95" customHeight="1" x14ac:dyDescent="0.2">
      <c r="C1571" s="62"/>
      <c r="D1571" s="62"/>
    </row>
    <row r="1572" spans="3:4" ht="12.95" customHeight="1" x14ac:dyDescent="0.2">
      <c r="C1572" s="62"/>
      <c r="D1572" s="62"/>
    </row>
    <row r="1573" spans="3:4" ht="12.95" customHeight="1" x14ac:dyDescent="0.2">
      <c r="C1573" s="62"/>
      <c r="D1573" s="62"/>
    </row>
    <row r="1574" spans="3:4" ht="12.95" customHeight="1" x14ac:dyDescent="0.2">
      <c r="C1574" s="62"/>
      <c r="D1574" s="62"/>
    </row>
    <row r="1575" spans="3:4" ht="12.95" customHeight="1" x14ac:dyDescent="0.2">
      <c r="C1575" s="62"/>
      <c r="D1575" s="62"/>
    </row>
    <row r="1576" spans="3:4" ht="12.95" customHeight="1" x14ac:dyDescent="0.2">
      <c r="C1576" s="62"/>
      <c r="D1576" s="62"/>
    </row>
    <row r="1577" spans="3:4" ht="12.95" customHeight="1" x14ac:dyDescent="0.2">
      <c r="C1577" s="62"/>
      <c r="D1577" s="62"/>
    </row>
    <row r="1578" spans="3:4" ht="12.95" customHeight="1" x14ac:dyDescent="0.2">
      <c r="C1578" s="62"/>
      <c r="D1578" s="62"/>
    </row>
    <row r="1579" spans="3:4" ht="12.95" customHeight="1" x14ac:dyDescent="0.2">
      <c r="C1579" s="62"/>
      <c r="D1579" s="62"/>
    </row>
    <row r="1580" spans="3:4" ht="12.95" customHeight="1" x14ac:dyDescent="0.2">
      <c r="C1580" s="62"/>
      <c r="D1580" s="62"/>
    </row>
    <row r="1581" spans="3:4" ht="12.95" customHeight="1" x14ac:dyDescent="0.2">
      <c r="C1581" s="62"/>
      <c r="D1581" s="62"/>
    </row>
    <row r="1582" spans="3:4" ht="12.95" customHeight="1" x14ac:dyDescent="0.2">
      <c r="C1582" s="62"/>
      <c r="D1582" s="62"/>
    </row>
    <row r="1583" spans="3:4" ht="12.95" customHeight="1" x14ac:dyDescent="0.2">
      <c r="C1583" s="62"/>
      <c r="D1583" s="62"/>
    </row>
    <row r="1584" spans="3:4" ht="12.95" customHeight="1" x14ac:dyDescent="0.2">
      <c r="C1584" s="62"/>
      <c r="D1584" s="62"/>
    </row>
    <row r="1585" spans="3:4" ht="12.95" customHeight="1" x14ac:dyDescent="0.2">
      <c r="C1585" s="62"/>
      <c r="D1585" s="62"/>
    </row>
    <row r="1586" spans="3:4" ht="12.95" customHeight="1" x14ac:dyDescent="0.2">
      <c r="C1586" s="62"/>
      <c r="D1586" s="62"/>
    </row>
    <row r="1587" spans="3:4" ht="12.95" customHeight="1" x14ac:dyDescent="0.2">
      <c r="C1587" s="62"/>
      <c r="D1587" s="62"/>
    </row>
    <row r="1588" spans="3:4" ht="12.95" customHeight="1" x14ac:dyDescent="0.2">
      <c r="C1588" s="62"/>
      <c r="D1588" s="62"/>
    </row>
    <row r="1589" spans="3:4" ht="12.95" customHeight="1" x14ac:dyDescent="0.2">
      <c r="C1589" s="62"/>
      <c r="D1589" s="62"/>
    </row>
    <row r="1590" spans="3:4" ht="12.95" customHeight="1" x14ac:dyDescent="0.2">
      <c r="C1590" s="62"/>
      <c r="D1590" s="62"/>
    </row>
    <row r="1591" spans="3:4" ht="12.95" customHeight="1" x14ac:dyDescent="0.2">
      <c r="C1591" s="62"/>
      <c r="D1591" s="62"/>
    </row>
    <row r="1592" spans="3:4" ht="12.95" customHeight="1" x14ac:dyDescent="0.2">
      <c r="C1592" s="62"/>
      <c r="D1592" s="62"/>
    </row>
    <row r="1593" spans="3:4" ht="12.95" customHeight="1" x14ac:dyDescent="0.2">
      <c r="C1593" s="62"/>
      <c r="D1593" s="62"/>
    </row>
    <row r="1594" spans="3:4" ht="12.95" customHeight="1" x14ac:dyDescent="0.2">
      <c r="C1594" s="62"/>
      <c r="D1594" s="62"/>
    </row>
    <row r="1595" spans="3:4" ht="12.95" customHeight="1" x14ac:dyDescent="0.2">
      <c r="C1595" s="62"/>
      <c r="D1595" s="62"/>
    </row>
    <row r="1596" spans="3:4" ht="12.95" customHeight="1" x14ac:dyDescent="0.2">
      <c r="C1596" s="62"/>
      <c r="D1596" s="62"/>
    </row>
    <row r="1597" spans="3:4" ht="12.95" customHeight="1" x14ac:dyDescent="0.2">
      <c r="C1597" s="62"/>
      <c r="D1597" s="62"/>
    </row>
    <row r="1598" spans="3:4" ht="12.95" customHeight="1" x14ac:dyDescent="0.2">
      <c r="C1598" s="62"/>
      <c r="D1598" s="62"/>
    </row>
    <row r="1599" spans="3:4" ht="12.95" customHeight="1" x14ac:dyDescent="0.2">
      <c r="C1599" s="62"/>
      <c r="D1599" s="62"/>
    </row>
    <row r="1600" spans="3:4" ht="12.95" customHeight="1" x14ac:dyDescent="0.2">
      <c r="C1600" s="62"/>
      <c r="D1600" s="62"/>
    </row>
    <row r="1601" spans="3:4" ht="12.95" customHeight="1" x14ac:dyDescent="0.2">
      <c r="C1601" s="62"/>
      <c r="D1601" s="62"/>
    </row>
    <row r="1602" spans="3:4" ht="12.95" customHeight="1" x14ac:dyDescent="0.2">
      <c r="C1602" s="62"/>
      <c r="D1602" s="62"/>
    </row>
    <row r="1603" spans="3:4" ht="12.95" customHeight="1" x14ac:dyDescent="0.2">
      <c r="C1603" s="62"/>
      <c r="D1603" s="62"/>
    </row>
    <row r="1604" spans="3:4" ht="12.95" customHeight="1" x14ac:dyDescent="0.2">
      <c r="C1604" s="62"/>
      <c r="D1604" s="62"/>
    </row>
    <row r="1605" spans="3:4" ht="12.95" customHeight="1" x14ac:dyDescent="0.2">
      <c r="C1605" s="62"/>
      <c r="D1605" s="62"/>
    </row>
    <row r="1606" spans="3:4" ht="12.95" customHeight="1" x14ac:dyDescent="0.2">
      <c r="C1606" s="62"/>
      <c r="D1606" s="62"/>
    </row>
    <row r="1607" spans="3:4" ht="12.95" customHeight="1" x14ac:dyDescent="0.2">
      <c r="C1607" s="62"/>
      <c r="D1607" s="62"/>
    </row>
    <row r="1608" spans="3:4" ht="12.95" customHeight="1" x14ac:dyDescent="0.2">
      <c r="C1608" s="62"/>
      <c r="D1608" s="62"/>
    </row>
    <row r="1609" spans="3:4" ht="12.95" customHeight="1" x14ac:dyDescent="0.2">
      <c r="C1609" s="62"/>
      <c r="D1609" s="62"/>
    </row>
    <row r="1610" spans="3:4" ht="12.95" customHeight="1" x14ac:dyDescent="0.2">
      <c r="C1610" s="62"/>
      <c r="D1610" s="62"/>
    </row>
    <row r="1611" spans="3:4" ht="12.95" customHeight="1" x14ac:dyDescent="0.2">
      <c r="C1611" s="62"/>
      <c r="D1611" s="62"/>
    </row>
    <row r="1612" spans="3:4" ht="12.95" customHeight="1" x14ac:dyDescent="0.2">
      <c r="C1612" s="62"/>
      <c r="D1612" s="62"/>
    </row>
    <row r="1613" spans="3:4" ht="12.95" customHeight="1" x14ac:dyDescent="0.2">
      <c r="C1613" s="62"/>
      <c r="D1613" s="62"/>
    </row>
    <row r="1614" spans="3:4" ht="12.95" customHeight="1" x14ac:dyDescent="0.2">
      <c r="C1614" s="62"/>
      <c r="D1614" s="62"/>
    </row>
    <row r="1615" spans="3:4" ht="12.95" customHeight="1" x14ac:dyDescent="0.2">
      <c r="C1615" s="62"/>
      <c r="D1615" s="62"/>
    </row>
    <row r="1616" spans="3:4" ht="12.95" customHeight="1" x14ac:dyDescent="0.2">
      <c r="C1616" s="62"/>
      <c r="D1616" s="62"/>
    </row>
    <row r="1617" spans="3:4" ht="12.95" customHeight="1" x14ac:dyDescent="0.2">
      <c r="C1617" s="62"/>
      <c r="D1617" s="62"/>
    </row>
    <row r="1618" spans="3:4" ht="12.95" customHeight="1" x14ac:dyDescent="0.2">
      <c r="C1618" s="62"/>
      <c r="D1618" s="62"/>
    </row>
    <row r="1619" spans="3:4" ht="12.95" customHeight="1" x14ac:dyDescent="0.2">
      <c r="C1619" s="62"/>
      <c r="D1619" s="62"/>
    </row>
    <row r="1620" spans="3:4" ht="12.95" customHeight="1" x14ac:dyDescent="0.2">
      <c r="C1620" s="62"/>
      <c r="D1620" s="62"/>
    </row>
    <row r="1621" spans="3:4" ht="12.95" customHeight="1" x14ac:dyDescent="0.2">
      <c r="C1621" s="62"/>
      <c r="D1621" s="62"/>
    </row>
    <row r="1622" spans="3:4" ht="12.95" customHeight="1" x14ac:dyDescent="0.2">
      <c r="C1622" s="62"/>
      <c r="D1622" s="62"/>
    </row>
    <row r="1623" spans="3:4" ht="12.95" customHeight="1" x14ac:dyDescent="0.2">
      <c r="C1623" s="62"/>
      <c r="D1623" s="62"/>
    </row>
    <row r="1624" spans="3:4" ht="12.95" customHeight="1" x14ac:dyDescent="0.2">
      <c r="C1624" s="62"/>
      <c r="D1624" s="62"/>
    </row>
    <row r="1625" spans="3:4" ht="12.95" customHeight="1" x14ac:dyDescent="0.2">
      <c r="C1625" s="62"/>
      <c r="D1625" s="62"/>
    </row>
    <row r="1626" spans="3:4" ht="12.95" customHeight="1" x14ac:dyDescent="0.2">
      <c r="C1626" s="62"/>
      <c r="D1626" s="62"/>
    </row>
    <row r="1627" spans="3:4" ht="12.95" customHeight="1" x14ac:dyDescent="0.2">
      <c r="C1627" s="62"/>
      <c r="D1627" s="62"/>
    </row>
    <row r="1628" spans="3:4" ht="12.95" customHeight="1" x14ac:dyDescent="0.2">
      <c r="C1628" s="62"/>
      <c r="D1628" s="62"/>
    </row>
    <row r="1629" spans="3:4" ht="12.95" customHeight="1" x14ac:dyDescent="0.2">
      <c r="C1629" s="62"/>
      <c r="D1629" s="62"/>
    </row>
    <row r="1630" spans="3:4" ht="12.95" customHeight="1" x14ac:dyDescent="0.2">
      <c r="C1630" s="62"/>
      <c r="D1630" s="62"/>
    </row>
    <row r="1631" spans="3:4" ht="12.95" customHeight="1" x14ac:dyDescent="0.2">
      <c r="C1631" s="62"/>
      <c r="D1631" s="62"/>
    </row>
    <row r="1632" spans="3:4" ht="12.95" customHeight="1" x14ac:dyDescent="0.2">
      <c r="C1632" s="62"/>
      <c r="D1632" s="62"/>
    </row>
    <row r="1633" spans="3:4" ht="12.95" customHeight="1" x14ac:dyDescent="0.2">
      <c r="C1633" s="62"/>
      <c r="D1633" s="62"/>
    </row>
    <row r="1634" spans="3:4" ht="12.95" customHeight="1" x14ac:dyDescent="0.2">
      <c r="C1634" s="62"/>
      <c r="D1634" s="62"/>
    </row>
    <row r="1635" spans="3:4" ht="12.95" customHeight="1" x14ac:dyDescent="0.2">
      <c r="C1635" s="62"/>
      <c r="D1635" s="62"/>
    </row>
    <row r="1636" spans="3:4" ht="12.95" customHeight="1" x14ac:dyDescent="0.2">
      <c r="C1636" s="62"/>
      <c r="D1636" s="62"/>
    </row>
    <row r="1637" spans="3:4" ht="12.95" customHeight="1" x14ac:dyDescent="0.2">
      <c r="C1637" s="62"/>
      <c r="D1637" s="62"/>
    </row>
    <row r="1638" spans="3:4" ht="12.95" customHeight="1" x14ac:dyDescent="0.2">
      <c r="C1638" s="62"/>
      <c r="D1638" s="62"/>
    </row>
    <row r="1639" spans="3:4" ht="12.95" customHeight="1" x14ac:dyDescent="0.2">
      <c r="C1639" s="62"/>
      <c r="D1639" s="62"/>
    </row>
    <row r="1640" spans="3:4" ht="12.95" customHeight="1" x14ac:dyDescent="0.2">
      <c r="C1640" s="62"/>
      <c r="D1640" s="62"/>
    </row>
    <row r="1641" spans="3:4" ht="12.95" customHeight="1" x14ac:dyDescent="0.2">
      <c r="C1641" s="62"/>
      <c r="D1641" s="62"/>
    </row>
    <row r="1642" spans="3:4" ht="12.95" customHeight="1" x14ac:dyDescent="0.2">
      <c r="C1642" s="62"/>
      <c r="D1642" s="62"/>
    </row>
    <row r="1643" spans="3:4" ht="12.95" customHeight="1" x14ac:dyDescent="0.2">
      <c r="C1643" s="62"/>
      <c r="D1643" s="62"/>
    </row>
    <row r="1644" spans="3:4" ht="12.95" customHeight="1" x14ac:dyDescent="0.2">
      <c r="C1644" s="62"/>
      <c r="D1644" s="62"/>
    </row>
    <row r="1645" spans="3:4" ht="12.95" customHeight="1" x14ac:dyDescent="0.2">
      <c r="C1645" s="62"/>
      <c r="D1645" s="62"/>
    </row>
    <row r="1646" spans="3:4" ht="12.95" customHeight="1" x14ac:dyDescent="0.2">
      <c r="C1646" s="62"/>
      <c r="D1646" s="62"/>
    </row>
    <row r="1647" spans="3:4" ht="12.95" customHeight="1" x14ac:dyDescent="0.2">
      <c r="C1647" s="62"/>
      <c r="D1647" s="62"/>
    </row>
    <row r="1648" spans="3:4" ht="12.95" customHeight="1" x14ac:dyDescent="0.2">
      <c r="C1648" s="62"/>
      <c r="D1648" s="62"/>
    </row>
    <row r="1649" spans="3:4" ht="12.95" customHeight="1" x14ac:dyDescent="0.2">
      <c r="C1649" s="62"/>
      <c r="D1649" s="62"/>
    </row>
    <row r="1650" spans="3:4" ht="12.95" customHeight="1" x14ac:dyDescent="0.2">
      <c r="C1650" s="62"/>
      <c r="D1650" s="62"/>
    </row>
    <row r="1651" spans="3:4" ht="12.95" customHeight="1" x14ac:dyDescent="0.2">
      <c r="C1651" s="62"/>
      <c r="D1651" s="62"/>
    </row>
    <row r="1652" spans="3:4" ht="12.95" customHeight="1" x14ac:dyDescent="0.2">
      <c r="C1652" s="62"/>
      <c r="D1652" s="62"/>
    </row>
    <row r="1653" spans="3:4" ht="12.95" customHeight="1" x14ac:dyDescent="0.2">
      <c r="C1653" s="62"/>
      <c r="D1653" s="62"/>
    </row>
    <row r="1654" spans="3:4" ht="12.95" customHeight="1" x14ac:dyDescent="0.2">
      <c r="C1654" s="62"/>
      <c r="D1654" s="62"/>
    </row>
    <row r="1655" spans="3:4" ht="12.95" customHeight="1" x14ac:dyDescent="0.2">
      <c r="C1655" s="62"/>
      <c r="D1655" s="62"/>
    </row>
    <row r="1656" spans="3:4" ht="12.95" customHeight="1" x14ac:dyDescent="0.2">
      <c r="C1656" s="62"/>
      <c r="D1656" s="62"/>
    </row>
    <row r="1657" spans="3:4" ht="12.95" customHeight="1" x14ac:dyDescent="0.2">
      <c r="C1657" s="62"/>
      <c r="D1657" s="62"/>
    </row>
    <row r="1658" spans="3:4" ht="12.95" customHeight="1" x14ac:dyDescent="0.2">
      <c r="C1658" s="62"/>
      <c r="D1658" s="62"/>
    </row>
    <row r="1659" spans="3:4" ht="12.95" customHeight="1" x14ac:dyDescent="0.2">
      <c r="C1659" s="62"/>
      <c r="D1659" s="62"/>
    </row>
    <row r="1660" spans="3:4" ht="12.95" customHeight="1" x14ac:dyDescent="0.2">
      <c r="C1660" s="62"/>
      <c r="D1660" s="62"/>
    </row>
    <row r="1661" spans="3:4" ht="12.95" customHeight="1" x14ac:dyDescent="0.2">
      <c r="C1661" s="62"/>
      <c r="D1661" s="62"/>
    </row>
    <row r="1662" spans="3:4" ht="12.95" customHeight="1" x14ac:dyDescent="0.2">
      <c r="C1662" s="62"/>
      <c r="D1662" s="62"/>
    </row>
    <row r="1663" spans="3:4" ht="12.95" customHeight="1" x14ac:dyDescent="0.2">
      <c r="C1663" s="62"/>
      <c r="D1663" s="62"/>
    </row>
    <row r="1664" spans="3:4" ht="12.95" customHeight="1" x14ac:dyDescent="0.2">
      <c r="C1664" s="62"/>
      <c r="D1664" s="62"/>
    </row>
    <row r="1665" spans="3:4" ht="12.95" customHeight="1" x14ac:dyDescent="0.2">
      <c r="C1665" s="62"/>
      <c r="D1665" s="62"/>
    </row>
    <row r="1666" spans="3:4" ht="12.95" customHeight="1" x14ac:dyDescent="0.2">
      <c r="C1666" s="62"/>
      <c r="D1666" s="62"/>
    </row>
    <row r="1667" spans="3:4" ht="12.95" customHeight="1" x14ac:dyDescent="0.2">
      <c r="C1667" s="62"/>
      <c r="D1667" s="62"/>
    </row>
    <row r="1668" spans="3:4" ht="12.95" customHeight="1" x14ac:dyDescent="0.2">
      <c r="C1668" s="62"/>
      <c r="D1668" s="62"/>
    </row>
    <row r="1669" spans="3:4" ht="12.95" customHeight="1" x14ac:dyDescent="0.2">
      <c r="C1669" s="62"/>
      <c r="D1669" s="62"/>
    </row>
    <row r="1670" spans="3:4" ht="12.95" customHeight="1" x14ac:dyDescent="0.2">
      <c r="C1670" s="62"/>
      <c r="D1670" s="62"/>
    </row>
    <row r="1671" spans="3:4" ht="12.95" customHeight="1" x14ac:dyDescent="0.2">
      <c r="C1671" s="62"/>
      <c r="D1671" s="62"/>
    </row>
    <row r="1672" spans="3:4" ht="12.95" customHeight="1" x14ac:dyDescent="0.2">
      <c r="C1672" s="62"/>
      <c r="D1672" s="62"/>
    </row>
    <row r="1673" spans="3:4" ht="12.95" customHeight="1" x14ac:dyDescent="0.2">
      <c r="C1673" s="62"/>
      <c r="D1673" s="62"/>
    </row>
    <row r="1674" spans="3:4" ht="12.95" customHeight="1" x14ac:dyDescent="0.2">
      <c r="C1674" s="62"/>
      <c r="D1674" s="62"/>
    </row>
    <row r="1675" spans="3:4" ht="12.95" customHeight="1" x14ac:dyDescent="0.2">
      <c r="C1675" s="62"/>
      <c r="D1675" s="62"/>
    </row>
    <row r="1676" spans="3:4" ht="12.95" customHeight="1" x14ac:dyDescent="0.2">
      <c r="C1676" s="62"/>
      <c r="D1676" s="62"/>
    </row>
    <row r="1677" spans="3:4" ht="12.95" customHeight="1" x14ac:dyDescent="0.2">
      <c r="C1677" s="62"/>
      <c r="D1677" s="62"/>
    </row>
    <row r="1678" spans="3:4" ht="12.95" customHeight="1" x14ac:dyDescent="0.2">
      <c r="C1678" s="62"/>
      <c r="D1678" s="62"/>
    </row>
    <row r="1679" spans="3:4" ht="12.95" customHeight="1" x14ac:dyDescent="0.2">
      <c r="C1679" s="62"/>
      <c r="D1679" s="62"/>
    </row>
    <row r="1680" spans="3:4" ht="12.95" customHeight="1" x14ac:dyDescent="0.2">
      <c r="C1680" s="62"/>
      <c r="D1680" s="62"/>
    </row>
    <row r="1681" spans="3:4" ht="12.95" customHeight="1" x14ac:dyDescent="0.2">
      <c r="C1681" s="62"/>
      <c r="D1681" s="62"/>
    </row>
    <row r="1682" spans="3:4" ht="12.95" customHeight="1" x14ac:dyDescent="0.2">
      <c r="C1682" s="62"/>
      <c r="D1682" s="62"/>
    </row>
    <row r="1683" spans="3:4" ht="12.95" customHeight="1" x14ac:dyDescent="0.2">
      <c r="C1683" s="62"/>
      <c r="D1683" s="62"/>
    </row>
    <row r="1684" spans="3:4" ht="12.95" customHeight="1" x14ac:dyDescent="0.2">
      <c r="C1684" s="62"/>
      <c r="D1684" s="62"/>
    </row>
    <row r="1685" spans="3:4" ht="12.95" customHeight="1" x14ac:dyDescent="0.2">
      <c r="C1685" s="62"/>
      <c r="D1685" s="62"/>
    </row>
    <row r="1686" spans="3:4" ht="12.95" customHeight="1" x14ac:dyDescent="0.2">
      <c r="C1686" s="62"/>
      <c r="D1686" s="62"/>
    </row>
    <row r="1687" spans="3:4" ht="12.95" customHeight="1" x14ac:dyDescent="0.2">
      <c r="C1687" s="62"/>
      <c r="D1687" s="62"/>
    </row>
    <row r="1688" spans="3:4" ht="12.95" customHeight="1" x14ac:dyDescent="0.2">
      <c r="C1688" s="62"/>
      <c r="D1688" s="62"/>
    </row>
    <row r="1689" spans="3:4" ht="12.95" customHeight="1" x14ac:dyDescent="0.2">
      <c r="C1689" s="62"/>
      <c r="D1689" s="62"/>
    </row>
    <row r="1690" spans="3:4" ht="12.95" customHeight="1" x14ac:dyDescent="0.2">
      <c r="C1690" s="62"/>
      <c r="D1690" s="62"/>
    </row>
    <row r="1691" spans="3:4" ht="12.95" customHeight="1" x14ac:dyDescent="0.2">
      <c r="C1691" s="62"/>
      <c r="D1691" s="62"/>
    </row>
    <row r="1692" spans="3:4" ht="12.95" customHeight="1" x14ac:dyDescent="0.2">
      <c r="C1692" s="62"/>
      <c r="D1692" s="62"/>
    </row>
    <row r="1693" spans="3:4" ht="12.95" customHeight="1" x14ac:dyDescent="0.2">
      <c r="C1693" s="62"/>
      <c r="D1693" s="62"/>
    </row>
    <row r="1694" spans="3:4" ht="12.95" customHeight="1" x14ac:dyDescent="0.2">
      <c r="C1694" s="62"/>
      <c r="D1694" s="62"/>
    </row>
    <row r="1695" spans="3:4" ht="12.95" customHeight="1" x14ac:dyDescent="0.2">
      <c r="C1695" s="62"/>
      <c r="D1695" s="62"/>
    </row>
    <row r="1696" spans="3:4" ht="12.95" customHeight="1" x14ac:dyDescent="0.2">
      <c r="C1696" s="62"/>
      <c r="D1696" s="62"/>
    </row>
    <row r="1697" spans="3:4" ht="12.95" customHeight="1" x14ac:dyDescent="0.2">
      <c r="C1697" s="62"/>
      <c r="D1697" s="62"/>
    </row>
    <row r="1698" spans="3:4" ht="12.95" customHeight="1" x14ac:dyDescent="0.2">
      <c r="C1698" s="62"/>
      <c r="D1698" s="62"/>
    </row>
    <row r="1699" spans="3:4" ht="12.95" customHeight="1" x14ac:dyDescent="0.2">
      <c r="C1699" s="62"/>
      <c r="D1699" s="62"/>
    </row>
    <row r="1700" spans="3:4" ht="12.95" customHeight="1" x14ac:dyDescent="0.2">
      <c r="C1700" s="62"/>
      <c r="D1700" s="62"/>
    </row>
    <row r="1701" spans="3:4" ht="12.95" customHeight="1" x14ac:dyDescent="0.2">
      <c r="C1701" s="62"/>
      <c r="D1701" s="62"/>
    </row>
    <row r="1702" spans="3:4" ht="12.95" customHeight="1" x14ac:dyDescent="0.2">
      <c r="C1702" s="62"/>
      <c r="D1702" s="62"/>
    </row>
    <row r="1703" spans="3:4" ht="12.95" customHeight="1" x14ac:dyDescent="0.2">
      <c r="C1703" s="62"/>
      <c r="D1703" s="62"/>
    </row>
    <row r="1704" spans="3:4" ht="12.95" customHeight="1" x14ac:dyDescent="0.2">
      <c r="C1704" s="62"/>
      <c r="D1704" s="62"/>
    </row>
    <row r="1705" spans="3:4" ht="12.95" customHeight="1" x14ac:dyDescent="0.2">
      <c r="C1705" s="62"/>
      <c r="D1705" s="62"/>
    </row>
    <row r="1706" spans="3:4" ht="12.95" customHeight="1" x14ac:dyDescent="0.2">
      <c r="C1706" s="62"/>
      <c r="D1706" s="62"/>
    </row>
    <row r="1707" spans="3:4" ht="12.95" customHeight="1" x14ac:dyDescent="0.2">
      <c r="C1707" s="62"/>
      <c r="D1707" s="62"/>
    </row>
    <row r="1708" spans="3:4" ht="12.95" customHeight="1" x14ac:dyDescent="0.2">
      <c r="C1708" s="62"/>
      <c r="D1708" s="62"/>
    </row>
    <row r="1709" spans="3:4" ht="12.95" customHeight="1" x14ac:dyDescent="0.2">
      <c r="C1709" s="62"/>
      <c r="D1709" s="62"/>
    </row>
    <row r="1710" spans="3:4" ht="12.95" customHeight="1" x14ac:dyDescent="0.2">
      <c r="C1710" s="62"/>
      <c r="D1710" s="62"/>
    </row>
    <row r="1711" spans="3:4" ht="12.95" customHeight="1" x14ac:dyDescent="0.2">
      <c r="C1711" s="62"/>
      <c r="D1711" s="62"/>
    </row>
    <row r="1712" spans="3:4" ht="12.95" customHeight="1" x14ac:dyDescent="0.2">
      <c r="C1712" s="62"/>
      <c r="D1712" s="62"/>
    </row>
    <row r="1713" spans="3:4" ht="12.95" customHeight="1" x14ac:dyDescent="0.2">
      <c r="C1713" s="62"/>
      <c r="D1713" s="62"/>
    </row>
    <row r="1714" spans="3:4" ht="12.95" customHeight="1" x14ac:dyDescent="0.2">
      <c r="C1714" s="62"/>
      <c r="D1714" s="62"/>
    </row>
    <row r="1715" spans="3:4" ht="12.95" customHeight="1" x14ac:dyDescent="0.2">
      <c r="C1715" s="62"/>
      <c r="D1715" s="62"/>
    </row>
    <row r="1716" spans="3:4" ht="12.95" customHeight="1" x14ac:dyDescent="0.2">
      <c r="C1716" s="62"/>
      <c r="D1716" s="62"/>
    </row>
    <row r="1717" spans="3:4" ht="12.95" customHeight="1" x14ac:dyDescent="0.2">
      <c r="C1717" s="62"/>
      <c r="D1717" s="62"/>
    </row>
    <row r="1718" spans="3:4" ht="12.95" customHeight="1" x14ac:dyDescent="0.2">
      <c r="C1718" s="62"/>
      <c r="D1718" s="62"/>
    </row>
    <row r="1719" spans="3:4" ht="12.95" customHeight="1" x14ac:dyDescent="0.2">
      <c r="C1719" s="62"/>
      <c r="D1719" s="62"/>
    </row>
    <row r="1720" spans="3:4" ht="12.95" customHeight="1" x14ac:dyDescent="0.2">
      <c r="C1720" s="62"/>
      <c r="D1720" s="62"/>
    </row>
    <row r="1721" spans="3:4" ht="12.95" customHeight="1" x14ac:dyDescent="0.2">
      <c r="C1721" s="62"/>
      <c r="D1721" s="62"/>
    </row>
    <row r="1722" spans="3:4" ht="12.95" customHeight="1" x14ac:dyDescent="0.2">
      <c r="C1722" s="62"/>
      <c r="D1722" s="62"/>
    </row>
    <row r="1723" spans="3:4" ht="12.95" customHeight="1" x14ac:dyDescent="0.2">
      <c r="C1723" s="62"/>
      <c r="D1723" s="62"/>
    </row>
    <row r="1724" spans="3:4" ht="12.95" customHeight="1" x14ac:dyDescent="0.2">
      <c r="C1724" s="62"/>
      <c r="D1724" s="62"/>
    </row>
    <row r="1725" spans="3:4" ht="12.95" customHeight="1" x14ac:dyDescent="0.2">
      <c r="C1725" s="62"/>
      <c r="D1725" s="62"/>
    </row>
    <row r="1726" spans="3:4" ht="12.95" customHeight="1" x14ac:dyDescent="0.2">
      <c r="C1726" s="62"/>
      <c r="D1726" s="62"/>
    </row>
    <row r="1727" spans="3:4" ht="12.95" customHeight="1" x14ac:dyDescent="0.2">
      <c r="C1727" s="62"/>
      <c r="D1727" s="62"/>
    </row>
    <row r="1728" spans="3:4" ht="12.95" customHeight="1" x14ac:dyDescent="0.2">
      <c r="C1728" s="62"/>
      <c r="D1728" s="62"/>
    </row>
    <row r="1729" spans="3:4" ht="12.95" customHeight="1" x14ac:dyDescent="0.2">
      <c r="C1729" s="62"/>
      <c r="D1729" s="62"/>
    </row>
    <row r="1730" spans="3:4" ht="12.95" customHeight="1" x14ac:dyDescent="0.2">
      <c r="C1730" s="62"/>
      <c r="D1730" s="62"/>
    </row>
    <row r="1731" spans="3:4" ht="12.95" customHeight="1" x14ac:dyDescent="0.2">
      <c r="C1731" s="62"/>
      <c r="D1731" s="62"/>
    </row>
    <row r="1732" spans="3:4" ht="12.95" customHeight="1" x14ac:dyDescent="0.2">
      <c r="C1732" s="62"/>
      <c r="D1732" s="62"/>
    </row>
    <row r="1733" spans="3:4" ht="12.95" customHeight="1" x14ac:dyDescent="0.2">
      <c r="C1733" s="62"/>
      <c r="D1733" s="62"/>
    </row>
    <row r="1734" spans="3:4" ht="12.95" customHeight="1" x14ac:dyDescent="0.2">
      <c r="C1734" s="62"/>
      <c r="D1734" s="62"/>
    </row>
    <row r="1735" spans="3:4" ht="12.95" customHeight="1" x14ac:dyDescent="0.2">
      <c r="C1735" s="62"/>
      <c r="D1735" s="62"/>
    </row>
    <row r="1736" spans="3:4" ht="12.95" customHeight="1" x14ac:dyDescent="0.2">
      <c r="C1736" s="62"/>
      <c r="D1736" s="62"/>
    </row>
    <row r="1737" spans="3:4" ht="12.95" customHeight="1" x14ac:dyDescent="0.2">
      <c r="C1737" s="62"/>
      <c r="D1737" s="62"/>
    </row>
    <row r="1738" spans="3:4" ht="12.95" customHeight="1" x14ac:dyDescent="0.2">
      <c r="C1738" s="62"/>
      <c r="D1738" s="62"/>
    </row>
    <row r="1739" spans="3:4" ht="12.95" customHeight="1" x14ac:dyDescent="0.2">
      <c r="C1739" s="62"/>
      <c r="D1739" s="62"/>
    </row>
    <row r="1740" spans="3:4" ht="12.95" customHeight="1" x14ac:dyDescent="0.2">
      <c r="C1740" s="62"/>
      <c r="D1740" s="62"/>
    </row>
    <row r="1741" spans="3:4" ht="12.95" customHeight="1" x14ac:dyDescent="0.2">
      <c r="C1741" s="62"/>
      <c r="D1741" s="62"/>
    </row>
    <row r="1742" spans="3:4" ht="12.95" customHeight="1" x14ac:dyDescent="0.2">
      <c r="C1742" s="62"/>
      <c r="D1742" s="62"/>
    </row>
    <row r="1743" spans="3:4" ht="12.95" customHeight="1" x14ac:dyDescent="0.2">
      <c r="C1743" s="62"/>
      <c r="D1743" s="62"/>
    </row>
    <row r="1744" spans="3:4" ht="12.95" customHeight="1" x14ac:dyDescent="0.2">
      <c r="C1744" s="62"/>
      <c r="D1744" s="62"/>
    </row>
    <row r="1745" spans="3:4" ht="12.95" customHeight="1" x14ac:dyDescent="0.2">
      <c r="C1745" s="62"/>
      <c r="D1745" s="62"/>
    </row>
    <row r="1746" spans="3:4" ht="12.95" customHeight="1" x14ac:dyDescent="0.2">
      <c r="C1746" s="62"/>
      <c r="D1746" s="62"/>
    </row>
    <row r="1747" spans="3:4" ht="12.95" customHeight="1" x14ac:dyDescent="0.2">
      <c r="C1747" s="62"/>
      <c r="D1747" s="62"/>
    </row>
    <row r="1748" spans="3:4" ht="12.95" customHeight="1" x14ac:dyDescent="0.2">
      <c r="C1748" s="62"/>
      <c r="D1748" s="62"/>
    </row>
    <row r="1749" spans="3:4" ht="12.95" customHeight="1" x14ac:dyDescent="0.2">
      <c r="C1749" s="62"/>
      <c r="D1749" s="62"/>
    </row>
    <row r="1750" spans="3:4" ht="12.95" customHeight="1" x14ac:dyDescent="0.2">
      <c r="C1750" s="62"/>
      <c r="D1750" s="62"/>
    </row>
    <row r="1751" spans="3:4" ht="12.95" customHeight="1" x14ac:dyDescent="0.2">
      <c r="C1751" s="62"/>
      <c r="D1751" s="62"/>
    </row>
    <row r="1752" spans="3:4" ht="12.95" customHeight="1" x14ac:dyDescent="0.2">
      <c r="C1752" s="62"/>
      <c r="D1752" s="62"/>
    </row>
    <row r="1753" spans="3:4" ht="12.95" customHeight="1" x14ac:dyDescent="0.2">
      <c r="C1753" s="62"/>
      <c r="D1753" s="62"/>
    </row>
    <row r="1754" spans="3:4" ht="12.95" customHeight="1" x14ac:dyDescent="0.2">
      <c r="C1754" s="62"/>
      <c r="D1754" s="62"/>
    </row>
    <row r="1755" spans="3:4" ht="12.95" customHeight="1" x14ac:dyDescent="0.2">
      <c r="C1755" s="62"/>
      <c r="D1755" s="62"/>
    </row>
    <row r="1756" spans="3:4" ht="12.95" customHeight="1" x14ac:dyDescent="0.2">
      <c r="C1756" s="62"/>
      <c r="D1756" s="62"/>
    </row>
    <row r="1757" spans="3:4" ht="12.95" customHeight="1" x14ac:dyDescent="0.2">
      <c r="C1757" s="62"/>
      <c r="D1757" s="62"/>
    </row>
    <row r="1758" spans="3:4" ht="12.95" customHeight="1" x14ac:dyDescent="0.2">
      <c r="C1758" s="62"/>
      <c r="D1758" s="62"/>
    </row>
    <row r="1759" spans="3:4" ht="12.95" customHeight="1" x14ac:dyDescent="0.2">
      <c r="C1759" s="62"/>
      <c r="D1759" s="62"/>
    </row>
    <row r="1760" spans="3:4" ht="12.95" customHeight="1" x14ac:dyDescent="0.2">
      <c r="C1760" s="62"/>
      <c r="D1760" s="62"/>
    </row>
    <row r="1761" spans="3:4" ht="12.95" customHeight="1" x14ac:dyDescent="0.2">
      <c r="C1761" s="62"/>
      <c r="D1761" s="62"/>
    </row>
    <row r="1762" spans="3:4" ht="12.95" customHeight="1" x14ac:dyDescent="0.2">
      <c r="C1762" s="62"/>
      <c r="D1762" s="62"/>
    </row>
    <row r="1763" spans="3:4" ht="12.95" customHeight="1" x14ac:dyDescent="0.2">
      <c r="C1763" s="62"/>
      <c r="D1763" s="62"/>
    </row>
    <row r="1764" spans="3:4" ht="12.95" customHeight="1" x14ac:dyDescent="0.2">
      <c r="C1764" s="62"/>
      <c r="D1764" s="62"/>
    </row>
    <row r="1765" spans="3:4" ht="12.95" customHeight="1" x14ac:dyDescent="0.2">
      <c r="C1765" s="62"/>
      <c r="D1765" s="62"/>
    </row>
    <row r="1766" spans="3:4" ht="12.95" customHeight="1" x14ac:dyDescent="0.2">
      <c r="C1766" s="62"/>
      <c r="D1766" s="62"/>
    </row>
  </sheetData>
  <sortState xmlns:xlrd2="http://schemas.microsoft.com/office/spreadsheetml/2017/richdata2" ref="A21:U111">
    <sortCondition ref="C21:C111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69"/>
  <sheetViews>
    <sheetView topLeftCell="A50" workbookViewId="0">
      <selection activeCell="A51" sqref="A51:C98"/>
    </sheetView>
  </sheetViews>
  <sheetFormatPr defaultRowHeight="12.75" x14ac:dyDescent="0.2"/>
  <cols>
    <col min="1" max="1" width="19.7109375" style="5" customWidth="1"/>
    <col min="2" max="2" width="4.42578125" style="4" customWidth="1"/>
    <col min="3" max="3" width="12.7109375" style="5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5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15" t="s">
        <v>77</v>
      </c>
      <c r="I1" s="16" t="s">
        <v>78</v>
      </c>
      <c r="J1" s="17" t="s">
        <v>69</v>
      </c>
    </row>
    <row r="2" spans="1:16" x14ac:dyDescent="0.2">
      <c r="I2" s="18" t="s">
        <v>79</v>
      </c>
      <c r="J2" s="19" t="s">
        <v>80</v>
      </c>
    </row>
    <row r="3" spans="1:16" x14ac:dyDescent="0.2">
      <c r="A3" s="20" t="s">
        <v>81</v>
      </c>
      <c r="I3" s="18" t="s">
        <v>82</v>
      </c>
      <c r="J3" s="19" t="s">
        <v>48</v>
      </c>
    </row>
    <row r="4" spans="1:16" x14ac:dyDescent="0.2">
      <c r="I4" s="18" t="s">
        <v>83</v>
      </c>
      <c r="J4" s="19" t="s">
        <v>48</v>
      </c>
    </row>
    <row r="5" spans="1:16" ht="13.5" thickBot="1" x14ac:dyDescent="0.25">
      <c r="I5" s="21" t="s">
        <v>84</v>
      </c>
      <c r="J5" s="22" t="s">
        <v>85</v>
      </c>
    </row>
    <row r="10" spans="1:16" ht="13.5" thickBot="1" x14ac:dyDescent="0.25"/>
    <row r="11" spans="1:16" ht="12.75" customHeight="1" thickBot="1" x14ac:dyDescent="0.25">
      <c r="A11" s="5" t="str">
        <f t="shared" ref="A11:A42" si="0">P11</f>
        <v> BRNO 20 </v>
      </c>
      <c r="B11" s="6" t="str">
        <f t="shared" ref="B11:B42" si="1">IF(H11=INT(H11),"I","II")</f>
        <v>I</v>
      </c>
      <c r="C11" s="5">
        <f t="shared" ref="C11:C42" si="2">1*G11</f>
        <v>42479.404999999999</v>
      </c>
      <c r="D11" s="4" t="str">
        <f t="shared" ref="D11:D42" si="3">VLOOKUP(F11,I$1:J$5,2,FALSE)</f>
        <v>vis</v>
      </c>
      <c r="E11" s="23">
        <f>VLOOKUP(C11,Active!C$21:E$973,3,FALSE)</f>
        <v>12068.031891590825</v>
      </c>
      <c r="F11" s="6" t="s">
        <v>84</v>
      </c>
      <c r="G11" s="4" t="str">
        <f t="shared" ref="G11:G42" si="4">MID(I11,3,LEN(I11)-3)</f>
        <v>42479.405</v>
      </c>
      <c r="H11" s="5">
        <f t="shared" ref="H11:H42" si="5">1*K11</f>
        <v>12068</v>
      </c>
      <c r="I11" s="24" t="s">
        <v>197</v>
      </c>
      <c r="J11" s="25" t="s">
        <v>198</v>
      </c>
      <c r="K11" s="24">
        <v>12068</v>
      </c>
      <c r="L11" s="24" t="s">
        <v>199</v>
      </c>
      <c r="M11" s="25" t="s">
        <v>125</v>
      </c>
      <c r="N11" s="25"/>
      <c r="O11" s="26" t="s">
        <v>200</v>
      </c>
      <c r="P11" s="26" t="s">
        <v>196</v>
      </c>
    </row>
    <row r="12" spans="1:16" ht="12.75" customHeight="1" thickBot="1" x14ac:dyDescent="0.25">
      <c r="A12" s="5" t="str">
        <f t="shared" si="0"/>
        <v> BBS 42 </v>
      </c>
      <c r="B12" s="6" t="str">
        <f t="shared" si="1"/>
        <v>I</v>
      </c>
      <c r="C12" s="5">
        <f t="shared" si="2"/>
        <v>43917.279000000002</v>
      </c>
      <c r="D12" s="4" t="str">
        <f t="shared" si="3"/>
        <v>vis</v>
      </c>
      <c r="E12" s="23">
        <f>VLOOKUP(C12,Active!C$21:E$973,3,FALSE)</f>
        <v>13223.004016410076</v>
      </c>
      <c r="F12" s="6" t="s">
        <v>84</v>
      </c>
      <c r="G12" s="4" t="str">
        <f t="shared" si="4"/>
        <v>43917.279</v>
      </c>
      <c r="H12" s="5">
        <f t="shared" si="5"/>
        <v>13223</v>
      </c>
      <c r="I12" s="24" t="s">
        <v>217</v>
      </c>
      <c r="J12" s="25" t="s">
        <v>218</v>
      </c>
      <c r="K12" s="24">
        <v>13223</v>
      </c>
      <c r="L12" s="24" t="s">
        <v>205</v>
      </c>
      <c r="M12" s="25" t="s">
        <v>125</v>
      </c>
      <c r="N12" s="25"/>
      <c r="O12" s="26" t="s">
        <v>219</v>
      </c>
      <c r="P12" s="26" t="s">
        <v>220</v>
      </c>
    </row>
    <row r="13" spans="1:16" ht="12.75" customHeight="1" thickBot="1" x14ac:dyDescent="0.25">
      <c r="A13" s="5" t="str">
        <f t="shared" si="0"/>
        <v> BBS 46 </v>
      </c>
      <c r="B13" s="6" t="str">
        <f t="shared" si="1"/>
        <v>I</v>
      </c>
      <c r="C13" s="5">
        <f t="shared" si="2"/>
        <v>44294.495000000003</v>
      </c>
      <c r="D13" s="4" t="str">
        <f t="shared" si="3"/>
        <v>vis</v>
      </c>
      <c r="E13" s="23">
        <f>VLOOKUP(C13,Active!C$21:E$973,3,FALSE)</f>
        <v>13526.002724944912</v>
      </c>
      <c r="F13" s="6" t="s">
        <v>84</v>
      </c>
      <c r="G13" s="4" t="str">
        <f t="shared" si="4"/>
        <v>44294.495</v>
      </c>
      <c r="H13" s="5">
        <f t="shared" si="5"/>
        <v>13526</v>
      </c>
      <c r="I13" s="24" t="s">
        <v>221</v>
      </c>
      <c r="J13" s="25" t="s">
        <v>222</v>
      </c>
      <c r="K13" s="24">
        <v>13526</v>
      </c>
      <c r="L13" s="24" t="s">
        <v>223</v>
      </c>
      <c r="M13" s="25" t="s">
        <v>125</v>
      </c>
      <c r="N13" s="25"/>
      <c r="O13" s="26" t="s">
        <v>219</v>
      </c>
      <c r="P13" s="26" t="s">
        <v>224</v>
      </c>
    </row>
    <row r="14" spans="1:16" ht="12.75" customHeight="1" thickBot="1" x14ac:dyDescent="0.25">
      <c r="A14" s="5" t="str">
        <f t="shared" si="0"/>
        <v> BBS 50 </v>
      </c>
      <c r="B14" s="6" t="str">
        <f t="shared" si="1"/>
        <v>I</v>
      </c>
      <c r="C14" s="5">
        <f t="shared" si="2"/>
        <v>44503.648000000001</v>
      </c>
      <c r="D14" s="4" t="str">
        <f t="shared" si="3"/>
        <v>vis</v>
      </c>
      <c r="E14" s="23">
        <f>VLOOKUP(C14,Active!C$21:E$973,3,FALSE)</f>
        <v>13694.004848095006</v>
      </c>
      <c r="F14" s="6" t="s">
        <v>84</v>
      </c>
      <c r="G14" s="4" t="str">
        <f t="shared" si="4"/>
        <v>44503.648</v>
      </c>
      <c r="H14" s="5">
        <f t="shared" si="5"/>
        <v>13694</v>
      </c>
      <c r="I14" s="24" t="s">
        <v>225</v>
      </c>
      <c r="J14" s="25" t="s">
        <v>226</v>
      </c>
      <c r="K14" s="24">
        <v>13694</v>
      </c>
      <c r="L14" s="24" t="s">
        <v>227</v>
      </c>
      <c r="M14" s="25" t="s">
        <v>125</v>
      </c>
      <c r="N14" s="25"/>
      <c r="O14" s="26" t="s">
        <v>219</v>
      </c>
      <c r="P14" s="26" t="s">
        <v>228</v>
      </c>
    </row>
    <row r="15" spans="1:16" ht="12.75" customHeight="1" thickBot="1" x14ac:dyDescent="0.25">
      <c r="A15" s="5" t="str">
        <f t="shared" si="0"/>
        <v> BBS 51 </v>
      </c>
      <c r="B15" s="6" t="str">
        <f t="shared" si="1"/>
        <v>I</v>
      </c>
      <c r="C15" s="5">
        <f t="shared" si="2"/>
        <v>44528.536999999997</v>
      </c>
      <c r="D15" s="4" t="str">
        <f t="shared" si="3"/>
        <v>vis</v>
      </c>
      <c r="E15" s="23">
        <f>VLOOKUP(C15,Active!C$21:E$973,3,FALSE)</f>
        <v>13713.996934477138</v>
      </c>
      <c r="F15" s="6" t="s">
        <v>84</v>
      </c>
      <c r="G15" s="4" t="str">
        <f t="shared" si="4"/>
        <v>44528.537</v>
      </c>
      <c r="H15" s="5">
        <f t="shared" si="5"/>
        <v>13714</v>
      </c>
      <c r="I15" s="24" t="s">
        <v>229</v>
      </c>
      <c r="J15" s="25" t="s">
        <v>230</v>
      </c>
      <c r="K15" s="24">
        <v>13714</v>
      </c>
      <c r="L15" s="24" t="s">
        <v>231</v>
      </c>
      <c r="M15" s="25" t="s">
        <v>125</v>
      </c>
      <c r="N15" s="25"/>
      <c r="O15" s="26" t="s">
        <v>219</v>
      </c>
      <c r="P15" s="26" t="s">
        <v>232</v>
      </c>
    </row>
    <row r="16" spans="1:16" ht="12.75" customHeight="1" thickBot="1" x14ac:dyDescent="0.25">
      <c r="A16" s="5" t="str">
        <f t="shared" si="0"/>
        <v> BRNO 23 </v>
      </c>
      <c r="B16" s="6" t="str">
        <f t="shared" si="1"/>
        <v>I</v>
      </c>
      <c r="C16" s="5">
        <f t="shared" si="2"/>
        <v>44574.61</v>
      </c>
      <c r="D16" s="4" t="str">
        <f t="shared" si="3"/>
        <v>vis</v>
      </c>
      <c r="E16" s="23">
        <f>VLOOKUP(C16,Active!C$21:E$973,3,FALSE)</f>
        <v>13751.005066418324</v>
      </c>
      <c r="F16" s="6" t="s">
        <v>84</v>
      </c>
      <c r="G16" s="4" t="str">
        <f t="shared" si="4"/>
        <v>44574.610</v>
      </c>
      <c r="H16" s="5">
        <f t="shared" si="5"/>
        <v>13751</v>
      </c>
      <c r="I16" s="24" t="s">
        <v>233</v>
      </c>
      <c r="J16" s="25" t="s">
        <v>234</v>
      </c>
      <c r="K16" s="24">
        <v>13751</v>
      </c>
      <c r="L16" s="24" t="s">
        <v>227</v>
      </c>
      <c r="M16" s="25" t="s">
        <v>125</v>
      </c>
      <c r="N16" s="25"/>
      <c r="O16" s="26" t="s">
        <v>235</v>
      </c>
      <c r="P16" s="26" t="s">
        <v>236</v>
      </c>
    </row>
    <row r="17" spans="1:16" ht="12.75" customHeight="1" thickBot="1" x14ac:dyDescent="0.25">
      <c r="A17" s="5" t="str">
        <f t="shared" si="0"/>
        <v> BBS 53 </v>
      </c>
      <c r="B17" s="6" t="str">
        <f t="shared" si="1"/>
        <v>I</v>
      </c>
      <c r="C17" s="5">
        <f t="shared" si="2"/>
        <v>44644.322999999997</v>
      </c>
      <c r="D17" s="4" t="str">
        <f t="shared" si="3"/>
        <v>vis</v>
      </c>
      <c r="E17" s="23">
        <f>VLOOKUP(C17,Active!C$21:E$973,3,FALSE)</f>
        <v>13807.002025635556</v>
      </c>
      <c r="F17" s="6" t="s">
        <v>84</v>
      </c>
      <c r="G17" s="4" t="str">
        <f t="shared" si="4"/>
        <v>44644.323</v>
      </c>
      <c r="H17" s="5">
        <f t="shared" si="5"/>
        <v>13807</v>
      </c>
      <c r="I17" s="24" t="s">
        <v>237</v>
      </c>
      <c r="J17" s="25" t="s">
        <v>238</v>
      </c>
      <c r="K17" s="24">
        <v>13807</v>
      </c>
      <c r="L17" s="24" t="s">
        <v>223</v>
      </c>
      <c r="M17" s="25" t="s">
        <v>125</v>
      </c>
      <c r="N17" s="25"/>
      <c r="O17" s="26" t="s">
        <v>219</v>
      </c>
      <c r="P17" s="26" t="s">
        <v>239</v>
      </c>
    </row>
    <row r="18" spans="1:16" ht="12.75" customHeight="1" thickBot="1" x14ac:dyDescent="0.25">
      <c r="A18" s="5" t="str">
        <f t="shared" si="0"/>
        <v> BBS 53 </v>
      </c>
      <c r="B18" s="6" t="str">
        <f t="shared" si="1"/>
        <v>I</v>
      </c>
      <c r="C18" s="5">
        <f t="shared" si="2"/>
        <v>44685.404999999999</v>
      </c>
      <c r="D18" s="4" t="str">
        <f t="shared" si="3"/>
        <v>vis</v>
      </c>
      <c r="E18" s="23">
        <f>VLOOKUP(C18,Active!C$21:E$973,3,FALSE)</f>
        <v>13840.001137401836</v>
      </c>
      <c r="F18" s="6" t="s">
        <v>84</v>
      </c>
      <c r="G18" s="4" t="str">
        <f t="shared" si="4"/>
        <v>44685.405</v>
      </c>
      <c r="H18" s="5">
        <f t="shared" si="5"/>
        <v>13840</v>
      </c>
      <c r="I18" s="24" t="s">
        <v>240</v>
      </c>
      <c r="J18" s="25" t="s">
        <v>241</v>
      </c>
      <c r="K18" s="24">
        <v>13840</v>
      </c>
      <c r="L18" s="24" t="s">
        <v>130</v>
      </c>
      <c r="M18" s="25" t="s">
        <v>125</v>
      </c>
      <c r="N18" s="25"/>
      <c r="O18" s="26" t="s">
        <v>219</v>
      </c>
      <c r="P18" s="26" t="s">
        <v>239</v>
      </c>
    </row>
    <row r="19" spans="1:16" ht="12.75" customHeight="1" thickBot="1" x14ac:dyDescent="0.25">
      <c r="A19" s="5" t="str">
        <f t="shared" si="0"/>
        <v> BBS 53 </v>
      </c>
      <c r="B19" s="6" t="str">
        <f t="shared" si="1"/>
        <v>I</v>
      </c>
      <c r="C19" s="5">
        <f t="shared" si="2"/>
        <v>44690.375999999997</v>
      </c>
      <c r="D19" s="4" t="str">
        <f t="shared" si="3"/>
        <v>vis</v>
      </c>
      <c r="E19" s="23">
        <f>VLOOKUP(C19,Active!C$21:E$973,3,FALSE)</f>
        <v>13843.994092579045</v>
      </c>
      <c r="F19" s="6" t="s">
        <v>84</v>
      </c>
      <c r="G19" s="4" t="str">
        <f t="shared" si="4"/>
        <v>44690.376</v>
      </c>
      <c r="H19" s="5">
        <f t="shared" si="5"/>
        <v>13844</v>
      </c>
      <c r="I19" s="24" t="s">
        <v>242</v>
      </c>
      <c r="J19" s="25" t="s">
        <v>243</v>
      </c>
      <c r="K19" s="24">
        <v>13844</v>
      </c>
      <c r="L19" s="24" t="s">
        <v>148</v>
      </c>
      <c r="M19" s="25" t="s">
        <v>125</v>
      </c>
      <c r="N19" s="25"/>
      <c r="O19" s="26" t="s">
        <v>219</v>
      </c>
      <c r="P19" s="26" t="s">
        <v>239</v>
      </c>
    </row>
    <row r="20" spans="1:16" ht="12.75" customHeight="1" thickBot="1" x14ac:dyDescent="0.25">
      <c r="A20" s="5" t="str">
        <f t="shared" si="0"/>
        <v> BBS 57 </v>
      </c>
      <c r="B20" s="6" t="str">
        <f t="shared" si="1"/>
        <v>I</v>
      </c>
      <c r="C20" s="5">
        <f t="shared" si="2"/>
        <v>44930.652999999998</v>
      </c>
      <c r="D20" s="4" t="str">
        <f t="shared" si="3"/>
        <v>vis</v>
      </c>
      <c r="E20" s="23">
        <f>VLOOKUP(C20,Active!C$21:E$973,3,FALSE)</f>
        <v>14036.996565142841</v>
      </c>
      <c r="F20" s="6" t="s">
        <v>84</v>
      </c>
      <c r="G20" s="4" t="str">
        <f t="shared" si="4"/>
        <v>44930.653</v>
      </c>
      <c r="H20" s="5">
        <f t="shared" si="5"/>
        <v>14037</v>
      </c>
      <c r="I20" s="24" t="s">
        <v>244</v>
      </c>
      <c r="J20" s="25" t="s">
        <v>245</v>
      </c>
      <c r="K20" s="24">
        <v>14037</v>
      </c>
      <c r="L20" s="24" t="s">
        <v>231</v>
      </c>
      <c r="M20" s="25" t="s">
        <v>125</v>
      </c>
      <c r="N20" s="25"/>
      <c r="O20" s="26" t="s">
        <v>219</v>
      </c>
      <c r="P20" s="26" t="s">
        <v>246</v>
      </c>
    </row>
    <row r="21" spans="1:16" ht="12.75" customHeight="1" thickBot="1" x14ac:dyDescent="0.25">
      <c r="A21" s="5" t="str">
        <f t="shared" si="0"/>
        <v> BBS 59 </v>
      </c>
      <c r="B21" s="6" t="str">
        <f t="shared" si="1"/>
        <v>I</v>
      </c>
      <c r="C21" s="5">
        <f t="shared" si="2"/>
        <v>45010.337</v>
      </c>
      <c r="D21" s="4" t="str">
        <f t="shared" si="3"/>
        <v>vis</v>
      </c>
      <c r="E21" s="23">
        <f>VLOOKUP(C21,Active!C$21:E$973,3,FALSE)</f>
        <v>14101.002728961159</v>
      </c>
      <c r="F21" s="6" t="s">
        <v>84</v>
      </c>
      <c r="G21" s="4" t="str">
        <f t="shared" si="4"/>
        <v>45010.337</v>
      </c>
      <c r="H21" s="5">
        <f t="shared" si="5"/>
        <v>14101</v>
      </c>
      <c r="I21" s="24" t="s">
        <v>247</v>
      </c>
      <c r="J21" s="25" t="s">
        <v>248</v>
      </c>
      <c r="K21" s="24">
        <v>14101</v>
      </c>
      <c r="L21" s="24" t="s">
        <v>223</v>
      </c>
      <c r="M21" s="25" t="s">
        <v>125</v>
      </c>
      <c r="N21" s="25"/>
      <c r="O21" s="26" t="s">
        <v>219</v>
      </c>
      <c r="P21" s="26" t="s">
        <v>249</v>
      </c>
    </row>
    <row r="22" spans="1:16" ht="12.75" customHeight="1" thickBot="1" x14ac:dyDescent="0.25">
      <c r="A22" s="5" t="str">
        <f t="shared" si="0"/>
        <v> BBS 64 </v>
      </c>
      <c r="B22" s="6" t="str">
        <f t="shared" si="1"/>
        <v>I</v>
      </c>
      <c r="C22" s="5">
        <f t="shared" si="2"/>
        <v>45346.474999999999</v>
      </c>
      <c r="D22" s="4" t="str">
        <f t="shared" si="3"/>
        <v>vis</v>
      </c>
      <c r="E22" s="23">
        <f>VLOOKUP(C22,Active!C$21:E$973,3,FALSE)</f>
        <v>14371.005538729254</v>
      </c>
      <c r="F22" s="6" t="s">
        <v>84</v>
      </c>
      <c r="G22" s="4" t="str">
        <f t="shared" si="4"/>
        <v>45346.475</v>
      </c>
      <c r="H22" s="5">
        <f t="shared" si="5"/>
        <v>14371</v>
      </c>
      <c r="I22" s="24" t="s">
        <v>250</v>
      </c>
      <c r="J22" s="25" t="s">
        <v>251</v>
      </c>
      <c r="K22" s="24">
        <v>14371</v>
      </c>
      <c r="L22" s="24" t="s">
        <v>252</v>
      </c>
      <c r="M22" s="25" t="s">
        <v>125</v>
      </c>
      <c r="N22" s="25"/>
      <c r="O22" s="26" t="s">
        <v>219</v>
      </c>
      <c r="P22" s="26" t="s">
        <v>253</v>
      </c>
    </row>
    <row r="23" spans="1:16" ht="12.75" customHeight="1" thickBot="1" x14ac:dyDescent="0.25">
      <c r="A23" s="5" t="str">
        <f t="shared" si="0"/>
        <v> BBS 70 </v>
      </c>
      <c r="B23" s="6" t="str">
        <f t="shared" si="1"/>
        <v>I</v>
      </c>
      <c r="C23" s="5">
        <f t="shared" si="2"/>
        <v>45702.53</v>
      </c>
      <c r="D23" s="4" t="str">
        <f t="shared" si="3"/>
        <v>vis</v>
      </c>
      <c r="E23" s="23">
        <f>VLOOKUP(C23,Active!C$21:E$973,3,FALSE)</f>
        <v>14657.006676452391</v>
      </c>
      <c r="F23" s="6" t="s">
        <v>84</v>
      </c>
      <c r="G23" s="4" t="str">
        <f t="shared" si="4"/>
        <v>45702.530</v>
      </c>
      <c r="H23" s="5">
        <f t="shared" si="5"/>
        <v>14657</v>
      </c>
      <c r="I23" s="24" t="s">
        <v>254</v>
      </c>
      <c r="J23" s="25" t="s">
        <v>255</v>
      </c>
      <c r="K23" s="24">
        <v>14657</v>
      </c>
      <c r="L23" s="24" t="s">
        <v>256</v>
      </c>
      <c r="M23" s="25" t="s">
        <v>125</v>
      </c>
      <c r="N23" s="25"/>
      <c r="O23" s="26" t="s">
        <v>219</v>
      </c>
      <c r="P23" s="26" t="s">
        <v>257</v>
      </c>
    </row>
    <row r="24" spans="1:16" ht="12.75" customHeight="1" thickBot="1" x14ac:dyDescent="0.25">
      <c r="A24" s="5" t="str">
        <f t="shared" si="0"/>
        <v> BBS 74 </v>
      </c>
      <c r="B24" s="6" t="str">
        <f t="shared" si="1"/>
        <v>I</v>
      </c>
      <c r="C24" s="5">
        <f t="shared" si="2"/>
        <v>46007.542999999998</v>
      </c>
      <c r="D24" s="4" t="str">
        <f t="shared" si="3"/>
        <v>vis</v>
      </c>
      <c r="E24" s="23">
        <f>VLOOKUP(C24,Active!C$21:E$973,3,FALSE)</f>
        <v>14902.008333556903</v>
      </c>
      <c r="F24" s="6" t="s">
        <v>84</v>
      </c>
      <c r="G24" s="4" t="str">
        <f t="shared" si="4"/>
        <v>46007.543</v>
      </c>
      <c r="H24" s="5">
        <f t="shared" si="5"/>
        <v>14902</v>
      </c>
      <c r="I24" s="24" t="s">
        <v>258</v>
      </c>
      <c r="J24" s="25" t="s">
        <v>259</v>
      </c>
      <c r="K24" s="24">
        <v>14902</v>
      </c>
      <c r="L24" s="24" t="s">
        <v>260</v>
      </c>
      <c r="M24" s="25" t="s">
        <v>125</v>
      </c>
      <c r="N24" s="25"/>
      <c r="O24" s="26" t="s">
        <v>219</v>
      </c>
      <c r="P24" s="26" t="s">
        <v>261</v>
      </c>
    </row>
    <row r="25" spans="1:16" ht="12.75" customHeight="1" thickBot="1" x14ac:dyDescent="0.25">
      <c r="A25" s="5" t="str">
        <f t="shared" si="0"/>
        <v> BBS 74 </v>
      </c>
      <c r="B25" s="6" t="str">
        <f t="shared" si="1"/>
        <v>I</v>
      </c>
      <c r="C25" s="5">
        <f t="shared" si="2"/>
        <v>46007.546999999999</v>
      </c>
      <c r="D25" s="4" t="str">
        <f t="shared" si="3"/>
        <v>vis</v>
      </c>
      <c r="E25" s="23">
        <f>VLOOKUP(C25,Active!C$21:E$973,3,FALSE)</f>
        <v>14902.011546556443</v>
      </c>
      <c r="F25" s="6" t="s">
        <v>84</v>
      </c>
      <c r="G25" s="4" t="str">
        <f t="shared" si="4"/>
        <v>46007.547</v>
      </c>
      <c r="H25" s="5">
        <f t="shared" si="5"/>
        <v>14902</v>
      </c>
      <c r="I25" s="24" t="s">
        <v>262</v>
      </c>
      <c r="J25" s="25" t="s">
        <v>263</v>
      </c>
      <c r="K25" s="24">
        <v>14902</v>
      </c>
      <c r="L25" s="24" t="s">
        <v>264</v>
      </c>
      <c r="M25" s="25" t="s">
        <v>125</v>
      </c>
      <c r="N25" s="25"/>
      <c r="O25" s="26" t="s">
        <v>265</v>
      </c>
      <c r="P25" s="26" t="s">
        <v>261</v>
      </c>
    </row>
    <row r="26" spans="1:16" ht="12.75" customHeight="1" thickBot="1" x14ac:dyDescent="0.25">
      <c r="A26" s="5" t="str">
        <f t="shared" si="0"/>
        <v> BBS 82 </v>
      </c>
      <c r="B26" s="6" t="str">
        <f t="shared" si="1"/>
        <v>I</v>
      </c>
      <c r="C26" s="5">
        <f t="shared" si="2"/>
        <v>46825.468000000001</v>
      </c>
      <c r="D26" s="4" t="str">
        <f t="shared" si="3"/>
        <v>vis</v>
      </c>
      <c r="E26" s="23">
        <f>VLOOKUP(C26,Active!C$21:E$973,3,FALSE)</f>
        <v>15559.006495560519</v>
      </c>
      <c r="F26" s="6" t="s">
        <v>84</v>
      </c>
      <c r="G26" s="4" t="str">
        <f t="shared" si="4"/>
        <v>46825.468</v>
      </c>
      <c r="H26" s="5">
        <f t="shared" si="5"/>
        <v>15559</v>
      </c>
      <c r="I26" s="24" t="s">
        <v>266</v>
      </c>
      <c r="J26" s="25" t="s">
        <v>267</v>
      </c>
      <c r="K26" s="24">
        <v>15559</v>
      </c>
      <c r="L26" s="24" t="s">
        <v>256</v>
      </c>
      <c r="M26" s="25" t="s">
        <v>125</v>
      </c>
      <c r="N26" s="25"/>
      <c r="O26" s="26" t="s">
        <v>219</v>
      </c>
      <c r="P26" s="26" t="s">
        <v>268</v>
      </c>
    </row>
    <row r="27" spans="1:16" ht="12.75" customHeight="1" thickBot="1" x14ac:dyDescent="0.25">
      <c r="A27" s="5" t="str">
        <f t="shared" si="0"/>
        <v> BBS 86 </v>
      </c>
      <c r="B27" s="6" t="str">
        <f t="shared" si="1"/>
        <v>I</v>
      </c>
      <c r="C27" s="5">
        <f t="shared" si="2"/>
        <v>47125.514000000003</v>
      </c>
      <c r="D27" s="4" t="str">
        <f t="shared" si="3"/>
        <v>vis</v>
      </c>
      <c r="E27" s="23">
        <f>VLOOKUP(C27,Active!C$21:E$973,3,FALSE)</f>
        <v>15800.018410487362</v>
      </c>
      <c r="F27" s="6" t="s">
        <v>84</v>
      </c>
      <c r="G27" s="4" t="str">
        <f t="shared" si="4"/>
        <v>47125.514</v>
      </c>
      <c r="H27" s="5">
        <f t="shared" si="5"/>
        <v>15800</v>
      </c>
      <c r="I27" s="24" t="s">
        <v>269</v>
      </c>
      <c r="J27" s="25" t="s">
        <v>270</v>
      </c>
      <c r="K27" s="24">
        <v>15800</v>
      </c>
      <c r="L27" s="24" t="s">
        <v>271</v>
      </c>
      <c r="M27" s="25" t="s">
        <v>125</v>
      </c>
      <c r="N27" s="25"/>
      <c r="O27" s="26" t="s">
        <v>219</v>
      </c>
      <c r="P27" s="26" t="s">
        <v>272</v>
      </c>
    </row>
    <row r="28" spans="1:16" ht="12.75" customHeight="1" thickBot="1" x14ac:dyDescent="0.25">
      <c r="A28" s="5" t="str">
        <f t="shared" si="0"/>
        <v> BBS 88 </v>
      </c>
      <c r="B28" s="6" t="str">
        <f t="shared" si="1"/>
        <v>I</v>
      </c>
      <c r="C28" s="5">
        <f t="shared" si="2"/>
        <v>47176.542000000001</v>
      </c>
      <c r="D28" s="4" t="str">
        <f t="shared" si="3"/>
        <v>vis</v>
      </c>
      <c r="E28" s="23">
        <f>VLOOKUP(C28,Active!C$21:E$973,3,FALSE)</f>
        <v>15841.006645607598</v>
      </c>
      <c r="F28" s="6" t="s">
        <v>84</v>
      </c>
      <c r="G28" s="4" t="str">
        <f t="shared" si="4"/>
        <v>47176.542</v>
      </c>
      <c r="H28" s="5">
        <f t="shared" si="5"/>
        <v>15841</v>
      </c>
      <c r="I28" s="24" t="s">
        <v>273</v>
      </c>
      <c r="J28" s="25" t="s">
        <v>274</v>
      </c>
      <c r="K28" s="24">
        <v>15841</v>
      </c>
      <c r="L28" s="24" t="s">
        <v>256</v>
      </c>
      <c r="M28" s="25" t="s">
        <v>125</v>
      </c>
      <c r="N28" s="25"/>
      <c r="O28" s="26" t="s">
        <v>275</v>
      </c>
      <c r="P28" s="26" t="s">
        <v>276</v>
      </c>
    </row>
    <row r="29" spans="1:16" ht="12.75" customHeight="1" thickBot="1" x14ac:dyDescent="0.25">
      <c r="A29" s="5" t="str">
        <f t="shared" si="0"/>
        <v> BBS 87 </v>
      </c>
      <c r="B29" s="6" t="str">
        <f t="shared" si="1"/>
        <v>I</v>
      </c>
      <c r="C29" s="5">
        <f t="shared" si="2"/>
        <v>47176.544999999998</v>
      </c>
      <c r="D29" s="4" t="str">
        <f t="shared" si="3"/>
        <v>vis</v>
      </c>
      <c r="E29" s="23">
        <f>VLOOKUP(C29,Active!C$21:E$973,3,FALSE)</f>
        <v>15841.00905535725</v>
      </c>
      <c r="F29" s="6" t="s">
        <v>84</v>
      </c>
      <c r="G29" s="4" t="str">
        <f t="shared" si="4"/>
        <v>47176.545</v>
      </c>
      <c r="H29" s="5">
        <f t="shared" si="5"/>
        <v>15841</v>
      </c>
      <c r="I29" s="24" t="s">
        <v>277</v>
      </c>
      <c r="J29" s="25" t="s">
        <v>278</v>
      </c>
      <c r="K29" s="24">
        <v>15841</v>
      </c>
      <c r="L29" s="24" t="s">
        <v>279</v>
      </c>
      <c r="M29" s="25" t="s">
        <v>125</v>
      </c>
      <c r="N29" s="25"/>
      <c r="O29" s="26" t="s">
        <v>219</v>
      </c>
      <c r="P29" s="26" t="s">
        <v>280</v>
      </c>
    </row>
    <row r="30" spans="1:16" ht="12.75" customHeight="1" thickBot="1" x14ac:dyDescent="0.25">
      <c r="A30" s="5" t="str">
        <f t="shared" si="0"/>
        <v> BBS 90 </v>
      </c>
      <c r="B30" s="6" t="str">
        <f t="shared" si="1"/>
        <v>I</v>
      </c>
      <c r="C30" s="5">
        <f t="shared" si="2"/>
        <v>47531.360000000001</v>
      </c>
      <c r="D30" s="4" t="str">
        <f t="shared" si="3"/>
        <v>vis</v>
      </c>
      <c r="E30" s="23">
        <f>VLOOKUP(C30,Active!C$21:E$973,3,FALSE)</f>
        <v>16126.01416322327</v>
      </c>
      <c r="F30" s="6" t="s">
        <v>84</v>
      </c>
      <c r="G30" s="4" t="str">
        <f t="shared" si="4"/>
        <v>47531.360</v>
      </c>
      <c r="H30" s="5">
        <f t="shared" si="5"/>
        <v>16126</v>
      </c>
      <c r="I30" s="24" t="s">
        <v>281</v>
      </c>
      <c r="J30" s="25" t="s">
        <v>282</v>
      </c>
      <c r="K30" s="24">
        <v>16126</v>
      </c>
      <c r="L30" s="24" t="s">
        <v>283</v>
      </c>
      <c r="M30" s="25" t="s">
        <v>125</v>
      </c>
      <c r="N30" s="25"/>
      <c r="O30" s="26" t="s">
        <v>219</v>
      </c>
      <c r="P30" s="26" t="s">
        <v>284</v>
      </c>
    </row>
    <row r="31" spans="1:16" ht="12.75" customHeight="1" thickBot="1" x14ac:dyDescent="0.25">
      <c r="A31" s="5" t="str">
        <f t="shared" si="0"/>
        <v> BBS 91 </v>
      </c>
      <c r="B31" s="6" t="str">
        <f t="shared" si="1"/>
        <v>I</v>
      </c>
      <c r="C31" s="5">
        <f t="shared" si="2"/>
        <v>47562.476000000002</v>
      </c>
      <c r="D31" s="4" t="str">
        <f t="shared" si="3"/>
        <v>vis</v>
      </c>
      <c r="E31" s="23">
        <f>VLOOKUP(C31,Active!C$21:E$973,3,FALSE)</f>
        <v>16151.008086637892</v>
      </c>
      <c r="F31" s="6" t="s">
        <v>84</v>
      </c>
      <c r="G31" s="4" t="str">
        <f t="shared" si="4"/>
        <v>47562.476</v>
      </c>
      <c r="H31" s="5">
        <f t="shared" si="5"/>
        <v>16151</v>
      </c>
      <c r="I31" s="24" t="s">
        <v>285</v>
      </c>
      <c r="J31" s="25" t="s">
        <v>286</v>
      </c>
      <c r="K31" s="24">
        <v>16151</v>
      </c>
      <c r="L31" s="24" t="s">
        <v>260</v>
      </c>
      <c r="M31" s="25" t="s">
        <v>125</v>
      </c>
      <c r="N31" s="25"/>
      <c r="O31" s="26" t="s">
        <v>219</v>
      </c>
      <c r="P31" s="26" t="s">
        <v>287</v>
      </c>
    </row>
    <row r="32" spans="1:16" ht="12.75" customHeight="1" thickBot="1" x14ac:dyDescent="0.25">
      <c r="A32" s="5" t="str">
        <f t="shared" si="0"/>
        <v> BRNO 30 </v>
      </c>
      <c r="B32" s="6" t="str">
        <f t="shared" si="1"/>
        <v>I</v>
      </c>
      <c r="C32" s="5">
        <f t="shared" si="2"/>
        <v>47592.358</v>
      </c>
      <c r="D32" s="4" t="str">
        <f t="shared" si="3"/>
        <v>vis</v>
      </c>
      <c r="E32" s="23">
        <f>VLOOKUP(C32,Active!C$21:E$973,3,FALSE)</f>
        <v>16175.010799694701</v>
      </c>
      <c r="F32" s="6" t="s">
        <v>84</v>
      </c>
      <c r="G32" s="4" t="str">
        <f t="shared" si="4"/>
        <v>47592.358</v>
      </c>
      <c r="H32" s="5">
        <f t="shared" si="5"/>
        <v>16175</v>
      </c>
      <c r="I32" s="24" t="s">
        <v>288</v>
      </c>
      <c r="J32" s="25" t="s">
        <v>289</v>
      </c>
      <c r="K32" s="24">
        <v>16175</v>
      </c>
      <c r="L32" s="24" t="s">
        <v>116</v>
      </c>
      <c r="M32" s="25" t="s">
        <v>125</v>
      </c>
      <c r="N32" s="25"/>
      <c r="O32" s="26" t="s">
        <v>290</v>
      </c>
      <c r="P32" s="26" t="s">
        <v>291</v>
      </c>
    </row>
    <row r="33" spans="1:16" ht="12.75" customHeight="1" thickBot="1" x14ac:dyDescent="0.25">
      <c r="A33" s="5" t="str">
        <f t="shared" si="0"/>
        <v> BRNO 30 </v>
      </c>
      <c r="B33" s="6" t="str">
        <f t="shared" si="1"/>
        <v>I</v>
      </c>
      <c r="C33" s="5">
        <f t="shared" si="2"/>
        <v>47592.360999999997</v>
      </c>
      <c r="D33" s="4" t="str">
        <f t="shared" si="3"/>
        <v>vis</v>
      </c>
      <c r="E33" s="23">
        <f>VLOOKUP(C33,Active!C$21:E$973,3,FALSE)</f>
        <v>16175.013209444352</v>
      </c>
      <c r="F33" s="6" t="s">
        <v>84</v>
      </c>
      <c r="G33" s="4" t="str">
        <f t="shared" si="4"/>
        <v>47592.361</v>
      </c>
      <c r="H33" s="5">
        <f t="shared" si="5"/>
        <v>16175</v>
      </c>
      <c r="I33" s="24" t="s">
        <v>292</v>
      </c>
      <c r="J33" s="25" t="s">
        <v>293</v>
      </c>
      <c r="K33" s="24">
        <v>16175</v>
      </c>
      <c r="L33" s="24" t="s">
        <v>294</v>
      </c>
      <c r="M33" s="25" t="s">
        <v>125</v>
      </c>
      <c r="N33" s="25"/>
      <c r="O33" s="26" t="s">
        <v>295</v>
      </c>
      <c r="P33" s="26" t="s">
        <v>291</v>
      </c>
    </row>
    <row r="34" spans="1:16" ht="12.75" customHeight="1" thickBot="1" x14ac:dyDescent="0.25">
      <c r="A34" s="5" t="str">
        <f t="shared" si="0"/>
        <v> BRNO 31 </v>
      </c>
      <c r="B34" s="6" t="str">
        <f t="shared" si="1"/>
        <v>I</v>
      </c>
      <c r="C34" s="5">
        <f t="shared" si="2"/>
        <v>47943.434999999998</v>
      </c>
      <c r="D34" s="4" t="str">
        <f t="shared" si="3"/>
        <v>vis</v>
      </c>
      <c r="E34" s="23">
        <f>VLOOKUP(C34,Active!C$21:E$973,3,FALSE)</f>
        <v>16457.013359491433</v>
      </c>
      <c r="F34" s="6" t="s">
        <v>84</v>
      </c>
      <c r="G34" s="4" t="str">
        <f t="shared" si="4"/>
        <v>47943.435</v>
      </c>
      <c r="H34" s="5">
        <f t="shared" si="5"/>
        <v>16457</v>
      </c>
      <c r="I34" s="24" t="s">
        <v>296</v>
      </c>
      <c r="J34" s="25" t="s">
        <v>297</v>
      </c>
      <c r="K34" s="24">
        <v>16457</v>
      </c>
      <c r="L34" s="24" t="s">
        <v>298</v>
      </c>
      <c r="M34" s="25" t="s">
        <v>125</v>
      </c>
      <c r="N34" s="25"/>
      <c r="O34" s="26" t="s">
        <v>290</v>
      </c>
      <c r="P34" s="26" t="s">
        <v>299</v>
      </c>
    </row>
    <row r="35" spans="1:16" ht="12.75" customHeight="1" thickBot="1" x14ac:dyDescent="0.25">
      <c r="A35" s="5" t="str">
        <f t="shared" si="0"/>
        <v>BAVM 60 </v>
      </c>
      <c r="B35" s="6" t="str">
        <f t="shared" si="1"/>
        <v>I</v>
      </c>
      <c r="C35" s="5">
        <f t="shared" si="2"/>
        <v>48690.398000000001</v>
      </c>
      <c r="D35" s="4" t="str">
        <f t="shared" si="3"/>
        <v>vis</v>
      </c>
      <c r="E35" s="23">
        <f>VLOOKUP(C35,Active!C$21:E$973,3,FALSE)</f>
        <v>17057.01130317173</v>
      </c>
      <c r="F35" s="6" t="s">
        <v>84</v>
      </c>
      <c r="G35" s="4" t="str">
        <f t="shared" si="4"/>
        <v>48690.398</v>
      </c>
      <c r="H35" s="5">
        <f t="shared" si="5"/>
        <v>17057</v>
      </c>
      <c r="I35" s="24" t="s">
        <v>300</v>
      </c>
      <c r="J35" s="25" t="s">
        <v>301</v>
      </c>
      <c r="K35" s="24">
        <v>17057</v>
      </c>
      <c r="L35" s="24" t="s">
        <v>264</v>
      </c>
      <c r="M35" s="25" t="s">
        <v>87</v>
      </c>
      <c r="N35" s="25"/>
      <c r="O35" s="26" t="s">
        <v>302</v>
      </c>
      <c r="P35" s="27" t="s">
        <v>303</v>
      </c>
    </row>
    <row r="36" spans="1:16" ht="12.75" customHeight="1" thickBot="1" x14ac:dyDescent="0.25">
      <c r="A36" s="5" t="str">
        <f t="shared" si="0"/>
        <v> BBS 103 </v>
      </c>
      <c r="B36" s="6" t="str">
        <f t="shared" si="1"/>
        <v>I</v>
      </c>
      <c r="C36" s="5">
        <f t="shared" si="2"/>
        <v>49041.470999999998</v>
      </c>
      <c r="D36" s="4" t="str">
        <f t="shared" si="3"/>
        <v>vis</v>
      </c>
      <c r="E36" s="23">
        <f>VLOOKUP(C36,Active!C$21:E$973,3,FALSE)</f>
        <v>17339.010649968921</v>
      </c>
      <c r="F36" s="6" t="s">
        <v>84</v>
      </c>
      <c r="G36" s="4" t="str">
        <f t="shared" si="4"/>
        <v>49041.471</v>
      </c>
      <c r="H36" s="5">
        <f t="shared" si="5"/>
        <v>17339</v>
      </c>
      <c r="I36" s="24" t="s">
        <v>308</v>
      </c>
      <c r="J36" s="25" t="s">
        <v>309</v>
      </c>
      <c r="K36" s="24">
        <v>17339</v>
      </c>
      <c r="L36" s="24" t="s">
        <v>116</v>
      </c>
      <c r="M36" s="25" t="s">
        <v>125</v>
      </c>
      <c r="N36" s="25"/>
      <c r="O36" s="26" t="s">
        <v>219</v>
      </c>
      <c r="P36" s="26" t="s">
        <v>310</v>
      </c>
    </row>
    <row r="37" spans="1:16" ht="12.75" customHeight="1" thickBot="1" x14ac:dyDescent="0.25">
      <c r="A37" s="5" t="str">
        <f t="shared" si="0"/>
        <v>IBVS 5595 </v>
      </c>
      <c r="B37" s="6" t="str">
        <f t="shared" si="1"/>
        <v>I</v>
      </c>
      <c r="C37" s="5">
        <f t="shared" si="2"/>
        <v>50165.661599999999</v>
      </c>
      <c r="D37" s="4" t="str">
        <f t="shared" si="3"/>
        <v>vis</v>
      </c>
      <c r="E37" s="23">
        <f>VLOOKUP(C37,Active!C$21:E$973,3,FALSE)</f>
        <v>18242.016619882717</v>
      </c>
      <c r="F37" s="6" t="s">
        <v>84</v>
      </c>
      <c r="G37" s="4" t="str">
        <f t="shared" si="4"/>
        <v>50165.6616</v>
      </c>
      <c r="H37" s="5">
        <f t="shared" si="5"/>
        <v>18242</v>
      </c>
      <c r="I37" s="24" t="s">
        <v>311</v>
      </c>
      <c r="J37" s="25" t="s">
        <v>312</v>
      </c>
      <c r="K37" s="24">
        <v>18242</v>
      </c>
      <c r="L37" s="24" t="s">
        <v>313</v>
      </c>
      <c r="M37" s="25" t="s">
        <v>314</v>
      </c>
      <c r="N37" s="25" t="s">
        <v>315</v>
      </c>
      <c r="O37" s="26" t="s">
        <v>316</v>
      </c>
      <c r="P37" s="27" t="s">
        <v>317</v>
      </c>
    </row>
    <row r="38" spans="1:16" ht="12.75" customHeight="1" thickBot="1" x14ac:dyDescent="0.25">
      <c r="A38" s="5" t="str">
        <f t="shared" si="0"/>
        <v>IBVS 5595 </v>
      </c>
      <c r="B38" s="6" t="str">
        <f t="shared" si="1"/>
        <v>I</v>
      </c>
      <c r="C38" s="5">
        <f t="shared" si="2"/>
        <v>50480.633000000002</v>
      </c>
      <c r="D38" s="4" t="str">
        <f t="shared" si="3"/>
        <v>PE</v>
      </c>
      <c r="E38" s="23">
        <f>VLOOKUP(C38,Active!C$21:E$973,3,FALSE)</f>
        <v>18495.017360639762</v>
      </c>
      <c r="F38" s="6" t="str">
        <f>LEFT(M38,1)</f>
        <v>E</v>
      </c>
      <c r="G38" s="4" t="str">
        <f t="shared" si="4"/>
        <v>50480.6330</v>
      </c>
      <c r="H38" s="5">
        <f t="shared" si="5"/>
        <v>18495</v>
      </c>
      <c r="I38" s="24" t="s">
        <v>318</v>
      </c>
      <c r="J38" s="25" t="s">
        <v>319</v>
      </c>
      <c r="K38" s="24">
        <v>18495</v>
      </c>
      <c r="L38" s="24" t="s">
        <v>320</v>
      </c>
      <c r="M38" s="25" t="s">
        <v>314</v>
      </c>
      <c r="N38" s="25" t="s">
        <v>315</v>
      </c>
      <c r="O38" s="26" t="s">
        <v>316</v>
      </c>
      <c r="P38" s="27" t="s">
        <v>317</v>
      </c>
    </row>
    <row r="39" spans="1:16" ht="12.75" customHeight="1" thickBot="1" x14ac:dyDescent="0.25">
      <c r="A39" s="5" t="str">
        <f t="shared" si="0"/>
        <v>IBVS 5595 </v>
      </c>
      <c r="B39" s="6" t="str">
        <f t="shared" si="1"/>
        <v>II</v>
      </c>
      <c r="C39" s="5">
        <f t="shared" si="2"/>
        <v>50518.604299999999</v>
      </c>
      <c r="D39" s="4" t="str">
        <f t="shared" si="3"/>
        <v>PE</v>
      </c>
      <c r="E39" s="23">
        <f>VLOOKUP(C39,Active!C$21:E$973,3,FALSE)</f>
        <v>18525.517802989471</v>
      </c>
      <c r="F39" s="6" t="str">
        <f>LEFT(M39,1)</f>
        <v>E</v>
      </c>
      <c r="G39" s="4" t="str">
        <f t="shared" si="4"/>
        <v>50518.6043</v>
      </c>
      <c r="H39" s="5">
        <f t="shared" si="5"/>
        <v>18525.5</v>
      </c>
      <c r="I39" s="24" t="s">
        <v>321</v>
      </c>
      <c r="J39" s="25" t="s">
        <v>322</v>
      </c>
      <c r="K39" s="24">
        <v>18525.5</v>
      </c>
      <c r="L39" s="24" t="s">
        <v>323</v>
      </c>
      <c r="M39" s="25" t="s">
        <v>314</v>
      </c>
      <c r="N39" s="25" t="s">
        <v>315</v>
      </c>
      <c r="O39" s="26" t="s">
        <v>316</v>
      </c>
      <c r="P39" s="27" t="s">
        <v>317</v>
      </c>
    </row>
    <row r="40" spans="1:16" ht="12.75" customHeight="1" thickBot="1" x14ac:dyDescent="0.25">
      <c r="A40" s="5" t="str">
        <f t="shared" si="0"/>
        <v>OEJV 0074 </v>
      </c>
      <c r="B40" s="6" t="str">
        <f t="shared" si="1"/>
        <v>I</v>
      </c>
      <c r="C40" s="5">
        <f t="shared" si="2"/>
        <v>52314.4519</v>
      </c>
      <c r="D40" s="4" t="str">
        <f t="shared" si="3"/>
        <v>vis</v>
      </c>
      <c r="E40" s="23">
        <f>VLOOKUP(C40,Active!C$21:E$973,3,FALSE)</f>
        <v>19968.032180760783</v>
      </c>
      <c r="F40" s="6" t="s">
        <v>84</v>
      </c>
      <c r="G40" s="4" t="str">
        <f t="shared" si="4"/>
        <v>52314.45190</v>
      </c>
      <c r="H40" s="5">
        <f t="shared" si="5"/>
        <v>19968</v>
      </c>
      <c r="I40" s="24" t="s">
        <v>337</v>
      </c>
      <c r="J40" s="25" t="s">
        <v>338</v>
      </c>
      <c r="K40" s="24">
        <v>19968</v>
      </c>
      <c r="L40" s="24" t="s">
        <v>339</v>
      </c>
      <c r="M40" s="25" t="s">
        <v>340</v>
      </c>
      <c r="N40" s="25" t="s">
        <v>341</v>
      </c>
      <c r="O40" s="26" t="s">
        <v>342</v>
      </c>
      <c r="P40" s="27" t="s">
        <v>343</v>
      </c>
    </row>
    <row r="41" spans="1:16" ht="12.75" customHeight="1" thickBot="1" x14ac:dyDescent="0.25">
      <c r="A41" s="5" t="str">
        <f t="shared" si="0"/>
        <v>IBVS 5676 </v>
      </c>
      <c r="B41" s="6" t="str">
        <f t="shared" si="1"/>
        <v>I</v>
      </c>
      <c r="C41" s="5">
        <f t="shared" si="2"/>
        <v>52649.332199999997</v>
      </c>
      <c r="D41" s="4" t="str">
        <f t="shared" si="3"/>
        <v>vis</v>
      </c>
      <c r="E41" s="23">
        <f>VLOOKUP(C41,Active!C$21:E$973,3,FALSE)</f>
        <v>20237.024743148799</v>
      </c>
      <c r="F41" s="6" t="s">
        <v>84</v>
      </c>
      <c r="G41" s="4" t="str">
        <f t="shared" si="4"/>
        <v>52649.3322</v>
      </c>
      <c r="H41" s="5">
        <f t="shared" si="5"/>
        <v>20237</v>
      </c>
      <c r="I41" s="24" t="s">
        <v>344</v>
      </c>
      <c r="J41" s="25" t="s">
        <v>345</v>
      </c>
      <c r="K41" s="24">
        <v>20237</v>
      </c>
      <c r="L41" s="24" t="s">
        <v>346</v>
      </c>
      <c r="M41" s="25" t="s">
        <v>314</v>
      </c>
      <c r="N41" s="25" t="s">
        <v>315</v>
      </c>
      <c r="O41" s="26" t="s">
        <v>347</v>
      </c>
      <c r="P41" s="27" t="s">
        <v>348</v>
      </c>
    </row>
    <row r="42" spans="1:16" ht="12.75" customHeight="1" thickBot="1" x14ac:dyDescent="0.25">
      <c r="A42" s="5" t="str">
        <f t="shared" si="0"/>
        <v> BBS 129 </v>
      </c>
      <c r="B42" s="6" t="str">
        <f t="shared" si="1"/>
        <v>I</v>
      </c>
      <c r="C42" s="5">
        <f t="shared" si="2"/>
        <v>52695.392</v>
      </c>
      <c r="D42" s="4" t="str">
        <f t="shared" si="3"/>
        <v>vis</v>
      </c>
      <c r="E42" s="23">
        <f>VLOOKUP(C42,Active!C$21:E$973,3,FALSE)</f>
        <v>20274.022272191505</v>
      </c>
      <c r="F42" s="6" t="s">
        <v>84</v>
      </c>
      <c r="G42" s="4" t="str">
        <f t="shared" si="4"/>
        <v>52695.392</v>
      </c>
      <c r="H42" s="5">
        <f t="shared" si="5"/>
        <v>20274</v>
      </c>
      <c r="I42" s="24" t="s">
        <v>349</v>
      </c>
      <c r="J42" s="25" t="s">
        <v>350</v>
      </c>
      <c r="K42" s="24">
        <v>20274</v>
      </c>
      <c r="L42" s="24" t="s">
        <v>351</v>
      </c>
      <c r="M42" s="25" t="s">
        <v>125</v>
      </c>
      <c r="N42" s="25"/>
      <c r="O42" s="26" t="s">
        <v>219</v>
      </c>
      <c r="P42" s="26" t="s">
        <v>352</v>
      </c>
    </row>
    <row r="43" spans="1:16" ht="12.75" customHeight="1" thickBot="1" x14ac:dyDescent="0.25">
      <c r="A43" s="5" t="str">
        <f t="shared" ref="A43:A74" si="6">P43</f>
        <v> BBS 130 </v>
      </c>
      <c r="B43" s="6" t="str">
        <f t="shared" ref="B43:B74" si="7">IF(H43=INT(H43),"I","II")</f>
        <v>I</v>
      </c>
      <c r="C43" s="5">
        <f t="shared" ref="C43:C74" si="8">1*G43</f>
        <v>52940.652999999998</v>
      </c>
      <c r="D43" s="4" t="str">
        <f t="shared" ref="D43:D74" si="9">VLOOKUP(F43,I$1:J$5,2,FALSE)</f>
        <v>vis</v>
      </c>
      <c r="E43" s="23">
        <f>VLOOKUP(C43,Active!C$21:E$973,3,FALSE)</f>
        <v>20471.028142181014</v>
      </c>
      <c r="F43" s="6" t="s">
        <v>84</v>
      </c>
      <c r="G43" s="4" t="str">
        <f t="shared" ref="G43:G74" si="10">MID(I43,3,LEN(I43)-3)</f>
        <v>52940.653</v>
      </c>
      <c r="H43" s="5">
        <f t="shared" ref="H43:H74" si="11">1*K43</f>
        <v>20471</v>
      </c>
      <c r="I43" s="24" t="s">
        <v>357</v>
      </c>
      <c r="J43" s="25" t="s">
        <v>358</v>
      </c>
      <c r="K43" s="24">
        <v>20471</v>
      </c>
      <c r="L43" s="24" t="s">
        <v>359</v>
      </c>
      <c r="M43" s="25" t="s">
        <v>125</v>
      </c>
      <c r="N43" s="25"/>
      <c r="O43" s="26" t="s">
        <v>219</v>
      </c>
      <c r="P43" s="26" t="s">
        <v>360</v>
      </c>
    </row>
    <row r="44" spans="1:16" ht="12.75" customHeight="1" thickBot="1" x14ac:dyDescent="0.25">
      <c r="A44" s="5" t="str">
        <f t="shared" si="6"/>
        <v>IBVS 5676 </v>
      </c>
      <c r="B44" s="6" t="str">
        <f t="shared" si="7"/>
        <v>I</v>
      </c>
      <c r="C44" s="5">
        <f t="shared" si="8"/>
        <v>52955.59</v>
      </c>
      <c r="D44" s="4" t="str">
        <f t="shared" si="9"/>
        <v>vis</v>
      </c>
      <c r="E44" s="23">
        <f>VLOOKUP(C44,Active!C$21:E$973,3,FALSE)</f>
        <v>20483.026285709879</v>
      </c>
      <c r="F44" s="6" t="s">
        <v>84</v>
      </c>
      <c r="G44" s="4" t="str">
        <f t="shared" si="10"/>
        <v>52955.5900</v>
      </c>
      <c r="H44" s="5">
        <f t="shared" si="11"/>
        <v>20483</v>
      </c>
      <c r="I44" s="24" t="s">
        <v>361</v>
      </c>
      <c r="J44" s="25" t="s">
        <v>362</v>
      </c>
      <c r="K44" s="24">
        <v>20483</v>
      </c>
      <c r="L44" s="24" t="s">
        <v>363</v>
      </c>
      <c r="M44" s="25" t="s">
        <v>314</v>
      </c>
      <c r="N44" s="25" t="s">
        <v>315</v>
      </c>
      <c r="O44" s="26" t="s">
        <v>347</v>
      </c>
      <c r="P44" s="27" t="s">
        <v>348</v>
      </c>
    </row>
    <row r="45" spans="1:16" ht="12.75" customHeight="1" thickBot="1" x14ac:dyDescent="0.25">
      <c r="A45" s="5" t="str">
        <f t="shared" si="6"/>
        <v>OEJV 0003 </v>
      </c>
      <c r="B45" s="6" t="str">
        <f t="shared" si="7"/>
        <v>I</v>
      </c>
      <c r="C45" s="5">
        <f t="shared" si="8"/>
        <v>53381.372000000003</v>
      </c>
      <c r="D45" s="4" t="str">
        <f t="shared" si="9"/>
        <v>vis</v>
      </c>
      <c r="E45" s="23">
        <f>VLOOKUP(C45,Active!C$21:E$973,3,FALSE)</f>
        <v>20825.035628148642</v>
      </c>
      <c r="F45" s="6" t="s">
        <v>84</v>
      </c>
      <c r="G45" s="4" t="str">
        <f t="shared" si="10"/>
        <v>53381.372</v>
      </c>
      <c r="H45" s="5">
        <f t="shared" si="11"/>
        <v>20825</v>
      </c>
      <c r="I45" s="24" t="s">
        <v>364</v>
      </c>
      <c r="J45" s="25" t="s">
        <v>365</v>
      </c>
      <c r="K45" s="24">
        <v>20825</v>
      </c>
      <c r="L45" s="24" t="s">
        <v>366</v>
      </c>
      <c r="M45" s="25" t="s">
        <v>125</v>
      </c>
      <c r="N45" s="25"/>
      <c r="O45" s="26" t="s">
        <v>219</v>
      </c>
      <c r="P45" s="27" t="s">
        <v>367</v>
      </c>
    </row>
    <row r="46" spans="1:16" ht="12.75" customHeight="1" thickBot="1" x14ac:dyDescent="0.25">
      <c r="A46" s="5" t="str">
        <f t="shared" si="6"/>
        <v>BAVM 178 </v>
      </c>
      <c r="B46" s="6" t="str">
        <f t="shared" si="7"/>
        <v>II</v>
      </c>
      <c r="C46" s="5">
        <f t="shared" si="8"/>
        <v>53755.469499999999</v>
      </c>
      <c r="D46" s="4" t="str">
        <f t="shared" si="9"/>
        <v>vis</v>
      </c>
      <c r="E46" s="23">
        <f>VLOOKUP(C46,Active!C$21:E$973,3,FALSE)</f>
        <v>21125.529401917807</v>
      </c>
      <c r="F46" s="6" t="s">
        <v>84</v>
      </c>
      <c r="G46" s="4" t="str">
        <f t="shared" si="10"/>
        <v>53755.4695</v>
      </c>
      <c r="H46" s="5">
        <f t="shared" si="11"/>
        <v>21125.5</v>
      </c>
      <c r="I46" s="24" t="s">
        <v>376</v>
      </c>
      <c r="J46" s="25" t="s">
        <v>377</v>
      </c>
      <c r="K46" s="24">
        <v>21125.5</v>
      </c>
      <c r="L46" s="24" t="s">
        <v>378</v>
      </c>
      <c r="M46" s="25" t="s">
        <v>340</v>
      </c>
      <c r="N46" s="25" t="s">
        <v>379</v>
      </c>
      <c r="O46" s="26" t="s">
        <v>380</v>
      </c>
      <c r="P46" s="27" t="s">
        <v>381</v>
      </c>
    </row>
    <row r="47" spans="1:16" ht="12.75" customHeight="1" thickBot="1" x14ac:dyDescent="0.25">
      <c r="A47" s="5" t="str">
        <f t="shared" si="6"/>
        <v>BAVM 215 </v>
      </c>
      <c r="B47" s="6" t="str">
        <f t="shared" si="7"/>
        <v>I</v>
      </c>
      <c r="C47" s="5">
        <f t="shared" si="8"/>
        <v>54164.438900000001</v>
      </c>
      <c r="D47" s="4" t="str">
        <f t="shared" si="9"/>
        <v>vis</v>
      </c>
      <c r="E47" s="23">
        <f>VLOOKUP(C47,Active!C$21:E$973,3,FALSE)</f>
        <v>21454.034025343823</v>
      </c>
      <c r="F47" s="6" t="s">
        <v>84</v>
      </c>
      <c r="G47" s="4" t="str">
        <f t="shared" si="10"/>
        <v>54164.4389</v>
      </c>
      <c r="H47" s="5">
        <f t="shared" si="11"/>
        <v>21454</v>
      </c>
      <c r="I47" s="24" t="s">
        <v>389</v>
      </c>
      <c r="J47" s="25" t="s">
        <v>390</v>
      </c>
      <c r="K47" s="24" t="s">
        <v>391</v>
      </c>
      <c r="L47" s="24" t="s">
        <v>392</v>
      </c>
      <c r="M47" s="25" t="s">
        <v>340</v>
      </c>
      <c r="N47" s="25" t="s">
        <v>379</v>
      </c>
      <c r="O47" s="26" t="s">
        <v>380</v>
      </c>
      <c r="P47" s="27" t="s">
        <v>393</v>
      </c>
    </row>
    <row r="48" spans="1:16" ht="12.75" customHeight="1" thickBot="1" x14ac:dyDescent="0.25">
      <c r="A48" s="5" t="str">
        <f t="shared" si="6"/>
        <v>BAVM 209 </v>
      </c>
      <c r="B48" s="6" t="str">
        <f t="shared" si="7"/>
        <v>I</v>
      </c>
      <c r="C48" s="5">
        <f t="shared" si="8"/>
        <v>54479.411099999998</v>
      </c>
      <c r="D48" s="4" t="str">
        <f t="shared" si="9"/>
        <v>vis</v>
      </c>
      <c r="E48" s="23">
        <f>VLOOKUP(C48,Active!C$21:E$973,3,FALSE)</f>
        <v>21707.035408700769</v>
      </c>
      <c r="F48" s="6" t="s">
        <v>84</v>
      </c>
      <c r="G48" s="4" t="str">
        <f t="shared" si="10"/>
        <v>54479.4111</v>
      </c>
      <c r="H48" s="5">
        <f t="shared" si="11"/>
        <v>21707</v>
      </c>
      <c r="I48" s="24" t="s">
        <v>394</v>
      </c>
      <c r="J48" s="25" t="s">
        <v>395</v>
      </c>
      <c r="K48" s="24" t="s">
        <v>396</v>
      </c>
      <c r="L48" s="24" t="s">
        <v>397</v>
      </c>
      <c r="M48" s="25" t="s">
        <v>340</v>
      </c>
      <c r="N48" s="25" t="s">
        <v>379</v>
      </c>
      <c r="O48" s="26" t="s">
        <v>398</v>
      </c>
      <c r="P48" s="27" t="s">
        <v>399</v>
      </c>
    </row>
    <row r="49" spans="1:16" ht="12.75" customHeight="1" thickBot="1" x14ac:dyDescent="0.25">
      <c r="A49" s="5" t="str">
        <f t="shared" si="6"/>
        <v>IBVS 5945 </v>
      </c>
      <c r="B49" s="6" t="str">
        <f t="shared" si="7"/>
        <v>I</v>
      </c>
      <c r="C49" s="5">
        <f t="shared" si="8"/>
        <v>55268.7068</v>
      </c>
      <c r="D49" s="4" t="str">
        <f t="shared" si="9"/>
        <v>vis</v>
      </c>
      <c r="E49" s="23">
        <f>VLOOKUP(C49,Active!C$21:E$973,3,FALSE)</f>
        <v>22341.03708877823</v>
      </c>
      <c r="F49" s="6" t="s">
        <v>84</v>
      </c>
      <c r="G49" s="4" t="str">
        <f t="shared" si="10"/>
        <v>55268.7068</v>
      </c>
      <c r="H49" s="5">
        <f t="shared" si="11"/>
        <v>22341</v>
      </c>
      <c r="I49" s="24" t="s">
        <v>405</v>
      </c>
      <c r="J49" s="25" t="s">
        <v>406</v>
      </c>
      <c r="K49" s="24" t="s">
        <v>407</v>
      </c>
      <c r="L49" s="24" t="s">
        <v>408</v>
      </c>
      <c r="M49" s="25" t="s">
        <v>340</v>
      </c>
      <c r="N49" s="25" t="s">
        <v>84</v>
      </c>
      <c r="O49" s="26" t="s">
        <v>409</v>
      </c>
      <c r="P49" s="27" t="s">
        <v>410</v>
      </c>
    </row>
    <row r="50" spans="1:16" ht="12.75" customHeight="1" thickBot="1" x14ac:dyDescent="0.25">
      <c r="A50" s="5" t="str">
        <f t="shared" si="6"/>
        <v> JAAVSO 39;177 </v>
      </c>
      <c r="B50" s="6" t="str">
        <f t="shared" si="7"/>
        <v>I</v>
      </c>
      <c r="C50" s="5">
        <f t="shared" si="8"/>
        <v>55597.374400000001</v>
      </c>
      <c r="D50" s="4" t="str">
        <f t="shared" si="9"/>
        <v>vis</v>
      </c>
      <c r="E50" s="23">
        <f>VLOOKUP(C50,Active!C$21:E$973,3,FALSE)</f>
        <v>22605.039300607114</v>
      </c>
      <c r="F50" s="6" t="s">
        <v>84</v>
      </c>
      <c r="G50" s="4" t="str">
        <f t="shared" si="10"/>
        <v>55597.3744</v>
      </c>
      <c r="H50" s="5">
        <f t="shared" si="11"/>
        <v>22605</v>
      </c>
      <c r="I50" s="24" t="s">
        <v>411</v>
      </c>
      <c r="J50" s="25" t="s">
        <v>412</v>
      </c>
      <c r="K50" s="24" t="s">
        <v>413</v>
      </c>
      <c r="L50" s="24" t="s">
        <v>414</v>
      </c>
      <c r="M50" s="25" t="s">
        <v>340</v>
      </c>
      <c r="N50" s="25" t="s">
        <v>415</v>
      </c>
      <c r="O50" s="26" t="s">
        <v>416</v>
      </c>
      <c r="P50" s="26" t="s">
        <v>417</v>
      </c>
    </row>
    <row r="51" spans="1:16" ht="12.75" customHeight="1" thickBot="1" x14ac:dyDescent="0.25">
      <c r="A51" s="5" t="str">
        <f t="shared" si="6"/>
        <v> AVSJ 10.87 </v>
      </c>
      <c r="B51" s="6" t="str">
        <f t="shared" si="7"/>
        <v>I</v>
      </c>
      <c r="C51" s="5">
        <f t="shared" si="8"/>
        <v>13490.834999999999</v>
      </c>
      <c r="D51" s="4" t="str">
        <f t="shared" si="9"/>
        <v>vis</v>
      </c>
      <c r="E51" s="23">
        <f>VLOOKUP(C51,Active!C$21:E$973,3,FALSE)</f>
        <v>-11217.033620666529</v>
      </c>
      <c r="F51" s="6" t="s">
        <v>84</v>
      </c>
      <c r="G51" s="4" t="str">
        <f t="shared" si="10"/>
        <v>13490.835</v>
      </c>
      <c r="H51" s="5">
        <f t="shared" si="11"/>
        <v>-11217</v>
      </c>
      <c r="I51" s="24" t="s">
        <v>88</v>
      </c>
      <c r="J51" s="25" t="s">
        <v>89</v>
      </c>
      <c r="K51" s="24">
        <v>-11217</v>
      </c>
      <c r="L51" s="24" t="s">
        <v>90</v>
      </c>
      <c r="M51" s="25" t="s">
        <v>91</v>
      </c>
      <c r="N51" s="25"/>
      <c r="O51" s="26" t="s">
        <v>92</v>
      </c>
      <c r="P51" s="26" t="s">
        <v>93</v>
      </c>
    </row>
    <row r="52" spans="1:16" ht="12.75" customHeight="1" thickBot="1" x14ac:dyDescent="0.25">
      <c r="A52" s="5" t="str">
        <f t="shared" si="6"/>
        <v> AN 249.387 </v>
      </c>
      <c r="B52" s="6" t="str">
        <f t="shared" si="7"/>
        <v>I</v>
      </c>
      <c r="C52" s="5">
        <f t="shared" si="8"/>
        <v>15481.519</v>
      </c>
      <c r="D52" s="4" t="str">
        <f t="shared" si="9"/>
        <v>vis</v>
      </c>
      <c r="E52" s="23">
        <f>VLOOKUP(C52,Active!C$21:E$973,3,FALSE)</f>
        <v>-9618.0169270454735</v>
      </c>
      <c r="F52" s="6" t="s">
        <v>84</v>
      </c>
      <c r="G52" s="4" t="str">
        <f t="shared" si="10"/>
        <v>15481.519</v>
      </c>
      <c r="H52" s="5">
        <f t="shared" si="11"/>
        <v>-9618</v>
      </c>
      <c r="I52" s="24" t="s">
        <v>94</v>
      </c>
      <c r="J52" s="25" t="s">
        <v>95</v>
      </c>
      <c r="K52" s="24">
        <v>-9618</v>
      </c>
      <c r="L52" s="24" t="s">
        <v>96</v>
      </c>
      <c r="M52" s="25" t="s">
        <v>91</v>
      </c>
      <c r="N52" s="25"/>
      <c r="O52" s="26" t="s">
        <v>97</v>
      </c>
      <c r="P52" s="26" t="s">
        <v>98</v>
      </c>
    </row>
    <row r="53" spans="1:16" ht="12.75" customHeight="1" thickBot="1" x14ac:dyDescent="0.25">
      <c r="A53" s="5" t="str">
        <f t="shared" si="6"/>
        <v> AN 249.387 </v>
      </c>
      <c r="B53" s="6" t="str">
        <f t="shared" si="7"/>
        <v>I</v>
      </c>
      <c r="C53" s="5">
        <f t="shared" si="8"/>
        <v>15701.775</v>
      </c>
      <c r="D53" s="4" t="str">
        <f t="shared" si="9"/>
        <v>vis</v>
      </c>
      <c r="E53" s="23">
        <f>VLOOKUP(C53,Active!C$21:E$973,3,FALSE)</f>
        <v>-9441.0963204247346</v>
      </c>
      <c r="F53" s="6" t="s">
        <v>84</v>
      </c>
      <c r="G53" s="4" t="str">
        <f t="shared" si="10"/>
        <v>15701.775</v>
      </c>
      <c r="H53" s="5">
        <f t="shared" si="11"/>
        <v>-9441</v>
      </c>
      <c r="I53" s="24" t="s">
        <v>99</v>
      </c>
      <c r="J53" s="25" t="s">
        <v>100</v>
      </c>
      <c r="K53" s="24">
        <v>-9441</v>
      </c>
      <c r="L53" s="24" t="s">
        <v>101</v>
      </c>
      <c r="M53" s="25" t="s">
        <v>91</v>
      </c>
      <c r="N53" s="25"/>
      <c r="O53" s="26" t="s">
        <v>97</v>
      </c>
      <c r="P53" s="26" t="s">
        <v>98</v>
      </c>
    </row>
    <row r="54" spans="1:16" ht="12.75" customHeight="1" thickBot="1" x14ac:dyDescent="0.25">
      <c r="A54" s="5" t="str">
        <f t="shared" si="6"/>
        <v> AN 249.387 </v>
      </c>
      <c r="B54" s="6" t="str">
        <f t="shared" si="7"/>
        <v>I</v>
      </c>
      <c r="C54" s="5">
        <f t="shared" si="8"/>
        <v>15827.599</v>
      </c>
      <c r="D54" s="4" t="str">
        <f t="shared" si="9"/>
        <v>vis</v>
      </c>
      <c r="E54" s="23">
        <f>VLOOKUP(C54,Active!C$21:E$973,3,FALSE)</f>
        <v>-9340.0282069229561</v>
      </c>
      <c r="F54" s="6" t="s">
        <v>84</v>
      </c>
      <c r="G54" s="4" t="str">
        <f t="shared" si="10"/>
        <v>15827.599</v>
      </c>
      <c r="H54" s="5">
        <f t="shared" si="11"/>
        <v>-9340</v>
      </c>
      <c r="I54" s="24" t="s">
        <v>102</v>
      </c>
      <c r="J54" s="25" t="s">
        <v>103</v>
      </c>
      <c r="K54" s="24">
        <v>-9340</v>
      </c>
      <c r="L54" s="24" t="s">
        <v>104</v>
      </c>
      <c r="M54" s="25" t="s">
        <v>91</v>
      </c>
      <c r="N54" s="25"/>
      <c r="O54" s="26" t="s">
        <v>97</v>
      </c>
      <c r="P54" s="26" t="s">
        <v>98</v>
      </c>
    </row>
    <row r="55" spans="1:16" ht="12.75" customHeight="1" thickBot="1" x14ac:dyDescent="0.25">
      <c r="A55" s="5" t="str">
        <f t="shared" si="6"/>
        <v> AN 249.387 </v>
      </c>
      <c r="B55" s="6" t="str">
        <f t="shared" si="7"/>
        <v>I</v>
      </c>
      <c r="C55" s="5">
        <f t="shared" si="8"/>
        <v>16584.531999999999</v>
      </c>
      <c r="D55" s="4" t="str">
        <f t="shared" si="9"/>
        <v>vis</v>
      </c>
      <c r="E55" s="23">
        <f>VLOOKUP(C55,Active!C$21:E$973,3,FALSE)</f>
        <v>-8732.021861891466</v>
      </c>
      <c r="F55" s="6" t="s">
        <v>84</v>
      </c>
      <c r="G55" s="4" t="str">
        <f t="shared" si="10"/>
        <v>16584.532</v>
      </c>
      <c r="H55" s="5">
        <f t="shared" si="11"/>
        <v>-8732</v>
      </c>
      <c r="I55" s="24" t="s">
        <v>105</v>
      </c>
      <c r="J55" s="25" t="s">
        <v>106</v>
      </c>
      <c r="K55" s="24">
        <v>-8732</v>
      </c>
      <c r="L55" s="24" t="s">
        <v>107</v>
      </c>
      <c r="M55" s="25" t="s">
        <v>91</v>
      </c>
      <c r="N55" s="25"/>
      <c r="O55" s="26" t="s">
        <v>97</v>
      </c>
      <c r="P55" s="26" t="s">
        <v>98</v>
      </c>
    </row>
    <row r="56" spans="1:16" ht="12.75" customHeight="1" thickBot="1" x14ac:dyDescent="0.25">
      <c r="A56" s="5" t="str">
        <f t="shared" si="6"/>
        <v> AN 249.387 </v>
      </c>
      <c r="B56" s="6" t="str">
        <f t="shared" si="7"/>
        <v>I</v>
      </c>
      <c r="C56" s="5">
        <f t="shared" si="8"/>
        <v>21190.841</v>
      </c>
      <c r="D56" s="4" t="str">
        <f t="shared" si="9"/>
        <v>vis</v>
      </c>
      <c r="E56" s="23">
        <f>VLOOKUP(C56,Active!C$21:E$973,3,FALSE)</f>
        <v>-5032.0046884089288</v>
      </c>
      <c r="F56" s="6" t="s">
        <v>84</v>
      </c>
      <c r="G56" s="4" t="str">
        <f t="shared" si="10"/>
        <v>21190.841</v>
      </c>
      <c r="H56" s="5">
        <f t="shared" si="11"/>
        <v>-5032</v>
      </c>
      <c r="I56" s="24" t="s">
        <v>108</v>
      </c>
      <c r="J56" s="25" t="s">
        <v>109</v>
      </c>
      <c r="K56" s="24">
        <v>-5032</v>
      </c>
      <c r="L56" s="24" t="s">
        <v>110</v>
      </c>
      <c r="M56" s="25" t="s">
        <v>91</v>
      </c>
      <c r="N56" s="25"/>
      <c r="O56" s="26" t="s">
        <v>97</v>
      </c>
      <c r="P56" s="26" t="s">
        <v>98</v>
      </c>
    </row>
    <row r="57" spans="1:16" ht="12.75" customHeight="1" thickBot="1" x14ac:dyDescent="0.25">
      <c r="A57" s="5" t="str">
        <f t="shared" si="6"/>
        <v> AN 249.387 </v>
      </c>
      <c r="B57" s="6" t="str">
        <f t="shared" si="7"/>
        <v>I</v>
      </c>
      <c r="C57" s="5">
        <f t="shared" si="8"/>
        <v>22073.514999999999</v>
      </c>
      <c r="D57" s="4" t="str">
        <f t="shared" si="9"/>
        <v>vis</v>
      </c>
      <c r="E57" s="23">
        <f>VLOOKUP(C57,Active!C$21:E$973,3,FALSE)</f>
        <v>-4322.996899616096</v>
      </c>
      <c r="F57" s="6" t="s">
        <v>84</v>
      </c>
      <c r="G57" s="4" t="str">
        <f t="shared" si="10"/>
        <v>22073.515</v>
      </c>
      <c r="H57" s="5">
        <f t="shared" si="11"/>
        <v>-4323</v>
      </c>
      <c r="I57" s="24" t="s">
        <v>111</v>
      </c>
      <c r="J57" s="25" t="s">
        <v>112</v>
      </c>
      <c r="K57" s="24">
        <v>-4323</v>
      </c>
      <c r="L57" s="24" t="s">
        <v>113</v>
      </c>
      <c r="M57" s="25" t="s">
        <v>91</v>
      </c>
      <c r="N57" s="25"/>
      <c r="O57" s="26" t="s">
        <v>97</v>
      </c>
      <c r="P57" s="26" t="s">
        <v>98</v>
      </c>
    </row>
    <row r="58" spans="1:16" ht="12.75" customHeight="1" thickBot="1" x14ac:dyDescent="0.25">
      <c r="A58" s="5" t="str">
        <f t="shared" si="6"/>
        <v> AN 249.387 </v>
      </c>
      <c r="B58" s="6" t="str">
        <f t="shared" si="7"/>
        <v>I</v>
      </c>
      <c r="C58" s="5">
        <f t="shared" si="8"/>
        <v>25209.535</v>
      </c>
      <c r="D58" s="4" t="str">
        <f t="shared" si="9"/>
        <v>vis</v>
      </c>
      <c r="E58" s="23">
        <f>VLOOKUP(C58,Active!C$21:E$973,3,FALSE)</f>
        <v>-1803.9891959677509</v>
      </c>
      <c r="F58" s="6" t="s">
        <v>84</v>
      </c>
      <c r="G58" s="4" t="str">
        <f t="shared" si="10"/>
        <v>25209.535</v>
      </c>
      <c r="H58" s="5">
        <f t="shared" si="11"/>
        <v>-1804</v>
      </c>
      <c r="I58" s="24" t="s">
        <v>114</v>
      </c>
      <c r="J58" s="25" t="s">
        <v>115</v>
      </c>
      <c r="K58" s="24">
        <v>-1804</v>
      </c>
      <c r="L58" s="24" t="s">
        <v>116</v>
      </c>
      <c r="M58" s="25" t="s">
        <v>91</v>
      </c>
      <c r="N58" s="25"/>
      <c r="O58" s="26" t="s">
        <v>97</v>
      </c>
      <c r="P58" s="26" t="s">
        <v>98</v>
      </c>
    </row>
    <row r="59" spans="1:16" ht="12.75" customHeight="1" thickBot="1" x14ac:dyDescent="0.25">
      <c r="A59" s="5" t="str">
        <f t="shared" si="6"/>
        <v> AN 249.387 </v>
      </c>
      <c r="B59" s="6" t="str">
        <f t="shared" si="7"/>
        <v>I</v>
      </c>
      <c r="C59" s="5">
        <f t="shared" si="8"/>
        <v>26297.546999999999</v>
      </c>
      <c r="D59" s="4" t="str">
        <f t="shared" si="9"/>
        <v>vis</v>
      </c>
      <c r="E59" s="23">
        <f>VLOOKUP(C59,Active!C$21:E$973,3,FALSE)</f>
        <v>-930.04368233523576</v>
      </c>
      <c r="F59" s="6" t="s">
        <v>84</v>
      </c>
      <c r="G59" s="4" t="str">
        <f t="shared" si="10"/>
        <v>26297.547</v>
      </c>
      <c r="H59" s="5">
        <f t="shared" si="11"/>
        <v>-930</v>
      </c>
      <c r="I59" s="24" t="s">
        <v>117</v>
      </c>
      <c r="J59" s="25" t="s">
        <v>118</v>
      </c>
      <c r="K59" s="24">
        <v>-930</v>
      </c>
      <c r="L59" s="24" t="s">
        <v>119</v>
      </c>
      <c r="M59" s="25" t="s">
        <v>91</v>
      </c>
      <c r="N59" s="25"/>
      <c r="O59" s="26" t="s">
        <v>97</v>
      </c>
      <c r="P59" s="26" t="s">
        <v>98</v>
      </c>
    </row>
    <row r="60" spans="1:16" ht="12.75" customHeight="1" thickBot="1" x14ac:dyDescent="0.25">
      <c r="A60" s="5" t="str">
        <f t="shared" si="6"/>
        <v> AN 249.387 </v>
      </c>
      <c r="B60" s="6" t="str">
        <f t="shared" si="7"/>
        <v>I</v>
      </c>
      <c r="C60" s="5">
        <f t="shared" si="8"/>
        <v>26332.411</v>
      </c>
      <c r="D60" s="4" t="str">
        <f t="shared" si="9"/>
        <v>vis</v>
      </c>
      <c r="E60" s="23">
        <f>VLOOKUP(C60,Active!C$21:E$973,3,FALSE)</f>
        <v>-902.03917835248069</v>
      </c>
      <c r="F60" s="6" t="s">
        <v>84</v>
      </c>
      <c r="G60" s="4" t="str">
        <f t="shared" si="10"/>
        <v>26332.411</v>
      </c>
      <c r="H60" s="5">
        <f t="shared" si="11"/>
        <v>-902</v>
      </c>
      <c r="I60" s="24" t="s">
        <v>120</v>
      </c>
      <c r="J60" s="25" t="s">
        <v>121</v>
      </c>
      <c r="K60" s="24">
        <v>-902</v>
      </c>
      <c r="L60" s="24" t="s">
        <v>122</v>
      </c>
      <c r="M60" s="25" t="s">
        <v>91</v>
      </c>
      <c r="N60" s="25"/>
      <c r="O60" s="26" t="s">
        <v>97</v>
      </c>
      <c r="P60" s="26" t="s">
        <v>98</v>
      </c>
    </row>
    <row r="61" spans="1:16" ht="12.75" customHeight="1" thickBot="1" x14ac:dyDescent="0.25">
      <c r="A61" s="5" t="str">
        <f t="shared" si="6"/>
        <v> AAC 2.69 </v>
      </c>
      <c r="B61" s="6" t="str">
        <f t="shared" si="7"/>
        <v>I</v>
      </c>
      <c r="C61" s="5">
        <f t="shared" si="8"/>
        <v>27455.395</v>
      </c>
      <c r="D61" s="4" t="str">
        <f t="shared" si="9"/>
        <v>vis</v>
      </c>
      <c r="E61" s="23">
        <f>VLOOKUP(C61,Active!C$21:E$973,3,FALSE)</f>
        <v>-2.4097496548123429E-3</v>
      </c>
      <c r="F61" s="6" t="s">
        <v>84</v>
      </c>
      <c r="G61" s="4" t="str">
        <f t="shared" si="10"/>
        <v>27455.395</v>
      </c>
      <c r="H61" s="5">
        <f t="shared" si="11"/>
        <v>0</v>
      </c>
      <c r="I61" s="24" t="s">
        <v>123</v>
      </c>
      <c r="J61" s="25" t="s">
        <v>124</v>
      </c>
      <c r="K61" s="24">
        <v>0</v>
      </c>
      <c r="L61" s="24" t="s">
        <v>86</v>
      </c>
      <c r="M61" s="25" t="s">
        <v>125</v>
      </c>
      <c r="N61" s="25"/>
      <c r="O61" s="26" t="s">
        <v>126</v>
      </c>
      <c r="P61" s="26" t="s">
        <v>127</v>
      </c>
    </row>
    <row r="62" spans="1:16" ht="12.75" customHeight="1" thickBot="1" x14ac:dyDescent="0.25">
      <c r="A62" s="5" t="str">
        <f t="shared" si="6"/>
        <v> AA 27.154 </v>
      </c>
      <c r="B62" s="6" t="str">
        <f t="shared" si="7"/>
        <v>I</v>
      </c>
      <c r="C62" s="5">
        <f t="shared" si="8"/>
        <v>28192.404999999999</v>
      </c>
      <c r="D62" s="4" t="str">
        <f t="shared" si="9"/>
        <v>vis</v>
      </c>
      <c r="E62" s="23">
        <f>VLOOKUP(C62,Active!C$21:E$973,3,FALSE)</f>
        <v>592.00078782748528</v>
      </c>
      <c r="F62" s="6" t="s">
        <v>84</v>
      </c>
      <c r="G62" s="4" t="str">
        <f t="shared" si="10"/>
        <v>28192.405</v>
      </c>
      <c r="H62" s="5">
        <f t="shared" si="11"/>
        <v>592</v>
      </c>
      <c r="I62" s="24" t="s">
        <v>128</v>
      </c>
      <c r="J62" s="25" t="s">
        <v>129</v>
      </c>
      <c r="K62" s="24">
        <v>592</v>
      </c>
      <c r="L62" s="24" t="s">
        <v>130</v>
      </c>
      <c r="M62" s="25" t="s">
        <v>125</v>
      </c>
      <c r="N62" s="25"/>
      <c r="O62" s="26" t="s">
        <v>126</v>
      </c>
      <c r="P62" s="26" t="s">
        <v>131</v>
      </c>
    </row>
    <row r="63" spans="1:16" ht="12.75" customHeight="1" thickBot="1" x14ac:dyDescent="0.25">
      <c r="A63" s="5" t="str">
        <f t="shared" si="6"/>
        <v> AVSJ 10.87 </v>
      </c>
      <c r="B63" s="6" t="str">
        <f t="shared" si="7"/>
        <v>I</v>
      </c>
      <c r="C63" s="5">
        <f t="shared" si="8"/>
        <v>29300.418000000001</v>
      </c>
      <c r="D63" s="4" t="str">
        <f t="shared" si="9"/>
        <v>vis</v>
      </c>
      <c r="E63" s="23">
        <f>VLOOKUP(C63,Active!C$21:E$973,3,FALSE)</f>
        <v>1482.0121024053644</v>
      </c>
      <c r="F63" s="6" t="s">
        <v>84</v>
      </c>
      <c r="G63" s="4" t="str">
        <f t="shared" si="10"/>
        <v>29300.418</v>
      </c>
      <c r="H63" s="5">
        <f t="shared" si="11"/>
        <v>1482</v>
      </c>
      <c r="I63" s="24" t="s">
        <v>132</v>
      </c>
      <c r="J63" s="25" t="s">
        <v>133</v>
      </c>
      <c r="K63" s="24">
        <v>1482</v>
      </c>
      <c r="L63" s="24" t="s">
        <v>134</v>
      </c>
      <c r="M63" s="25" t="s">
        <v>91</v>
      </c>
      <c r="N63" s="25"/>
      <c r="O63" s="26" t="s">
        <v>92</v>
      </c>
      <c r="P63" s="26" t="s">
        <v>93</v>
      </c>
    </row>
    <row r="64" spans="1:16" ht="12.75" customHeight="1" thickBot="1" x14ac:dyDescent="0.25">
      <c r="A64" s="5" t="str">
        <f t="shared" si="6"/>
        <v> AHSB 7.8.420 </v>
      </c>
      <c r="B64" s="6" t="str">
        <f t="shared" si="7"/>
        <v>I</v>
      </c>
      <c r="C64" s="5">
        <f t="shared" si="8"/>
        <v>29691.314999999999</v>
      </c>
      <c r="D64" s="4" t="str">
        <f t="shared" si="9"/>
        <v>vis</v>
      </c>
      <c r="E64" s="23">
        <f>VLOOKUP(C64,Active!C$21:E$973,3,FALSE)</f>
        <v>1796.0000726137878</v>
      </c>
      <c r="F64" s="6" t="s">
        <v>84</v>
      </c>
      <c r="G64" s="4" t="str">
        <f t="shared" si="10"/>
        <v>29691.315</v>
      </c>
      <c r="H64" s="5">
        <f t="shared" si="11"/>
        <v>1796</v>
      </c>
      <c r="I64" s="24" t="s">
        <v>135</v>
      </c>
      <c r="J64" s="25" t="s">
        <v>136</v>
      </c>
      <c r="K64" s="24">
        <v>1796</v>
      </c>
      <c r="L64" s="24" t="s">
        <v>137</v>
      </c>
      <c r="M64" s="25" t="s">
        <v>91</v>
      </c>
      <c r="N64" s="25"/>
      <c r="O64" s="26" t="s">
        <v>138</v>
      </c>
      <c r="P64" s="26" t="s">
        <v>139</v>
      </c>
    </row>
    <row r="65" spans="1:16" ht="12.75" customHeight="1" thickBot="1" x14ac:dyDescent="0.25">
      <c r="A65" s="5" t="str">
        <f t="shared" si="6"/>
        <v> AHSB 7.8.420 </v>
      </c>
      <c r="B65" s="6" t="str">
        <f t="shared" si="7"/>
        <v>I</v>
      </c>
      <c r="C65" s="5">
        <f t="shared" si="8"/>
        <v>29696.29</v>
      </c>
      <c r="D65" s="4" t="str">
        <f t="shared" si="9"/>
        <v>vis</v>
      </c>
      <c r="E65" s="23">
        <f>VLOOKUP(C65,Active!C$21:E$973,3,FALSE)</f>
        <v>1799.9962407905393</v>
      </c>
      <c r="F65" s="6" t="s">
        <v>84</v>
      </c>
      <c r="G65" s="4" t="str">
        <f t="shared" si="10"/>
        <v>29696.290</v>
      </c>
      <c r="H65" s="5">
        <f t="shared" si="11"/>
        <v>1800</v>
      </c>
      <c r="I65" s="24" t="s">
        <v>140</v>
      </c>
      <c r="J65" s="25" t="s">
        <v>141</v>
      </c>
      <c r="K65" s="24">
        <v>1800</v>
      </c>
      <c r="L65" s="24" t="s">
        <v>142</v>
      </c>
      <c r="M65" s="25" t="s">
        <v>91</v>
      </c>
      <c r="N65" s="25"/>
      <c r="O65" s="26" t="s">
        <v>138</v>
      </c>
      <c r="P65" s="26" t="s">
        <v>139</v>
      </c>
    </row>
    <row r="66" spans="1:16" ht="12.75" customHeight="1" thickBot="1" x14ac:dyDescent="0.25">
      <c r="A66" s="5" t="str">
        <f t="shared" si="6"/>
        <v> AVSJ 10.87 </v>
      </c>
      <c r="B66" s="6" t="str">
        <f t="shared" si="7"/>
        <v>I</v>
      </c>
      <c r="C66" s="5">
        <f t="shared" si="8"/>
        <v>29937.875</v>
      </c>
      <c r="D66" s="4" t="str">
        <f t="shared" si="9"/>
        <v>vis</v>
      </c>
      <c r="E66" s="23">
        <f>VLOOKUP(C66,Active!C$21:E$973,3,FALSE)</f>
        <v>1994.0493642036181</v>
      </c>
      <c r="F66" s="6" t="s">
        <v>84</v>
      </c>
      <c r="G66" s="4" t="str">
        <f t="shared" si="10"/>
        <v>29937.875</v>
      </c>
      <c r="H66" s="5">
        <f t="shared" si="11"/>
        <v>1994</v>
      </c>
      <c r="I66" s="24" t="s">
        <v>143</v>
      </c>
      <c r="J66" s="25" t="s">
        <v>144</v>
      </c>
      <c r="K66" s="24">
        <v>1994</v>
      </c>
      <c r="L66" s="24" t="s">
        <v>145</v>
      </c>
      <c r="M66" s="25" t="s">
        <v>91</v>
      </c>
      <c r="N66" s="25"/>
      <c r="O66" s="26" t="s">
        <v>92</v>
      </c>
      <c r="P66" s="26" t="s">
        <v>93</v>
      </c>
    </row>
    <row r="67" spans="1:16" ht="12.75" customHeight="1" thickBot="1" x14ac:dyDescent="0.25">
      <c r="A67" s="5" t="str">
        <f t="shared" si="6"/>
        <v> AHSB 7.8.420 </v>
      </c>
      <c r="B67" s="6" t="str">
        <f t="shared" si="7"/>
        <v>I</v>
      </c>
      <c r="C67" s="5">
        <f t="shared" si="8"/>
        <v>30072.26</v>
      </c>
      <c r="D67" s="4" t="str">
        <f t="shared" si="9"/>
        <v>vis</v>
      </c>
      <c r="E67" s="23">
        <f>VLOOKUP(C67,Active!C$21:E$973,3,FALSE)</f>
        <v>2101.9940999689443</v>
      </c>
      <c r="F67" s="6" t="s">
        <v>84</v>
      </c>
      <c r="G67" s="4" t="str">
        <f t="shared" si="10"/>
        <v>30072.260</v>
      </c>
      <c r="H67" s="5">
        <f t="shared" si="11"/>
        <v>2102</v>
      </c>
      <c r="I67" s="24" t="s">
        <v>146</v>
      </c>
      <c r="J67" s="25" t="s">
        <v>147</v>
      </c>
      <c r="K67" s="24">
        <v>2102</v>
      </c>
      <c r="L67" s="24" t="s">
        <v>148</v>
      </c>
      <c r="M67" s="25" t="s">
        <v>91</v>
      </c>
      <c r="N67" s="25"/>
      <c r="O67" s="26" t="s">
        <v>138</v>
      </c>
      <c r="P67" s="26" t="s">
        <v>139</v>
      </c>
    </row>
    <row r="68" spans="1:16" ht="12.75" customHeight="1" thickBot="1" x14ac:dyDescent="0.25">
      <c r="A68" s="5" t="str">
        <f t="shared" si="6"/>
        <v> AVSJ 10.87 </v>
      </c>
      <c r="B68" s="6" t="str">
        <f t="shared" si="7"/>
        <v>I</v>
      </c>
      <c r="C68" s="5">
        <f t="shared" si="8"/>
        <v>30077.251</v>
      </c>
      <c r="D68" s="4" t="str">
        <f t="shared" si="9"/>
        <v>vis</v>
      </c>
      <c r="E68" s="23">
        <f>VLOOKUP(C68,Active!C$21:E$973,3,FALSE)</f>
        <v>2106.0031201438519</v>
      </c>
      <c r="F68" s="6" t="s">
        <v>84</v>
      </c>
      <c r="G68" s="4" t="str">
        <f t="shared" si="10"/>
        <v>30077.251</v>
      </c>
      <c r="H68" s="5">
        <f t="shared" si="11"/>
        <v>2106</v>
      </c>
      <c r="I68" s="24" t="s">
        <v>149</v>
      </c>
      <c r="J68" s="25" t="s">
        <v>150</v>
      </c>
      <c r="K68" s="24">
        <v>2106</v>
      </c>
      <c r="L68" s="24" t="s">
        <v>113</v>
      </c>
      <c r="M68" s="25" t="s">
        <v>91</v>
      </c>
      <c r="N68" s="25"/>
      <c r="O68" s="26" t="s">
        <v>92</v>
      </c>
      <c r="P68" s="26" t="s">
        <v>93</v>
      </c>
    </row>
    <row r="69" spans="1:16" ht="12.75" customHeight="1" thickBot="1" x14ac:dyDescent="0.25">
      <c r="A69" s="5" t="str">
        <f t="shared" si="6"/>
        <v> AA 27.154 </v>
      </c>
      <c r="B69" s="6" t="str">
        <f t="shared" si="7"/>
        <v>I</v>
      </c>
      <c r="C69" s="5">
        <f t="shared" si="8"/>
        <v>31846.302</v>
      </c>
      <c r="D69" s="4" t="str">
        <f t="shared" si="9"/>
        <v>vis</v>
      </c>
      <c r="E69" s="23">
        <f>VLOOKUP(C69,Active!C$21:E$973,3,FALSE)</f>
        <v>3526.9931320528344</v>
      </c>
      <c r="F69" s="6" t="s">
        <v>84</v>
      </c>
      <c r="G69" s="4" t="str">
        <f t="shared" si="10"/>
        <v>31846.302</v>
      </c>
      <c r="H69" s="5">
        <f t="shared" si="11"/>
        <v>3527</v>
      </c>
      <c r="I69" s="24" t="s">
        <v>151</v>
      </c>
      <c r="J69" s="25" t="s">
        <v>152</v>
      </c>
      <c r="K69" s="24">
        <v>3527</v>
      </c>
      <c r="L69" s="24" t="s">
        <v>153</v>
      </c>
      <c r="M69" s="25" t="s">
        <v>125</v>
      </c>
      <c r="N69" s="25"/>
      <c r="O69" s="26" t="s">
        <v>126</v>
      </c>
      <c r="P69" s="26" t="s">
        <v>131</v>
      </c>
    </row>
    <row r="70" spans="1:16" ht="12.75" customHeight="1" thickBot="1" x14ac:dyDescent="0.25">
      <c r="A70" s="5" t="str">
        <f t="shared" si="6"/>
        <v> AHSB 7.8.420 </v>
      </c>
      <c r="B70" s="6" t="str">
        <f t="shared" si="7"/>
        <v>I</v>
      </c>
      <c r="C70" s="5">
        <f t="shared" si="8"/>
        <v>32233.5</v>
      </c>
      <c r="D70" s="4" t="str">
        <f t="shared" si="9"/>
        <v>vis</v>
      </c>
      <c r="E70" s="23">
        <f>VLOOKUP(C70,Active!C$21:E$973,3,FALSE)</f>
        <v>3838.0098809374822</v>
      </c>
      <c r="F70" s="6" t="s">
        <v>84</v>
      </c>
      <c r="G70" s="4" t="str">
        <f t="shared" si="10"/>
        <v>32233.500</v>
      </c>
      <c r="H70" s="5">
        <f t="shared" si="11"/>
        <v>3838</v>
      </c>
      <c r="I70" s="24" t="s">
        <v>154</v>
      </c>
      <c r="J70" s="25" t="s">
        <v>155</v>
      </c>
      <c r="K70" s="24">
        <v>3838</v>
      </c>
      <c r="L70" s="24" t="s">
        <v>156</v>
      </c>
      <c r="M70" s="25" t="s">
        <v>91</v>
      </c>
      <c r="N70" s="25"/>
      <c r="O70" s="26" t="s">
        <v>138</v>
      </c>
      <c r="P70" s="26" t="s">
        <v>139</v>
      </c>
    </row>
    <row r="71" spans="1:16" ht="12.75" customHeight="1" thickBot="1" x14ac:dyDescent="0.25">
      <c r="A71" s="5" t="str">
        <f t="shared" si="6"/>
        <v> AVSJ 10.87 </v>
      </c>
      <c r="B71" s="6" t="str">
        <f t="shared" si="7"/>
        <v>I</v>
      </c>
      <c r="C71" s="5">
        <f t="shared" si="8"/>
        <v>32447.892</v>
      </c>
      <c r="D71" s="4" t="str">
        <f t="shared" si="9"/>
        <v>vis</v>
      </c>
      <c r="E71" s="23">
        <f>VLOOKUP(C71,Active!C$21:E$973,3,FALSE)</f>
        <v>4010.2202302339074</v>
      </c>
      <c r="F71" s="6" t="s">
        <v>84</v>
      </c>
      <c r="G71" s="4" t="str">
        <f t="shared" si="10"/>
        <v>32447.892</v>
      </c>
      <c r="H71" s="5">
        <f t="shared" si="11"/>
        <v>4010</v>
      </c>
      <c r="I71" s="24" t="s">
        <v>157</v>
      </c>
      <c r="J71" s="25" t="s">
        <v>158</v>
      </c>
      <c r="K71" s="24">
        <v>4010</v>
      </c>
      <c r="L71" s="24" t="s">
        <v>159</v>
      </c>
      <c r="M71" s="25" t="s">
        <v>91</v>
      </c>
      <c r="N71" s="25"/>
      <c r="O71" s="26" t="s">
        <v>92</v>
      </c>
      <c r="P71" s="26" t="s">
        <v>93</v>
      </c>
    </row>
    <row r="72" spans="1:16" ht="12.75" customHeight="1" thickBot="1" x14ac:dyDescent="0.25">
      <c r="A72" s="5" t="str">
        <f t="shared" si="6"/>
        <v> AHSB 7.8.420 </v>
      </c>
      <c r="B72" s="6" t="str">
        <f t="shared" si="7"/>
        <v>I</v>
      </c>
      <c r="C72" s="5">
        <f t="shared" si="8"/>
        <v>32939.360000000001</v>
      </c>
      <c r="D72" s="4" t="str">
        <f t="shared" si="9"/>
        <v>vis</v>
      </c>
      <c r="E72" s="23">
        <f>VLOOKUP(C72,Active!C$21:E$973,3,FALSE)</f>
        <v>4404.9918446039201</v>
      </c>
      <c r="F72" s="6" t="s">
        <v>84</v>
      </c>
      <c r="G72" s="4" t="str">
        <f t="shared" si="10"/>
        <v>32939.360</v>
      </c>
      <c r="H72" s="5">
        <f t="shared" si="11"/>
        <v>4405</v>
      </c>
      <c r="I72" s="24" t="s">
        <v>160</v>
      </c>
      <c r="J72" s="25" t="s">
        <v>161</v>
      </c>
      <c r="K72" s="24">
        <v>4405</v>
      </c>
      <c r="L72" s="24" t="s">
        <v>162</v>
      </c>
      <c r="M72" s="25" t="s">
        <v>91</v>
      </c>
      <c r="N72" s="25"/>
      <c r="O72" s="26" t="s">
        <v>138</v>
      </c>
      <c r="P72" s="26" t="s">
        <v>139</v>
      </c>
    </row>
    <row r="73" spans="1:16" ht="12.75" customHeight="1" thickBot="1" x14ac:dyDescent="0.25">
      <c r="A73" s="5" t="str">
        <f t="shared" si="6"/>
        <v> AVSJ 10.87 </v>
      </c>
      <c r="B73" s="6" t="str">
        <f t="shared" si="7"/>
        <v>I</v>
      </c>
      <c r="C73" s="5">
        <f t="shared" si="8"/>
        <v>33677.593000000001</v>
      </c>
      <c r="D73" s="4" t="str">
        <f t="shared" si="9"/>
        <v>vis</v>
      </c>
      <c r="E73" s="23">
        <f>VLOOKUP(C73,Active!C$21:E$973,3,FALSE)</f>
        <v>4997.9774167901396</v>
      </c>
      <c r="F73" s="6" t="s">
        <v>84</v>
      </c>
      <c r="G73" s="4" t="str">
        <f t="shared" si="10"/>
        <v>33677.593</v>
      </c>
      <c r="H73" s="5">
        <f t="shared" si="11"/>
        <v>4998</v>
      </c>
      <c r="I73" s="24" t="s">
        <v>163</v>
      </c>
      <c r="J73" s="25" t="s">
        <v>164</v>
      </c>
      <c r="K73" s="24">
        <v>4998</v>
      </c>
      <c r="L73" s="24" t="s">
        <v>165</v>
      </c>
      <c r="M73" s="25" t="s">
        <v>91</v>
      </c>
      <c r="N73" s="25"/>
      <c r="O73" s="26" t="s">
        <v>92</v>
      </c>
      <c r="P73" s="26" t="s">
        <v>93</v>
      </c>
    </row>
    <row r="74" spans="1:16" ht="12.75" customHeight="1" thickBot="1" x14ac:dyDescent="0.25">
      <c r="A74" s="5" t="str">
        <f t="shared" si="6"/>
        <v> AHSB 7.8.420 </v>
      </c>
      <c r="B74" s="6" t="str">
        <f t="shared" si="7"/>
        <v>I</v>
      </c>
      <c r="C74" s="5">
        <f t="shared" si="8"/>
        <v>34769.379999999997</v>
      </c>
      <c r="D74" s="4" t="str">
        <f t="shared" si="9"/>
        <v>vis</v>
      </c>
      <c r="E74" s="23">
        <f>VLOOKUP(C74,Active!C$21:E$973,3,FALSE)</f>
        <v>5874.9551987376744</v>
      </c>
      <c r="F74" s="6" t="s">
        <v>84</v>
      </c>
      <c r="G74" s="4" t="str">
        <f t="shared" si="10"/>
        <v>34769.380</v>
      </c>
      <c r="H74" s="5">
        <f t="shared" si="11"/>
        <v>5875</v>
      </c>
      <c r="I74" s="24" t="s">
        <v>166</v>
      </c>
      <c r="J74" s="25" t="s">
        <v>167</v>
      </c>
      <c r="K74" s="24">
        <v>5875</v>
      </c>
      <c r="L74" s="24" t="s">
        <v>168</v>
      </c>
      <c r="M74" s="25" t="s">
        <v>91</v>
      </c>
      <c r="N74" s="25"/>
      <c r="O74" s="26" t="s">
        <v>138</v>
      </c>
      <c r="P74" s="26" t="s">
        <v>139</v>
      </c>
    </row>
    <row r="75" spans="1:16" ht="12.75" customHeight="1" thickBot="1" x14ac:dyDescent="0.25">
      <c r="A75" s="5" t="str">
        <f t="shared" ref="A75:A98" si="12">P75</f>
        <v> AHSB 7.8.420 </v>
      </c>
      <c r="B75" s="6" t="str">
        <f t="shared" ref="B75:B98" si="13">IF(H75=INT(H75),"I","II")</f>
        <v>I</v>
      </c>
      <c r="C75" s="5">
        <f t="shared" ref="C75:C98" si="14">1*G75</f>
        <v>34779.379999999997</v>
      </c>
      <c r="D75" s="4" t="str">
        <f t="shared" ref="D75:D98" si="15">VLOOKUP(F75,I$1:J$5,2,FALSE)</f>
        <v>vis</v>
      </c>
      <c r="E75" s="23">
        <f>VLOOKUP(C75,Active!C$21:E$973,3,FALSE)</f>
        <v>5882.9876975854122</v>
      </c>
      <c r="F75" s="6" t="s">
        <v>84</v>
      </c>
      <c r="G75" s="4" t="str">
        <f t="shared" ref="G75:G98" si="16">MID(I75,3,LEN(I75)-3)</f>
        <v>34779.380</v>
      </c>
      <c r="H75" s="5">
        <f t="shared" ref="H75:H98" si="17">1*K75</f>
        <v>5883</v>
      </c>
      <c r="I75" s="24" t="s">
        <v>169</v>
      </c>
      <c r="J75" s="25" t="s">
        <v>170</v>
      </c>
      <c r="K75" s="24">
        <v>5883</v>
      </c>
      <c r="L75" s="24" t="s">
        <v>171</v>
      </c>
      <c r="M75" s="25" t="s">
        <v>91</v>
      </c>
      <c r="N75" s="25"/>
      <c r="O75" s="26" t="s">
        <v>138</v>
      </c>
      <c r="P75" s="26" t="s">
        <v>139</v>
      </c>
    </row>
    <row r="76" spans="1:16" ht="12.75" customHeight="1" thickBot="1" x14ac:dyDescent="0.25">
      <c r="A76" s="5" t="str">
        <f t="shared" si="12"/>
        <v> AHSB 7.8.420 </v>
      </c>
      <c r="B76" s="6" t="str">
        <f t="shared" si="13"/>
        <v>I</v>
      </c>
      <c r="C76" s="5">
        <f t="shared" si="14"/>
        <v>34794.324999999997</v>
      </c>
      <c r="D76" s="4" t="str">
        <f t="shared" si="15"/>
        <v>vis</v>
      </c>
      <c r="E76" s="23">
        <f>VLOOKUP(C76,Active!C$21:E$973,3,FALSE)</f>
        <v>5894.9922671133563</v>
      </c>
      <c r="F76" s="6" t="s">
        <v>84</v>
      </c>
      <c r="G76" s="4" t="str">
        <f t="shared" si="16"/>
        <v>34794.325</v>
      </c>
      <c r="H76" s="5">
        <f t="shared" si="17"/>
        <v>5895</v>
      </c>
      <c r="I76" s="24" t="s">
        <v>172</v>
      </c>
      <c r="J76" s="25" t="s">
        <v>173</v>
      </c>
      <c r="K76" s="24">
        <v>5895</v>
      </c>
      <c r="L76" s="24" t="s">
        <v>162</v>
      </c>
      <c r="M76" s="25" t="s">
        <v>91</v>
      </c>
      <c r="N76" s="25"/>
      <c r="O76" s="26" t="s">
        <v>138</v>
      </c>
      <c r="P76" s="26" t="s">
        <v>139</v>
      </c>
    </row>
    <row r="77" spans="1:16" ht="12.75" customHeight="1" thickBot="1" x14ac:dyDescent="0.25">
      <c r="A77" s="5" t="str">
        <f t="shared" si="12"/>
        <v> AHSB 7.8.420 </v>
      </c>
      <c r="B77" s="6" t="str">
        <f t="shared" si="13"/>
        <v>I</v>
      </c>
      <c r="C77" s="5">
        <f t="shared" si="14"/>
        <v>35044.57</v>
      </c>
      <c r="D77" s="4" t="str">
        <f t="shared" si="15"/>
        <v>vis</v>
      </c>
      <c r="E77" s="23">
        <f>VLOOKUP(C77,Active!C$21:E$973,3,FALSE)</f>
        <v>6096.0015345285792</v>
      </c>
      <c r="F77" s="6" t="s">
        <v>84</v>
      </c>
      <c r="G77" s="4" t="str">
        <f t="shared" si="16"/>
        <v>35044.570</v>
      </c>
      <c r="H77" s="5">
        <f t="shared" si="17"/>
        <v>6096</v>
      </c>
      <c r="I77" s="24" t="s">
        <v>174</v>
      </c>
      <c r="J77" s="25" t="s">
        <v>175</v>
      </c>
      <c r="K77" s="24">
        <v>6096</v>
      </c>
      <c r="L77" s="24" t="s">
        <v>176</v>
      </c>
      <c r="M77" s="25" t="s">
        <v>91</v>
      </c>
      <c r="N77" s="25"/>
      <c r="O77" s="26" t="s">
        <v>138</v>
      </c>
      <c r="P77" s="26" t="s">
        <v>139</v>
      </c>
    </row>
    <row r="78" spans="1:16" ht="12.75" customHeight="1" thickBot="1" x14ac:dyDescent="0.25">
      <c r="A78" s="5" t="str">
        <f t="shared" si="12"/>
        <v> AHSB 7.8.420 </v>
      </c>
      <c r="B78" s="6" t="str">
        <f t="shared" si="13"/>
        <v>I</v>
      </c>
      <c r="C78" s="5">
        <f t="shared" si="14"/>
        <v>35160.332000000002</v>
      </c>
      <c r="D78" s="4" t="str">
        <f t="shared" si="15"/>
        <v>vis</v>
      </c>
      <c r="E78" s="23">
        <f>VLOOKUP(C78,Active!C$21:E$973,3,FALSE)</f>
        <v>6188.9873476897665</v>
      </c>
      <c r="F78" s="6" t="s">
        <v>84</v>
      </c>
      <c r="G78" s="4" t="str">
        <f t="shared" si="16"/>
        <v>35160.332</v>
      </c>
      <c r="H78" s="5">
        <f t="shared" si="17"/>
        <v>6189</v>
      </c>
      <c r="I78" s="24" t="s">
        <v>177</v>
      </c>
      <c r="J78" s="25" t="s">
        <v>178</v>
      </c>
      <c r="K78" s="24">
        <v>6189</v>
      </c>
      <c r="L78" s="24" t="s">
        <v>179</v>
      </c>
      <c r="M78" s="25" t="s">
        <v>91</v>
      </c>
      <c r="N78" s="25"/>
      <c r="O78" s="26" t="s">
        <v>138</v>
      </c>
      <c r="P78" s="26" t="s">
        <v>139</v>
      </c>
    </row>
    <row r="79" spans="1:16" ht="12.75" customHeight="1" thickBot="1" x14ac:dyDescent="0.25">
      <c r="A79" s="5" t="str">
        <f t="shared" si="12"/>
        <v> AHSB 7.8.420 </v>
      </c>
      <c r="B79" s="6" t="str">
        <f t="shared" si="13"/>
        <v>I</v>
      </c>
      <c r="C79" s="5">
        <f t="shared" si="14"/>
        <v>35165.317000000003</v>
      </c>
      <c r="D79" s="4" t="str">
        <f t="shared" si="15"/>
        <v>vis</v>
      </c>
      <c r="E79" s="23">
        <f>VLOOKUP(C79,Active!C$21:E$973,3,FALSE)</f>
        <v>6192.991548365364</v>
      </c>
      <c r="F79" s="6" t="s">
        <v>84</v>
      </c>
      <c r="G79" s="4" t="str">
        <f t="shared" si="16"/>
        <v>35165.317</v>
      </c>
      <c r="H79" s="5">
        <f t="shared" si="17"/>
        <v>6193</v>
      </c>
      <c r="I79" s="24" t="s">
        <v>180</v>
      </c>
      <c r="J79" s="25" t="s">
        <v>181</v>
      </c>
      <c r="K79" s="24">
        <v>6193</v>
      </c>
      <c r="L79" s="24" t="s">
        <v>182</v>
      </c>
      <c r="M79" s="25" t="s">
        <v>91</v>
      </c>
      <c r="N79" s="25"/>
      <c r="O79" s="26" t="s">
        <v>138</v>
      </c>
      <c r="P79" s="26" t="s">
        <v>139</v>
      </c>
    </row>
    <row r="80" spans="1:16" ht="12.75" customHeight="1" thickBot="1" x14ac:dyDescent="0.25">
      <c r="A80" s="5" t="str">
        <f t="shared" si="12"/>
        <v> AHSB 7.8.420 </v>
      </c>
      <c r="B80" s="6" t="str">
        <f t="shared" si="13"/>
        <v>I</v>
      </c>
      <c r="C80" s="5">
        <f t="shared" si="14"/>
        <v>35486.51</v>
      </c>
      <c r="D80" s="4" t="str">
        <f t="shared" si="15"/>
        <v>vis</v>
      </c>
      <c r="E80" s="23">
        <f>VLOOKUP(C80,Active!C$21:E$973,3,FALSE)</f>
        <v>6450.989788605516</v>
      </c>
      <c r="F80" s="6" t="s">
        <v>84</v>
      </c>
      <c r="G80" s="4" t="str">
        <f t="shared" si="16"/>
        <v>35486.510</v>
      </c>
      <c r="H80" s="5">
        <f t="shared" si="17"/>
        <v>6451</v>
      </c>
      <c r="I80" s="24" t="s">
        <v>183</v>
      </c>
      <c r="J80" s="25" t="s">
        <v>184</v>
      </c>
      <c r="K80" s="24">
        <v>6451</v>
      </c>
      <c r="L80" s="24" t="s">
        <v>185</v>
      </c>
      <c r="M80" s="25" t="s">
        <v>91</v>
      </c>
      <c r="N80" s="25"/>
      <c r="O80" s="26" t="s">
        <v>138</v>
      </c>
      <c r="P80" s="26" t="s">
        <v>139</v>
      </c>
    </row>
    <row r="81" spans="1:16" ht="12.75" customHeight="1" thickBot="1" x14ac:dyDescent="0.25">
      <c r="A81" s="5" t="str">
        <f t="shared" si="12"/>
        <v> AHSB 7.8.420 </v>
      </c>
      <c r="B81" s="6" t="str">
        <f t="shared" si="13"/>
        <v>I</v>
      </c>
      <c r="C81" s="5">
        <f t="shared" si="14"/>
        <v>36253.387999999999</v>
      </c>
      <c r="D81" s="4" t="str">
        <f t="shared" si="15"/>
        <v>vis</v>
      </c>
      <c r="E81" s="23">
        <f>VLOOKUP(C81,Active!C$21:E$973,3,FALSE)</f>
        <v>7066.9844537410791</v>
      </c>
      <c r="F81" s="6" t="s">
        <v>84</v>
      </c>
      <c r="G81" s="4" t="str">
        <f t="shared" si="16"/>
        <v>36253.388</v>
      </c>
      <c r="H81" s="5">
        <f t="shared" si="17"/>
        <v>7067</v>
      </c>
      <c r="I81" s="24" t="s">
        <v>186</v>
      </c>
      <c r="J81" s="25" t="s">
        <v>187</v>
      </c>
      <c r="K81" s="24">
        <v>7067</v>
      </c>
      <c r="L81" s="24" t="s">
        <v>188</v>
      </c>
      <c r="M81" s="25" t="s">
        <v>91</v>
      </c>
      <c r="N81" s="25"/>
      <c r="O81" s="26" t="s">
        <v>138</v>
      </c>
      <c r="P81" s="26" t="s">
        <v>139</v>
      </c>
    </row>
    <row r="82" spans="1:16" ht="12.75" customHeight="1" thickBot="1" x14ac:dyDescent="0.25">
      <c r="A82" s="5" t="str">
        <f t="shared" si="12"/>
        <v> AVSJ 10.87 </v>
      </c>
      <c r="B82" s="6" t="str">
        <f t="shared" si="13"/>
        <v>I</v>
      </c>
      <c r="C82" s="5">
        <f t="shared" si="14"/>
        <v>42475.63</v>
      </c>
      <c r="D82" s="4" t="str">
        <f t="shared" si="15"/>
        <v>vis</v>
      </c>
      <c r="E82" s="23">
        <f>VLOOKUP(C82,Active!C$21:E$973,3,FALSE)</f>
        <v>12064.999623275802</v>
      </c>
      <c r="F82" s="6" t="s">
        <v>84</v>
      </c>
      <c r="G82" s="4" t="str">
        <f t="shared" si="16"/>
        <v>42475.630</v>
      </c>
      <c r="H82" s="5">
        <f t="shared" si="17"/>
        <v>12065</v>
      </c>
      <c r="I82" s="24" t="s">
        <v>189</v>
      </c>
      <c r="J82" s="25" t="s">
        <v>190</v>
      </c>
      <c r="K82" s="24">
        <v>12065</v>
      </c>
      <c r="L82" s="24" t="s">
        <v>191</v>
      </c>
      <c r="M82" s="25" t="s">
        <v>91</v>
      </c>
      <c r="N82" s="25"/>
      <c r="O82" s="26" t="s">
        <v>92</v>
      </c>
      <c r="P82" s="26" t="s">
        <v>93</v>
      </c>
    </row>
    <row r="83" spans="1:16" ht="12.75" customHeight="1" thickBot="1" x14ac:dyDescent="0.25">
      <c r="A83" s="5" t="str">
        <f t="shared" si="12"/>
        <v> BRNO 20 </v>
      </c>
      <c r="B83" s="6" t="str">
        <f t="shared" si="13"/>
        <v>I</v>
      </c>
      <c r="C83" s="5">
        <f t="shared" si="14"/>
        <v>42479.402999999998</v>
      </c>
      <c r="D83" s="4" t="str">
        <f t="shared" si="15"/>
        <v>vis</v>
      </c>
      <c r="E83" s="23">
        <f>VLOOKUP(C83,Active!C$21:E$973,3,FALSE)</f>
        <v>12068.030285091054</v>
      </c>
      <c r="F83" s="6" t="s">
        <v>84</v>
      </c>
      <c r="G83" s="4" t="str">
        <f t="shared" si="16"/>
        <v>42479.403</v>
      </c>
      <c r="H83" s="5">
        <f t="shared" si="17"/>
        <v>12068</v>
      </c>
      <c r="I83" s="24" t="s">
        <v>192</v>
      </c>
      <c r="J83" s="25" t="s">
        <v>193</v>
      </c>
      <c r="K83" s="24">
        <v>12068</v>
      </c>
      <c r="L83" s="24" t="s">
        <v>194</v>
      </c>
      <c r="M83" s="25" t="s">
        <v>125</v>
      </c>
      <c r="N83" s="25"/>
      <c r="O83" s="26" t="s">
        <v>195</v>
      </c>
      <c r="P83" s="26" t="s">
        <v>196</v>
      </c>
    </row>
    <row r="84" spans="1:16" ht="12.75" customHeight="1" thickBot="1" x14ac:dyDescent="0.25">
      <c r="A84" s="5" t="str">
        <f t="shared" si="12"/>
        <v> AVSJ 10.87 </v>
      </c>
      <c r="B84" s="6" t="str">
        <f t="shared" si="13"/>
        <v>I</v>
      </c>
      <c r="C84" s="5">
        <f t="shared" si="14"/>
        <v>42745.777000000002</v>
      </c>
      <c r="D84" s="4" t="str">
        <f t="shared" si="15"/>
        <v>vis</v>
      </c>
      <c r="E84" s="23">
        <f>VLOOKUP(C84,Active!C$21:E$973,3,FALSE)</f>
        <v>12281.995169897795</v>
      </c>
      <c r="F84" s="6" t="s">
        <v>84</v>
      </c>
      <c r="G84" s="4" t="str">
        <f t="shared" si="16"/>
        <v>42745.777</v>
      </c>
      <c r="H84" s="5">
        <f t="shared" si="17"/>
        <v>12282</v>
      </c>
      <c r="I84" s="24" t="s">
        <v>201</v>
      </c>
      <c r="J84" s="25" t="s">
        <v>202</v>
      </c>
      <c r="K84" s="24">
        <v>12282</v>
      </c>
      <c r="L84" s="24" t="s">
        <v>110</v>
      </c>
      <c r="M84" s="25" t="s">
        <v>91</v>
      </c>
      <c r="N84" s="25"/>
      <c r="O84" s="26" t="s">
        <v>92</v>
      </c>
      <c r="P84" s="26" t="s">
        <v>93</v>
      </c>
    </row>
    <row r="85" spans="1:16" ht="12.75" customHeight="1" thickBot="1" x14ac:dyDescent="0.25">
      <c r="A85" s="5" t="str">
        <f t="shared" si="12"/>
        <v> AVSJ 10.87 </v>
      </c>
      <c r="B85" s="6" t="str">
        <f t="shared" si="13"/>
        <v>I</v>
      </c>
      <c r="C85" s="5">
        <f t="shared" si="14"/>
        <v>43181.517999999996</v>
      </c>
      <c r="D85" s="4" t="str">
        <f t="shared" si="15"/>
        <v>vis</v>
      </c>
      <c r="E85" s="23">
        <f>VLOOKUP(C85,Active!C$21:E$973,3,FALSE)</f>
        <v>12632.004077939013</v>
      </c>
      <c r="F85" s="6" t="s">
        <v>84</v>
      </c>
      <c r="G85" s="4" t="str">
        <f t="shared" si="16"/>
        <v>43181.518</v>
      </c>
      <c r="H85" s="5">
        <f t="shared" si="17"/>
        <v>12632</v>
      </c>
      <c r="I85" s="24" t="s">
        <v>203</v>
      </c>
      <c r="J85" s="25" t="s">
        <v>204</v>
      </c>
      <c r="K85" s="24">
        <v>12632</v>
      </c>
      <c r="L85" s="24" t="s">
        <v>205</v>
      </c>
      <c r="M85" s="25" t="s">
        <v>125</v>
      </c>
      <c r="N85" s="25"/>
      <c r="O85" s="26" t="s">
        <v>206</v>
      </c>
      <c r="P85" s="26" t="s">
        <v>93</v>
      </c>
    </row>
    <row r="86" spans="1:16" ht="12.75" customHeight="1" thickBot="1" x14ac:dyDescent="0.25">
      <c r="A86" s="5" t="str">
        <f t="shared" si="12"/>
        <v> AVSJ 10.87 </v>
      </c>
      <c r="B86" s="6" t="str">
        <f t="shared" si="13"/>
        <v>I</v>
      </c>
      <c r="C86" s="5">
        <f t="shared" si="14"/>
        <v>43182.76</v>
      </c>
      <c r="D86" s="4" t="str">
        <f t="shared" si="15"/>
        <v>vis</v>
      </c>
      <c r="E86" s="23">
        <f>VLOOKUP(C86,Active!C$21:E$973,3,FALSE)</f>
        <v>12633.001714295906</v>
      </c>
      <c r="F86" s="6" t="s">
        <v>84</v>
      </c>
      <c r="G86" s="4" t="str">
        <f t="shared" si="16"/>
        <v>43182.760</v>
      </c>
      <c r="H86" s="5">
        <f t="shared" si="17"/>
        <v>12633</v>
      </c>
      <c r="I86" s="24" t="s">
        <v>207</v>
      </c>
      <c r="J86" s="25" t="s">
        <v>208</v>
      </c>
      <c r="K86" s="24">
        <v>12633</v>
      </c>
      <c r="L86" s="24" t="s">
        <v>176</v>
      </c>
      <c r="M86" s="25" t="s">
        <v>125</v>
      </c>
      <c r="N86" s="25"/>
      <c r="O86" s="26" t="s">
        <v>206</v>
      </c>
      <c r="P86" s="26" t="s">
        <v>93</v>
      </c>
    </row>
    <row r="87" spans="1:16" ht="12.75" customHeight="1" thickBot="1" x14ac:dyDescent="0.25">
      <c r="A87" s="5" t="str">
        <f t="shared" si="12"/>
        <v> AVSJ 10.87 </v>
      </c>
      <c r="B87" s="6" t="str">
        <f t="shared" si="13"/>
        <v>I</v>
      </c>
      <c r="C87" s="5">
        <f t="shared" si="14"/>
        <v>43192.718000000001</v>
      </c>
      <c r="D87" s="4" t="str">
        <f t="shared" si="15"/>
        <v>vis</v>
      </c>
      <c r="E87" s="23">
        <f>VLOOKUP(C87,Active!C$21:E$973,3,FALSE)</f>
        <v>12641.000476648482</v>
      </c>
      <c r="F87" s="6" t="s">
        <v>84</v>
      </c>
      <c r="G87" s="4" t="str">
        <f t="shared" si="16"/>
        <v>43192.718</v>
      </c>
      <c r="H87" s="5">
        <f t="shared" si="17"/>
        <v>12641</v>
      </c>
      <c r="I87" s="24" t="s">
        <v>209</v>
      </c>
      <c r="J87" s="25" t="s">
        <v>210</v>
      </c>
      <c r="K87" s="24">
        <v>12641</v>
      </c>
      <c r="L87" s="24" t="s">
        <v>130</v>
      </c>
      <c r="M87" s="25" t="s">
        <v>125</v>
      </c>
      <c r="N87" s="25"/>
      <c r="O87" s="26" t="s">
        <v>206</v>
      </c>
      <c r="P87" s="26" t="s">
        <v>93</v>
      </c>
    </row>
    <row r="88" spans="1:16" ht="12.75" customHeight="1" thickBot="1" x14ac:dyDescent="0.25">
      <c r="A88" s="5" t="str">
        <f t="shared" si="12"/>
        <v> AVSJ 10.87 </v>
      </c>
      <c r="B88" s="6" t="str">
        <f t="shared" si="13"/>
        <v>I</v>
      </c>
      <c r="C88" s="5">
        <f t="shared" si="14"/>
        <v>43482.798000000003</v>
      </c>
      <c r="D88" s="4" t="str">
        <f t="shared" si="15"/>
        <v>vis</v>
      </c>
      <c r="E88" s="23">
        <f>VLOOKUP(C88,Active!C$21:E$973,3,FALSE)</f>
        <v>12874.007203223669</v>
      </c>
      <c r="F88" s="6" t="s">
        <v>84</v>
      </c>
      <c r="G88" s="4" t="str">
        <f t="shared" si="16"/>
        <v>43482.798</v>
      </c>
      <c r="H88" s="5">
        <f t="shared" si="17"/>
        <v>12874</v>
      </c>
      <c r="I88" s="24" t="s">
        <v>211</v>
      </c>
      <c r="J88" s="25" t="s">
        <v>212</v>
      </c>
      <c r="K88" s="24">
        <v>12874</v>
      </c>
      <c r="L88" s="24" t="s">
        <v>213</v>
      </c>
      <c r="M88" s="25" t="s">
        <v>125</v>
      </c>
      <c r="N88" s="25"/>
      <c r="O88" s="26" t="s">
        <v>206</v>
      </c>
      <c r="P88" s="26" t="s">
        <v>93</v>
      </c>
    </row>
    <row r="89" spans="1:16" ht="12.75" customHeight="1" thickBot="1" x14ac:dyDescent="0.25">
      <c r="A89" s="5" t="str">
        <f t="shared" si="12"/>
        <v> AVSJ 10.87 </v>
      </c>
      <c r="B89" s="6" t="str">
        <f t="shared" si="13"/>
        <v>I</v>
      </c>
      <c r="C89" s="5">
        <f t="shared" si="14"/>
        <v>43573.669000000002</v>
      </c>
      <c r="D89" s="4" t="str">
        <f t="shared" si="15"/>
        <v>vis</v>
      </c>
      <c r="E89" s="23">
        <f>VLOOKUP(C89,Active!C$21:E$973,3,FALSE)</f>
        <v>12946.999323502949</v>
      </c>
      <c r="F89" s="6" t="s">
        <v>84</v>
      </c>
      <c r="G89" s="4" t="str">
        <f t="shared" si="16"/>
        <v>43573.669</v>
      </c>
      <c r="H89" s="5">
        <f t="shared" si="17"/>
        <v>12947</v>
      </c>
      <c r="I89" s="24" t="s">
        <v>214</v>
      </c>
      <c r="J89" s="25" t="s">
        <v>215</v>
      </c>
      <c r="K89" s="24">
        <v>12947</v>
      </c>
      <c r="L89" s="24" t="s">
        <v>216</v>
      </c>
      <c r="M89" s="25" t="s">
        <v>125</v>
      </c>
      <c r="N89" s="25"/>
      <c r="O89" s="26" t="s">
        <v>206</v>
      </c>
      <c r="P89" s="26" t="s">
        <v>93</v>
      </c>
    </row>
    <row r="90" spans="1:16" ht="12.75" customHeight="1" thickBot="1" x14ac:dyDescent="0.25">
      <c r="A90" s="5" t="str">
        <f t="shared" si="12"/>
        <v> BBS 100 </v>
      </c>
      <c r="B90" s="6" t="str">
        <f t="shared" si="13"/>
        <v>I</v>
      </c>
      <c r="C90" s="5">
        <f t="shared" si="14"/>
        <v>48700.362000000001</v>
      </c>
      <c r="D90" s="4" t="str">
        <f t="shared" si="15"/>
        <v>vis</v>
      </c>
      <c r="E90" s="23">
        <f>VLOOKUP(C90,Active!C$21:E$973,3,FALSE)</f>
        <v>17065.014885023615</v>
      </c>
      <c r="F90" s="6" t="s">
        <v>84</v>
      </c>
      <c r="G90" s="4" t="str">
        <f t="shared" si="16"/>
        <v>48700.362</v>
      </c>
      <c r="H90" s="5">
        <f t="shared" si="17"/>
        <v>17065</v>
      </c>
      <c r="I90" s="24" t="s">
        <v>304</v>
      </c>
      <c r="J90" s="25" t="s">
        <v>305</v>
      </c>
      <c r="K90" s="24">
        <v>17065</v>
      </c>
      <c r="L90" s="24" t="s">
        <v>306</v>
      </c>
      <c r="M90" s="25" t="s">
        <v>125</v>
      </c>
      <c r="N90" s="25"/>
      <c r="O90" s="26" t="s">
        <v>219</v>
      </c>
      <c r="P90" s="26" t="s">
        <v>307</v>
      </c>
    </row>
    <row r="91" spans="1:16" ht="12.75" customHeight="1" thickBot="1" x14ac:dyDescent="0.25">
      <c r="A91" s="5" t="str">
        <f t="shared" si="12"/>
        <v> BBS 124 </v>
      </c>
      <c r="B91" s="6" t="str">
        <f t="shared" si="13"/>
        <v>I</v>
      </c>
      <c r="C91" s="5">
        <f t="shared" si="14"/>
        <v>51842.603999999999</v>
      </c>
      <c r="D91" s="4" t="str">
        <f t="shared" si="15"/>
        <v>vis</v>
      </c>
      <c r="E91" s="23">
        <f>VLOOKUP(C91,Active!C$21:E$973,3,FALSE)</f>
        <v>19589.020409455021</v>
      </c>
      <c r="F91" s="6" t="str">
        <f>LEFT(M91,1)</f>
        <v>V</v>
      </c>
      <c r="G91" s="4" t="str">
        <f t="shared" si="16"/>
        <v>51842.604</v>
      </c>
      <c r="H91" s="5">
        <f t="shared" si="17"/>
        <v>19589</v>
      </c>
      <c r="I91" s="24" t="s">
        <v>324</v>
      </c>
      <c r="J91" s="25" t="s">
        <v>325</v>
      </c>
      <c r="K91" s="24">
        <v>19589</v>
      </c>
      <c r="L91" s="24" t="s">
        <v>326</v>
      </c>
      <c r="M91" s="25" t="s">
        <v>125</v>
      </c>
      <c r="N91" s="25"/>
      <c r="O91" s="26" t="s">
        <v>219</v>
      </c>
      <c r="P91" s="26" t="s">
        <v>327</v>
      </c>
    </row>
    <row r="92" spans="1:16" ht="12.75" customHeight="1" thickBot="1" x14ac:dyDescent="0.25">
      <c r="A92" s="5" t="str">
        <f t="shared" si="12"/>
        <v>VSB 39 </v>
      </c>
      <c r="B92" s="6" t="str">
        <f t="shared" si="13"/>
        <v>I</v>
      </c>
      <c r="C92" s="5">
        <f t="shared" si="14"/>
        <v>51930.997499999998</v>
      </c>
      <c r="D92" s="4" t="str">
        <f t="shared" si="15"/>
        <v>PE</v>
      </c>
      <c r="E92" s="23">
        <f>VLOOKUP(C92,Active!C$21:E$973,3,FALSE)</f>
        <v>19660.022478144776</v>
      </c>
      <c r="F92" s="6" t="str">
        <f>LEFT(M92,1)</f>
        <v>E</v>
      </c>
      <c r="G92" s="4" t="str">
        <f t="shared" si="16"/>
        <v>51930.9975</v>
      </c>
      <c r="H92" s="5">
        <f t="shared" si="17"/>
        <v>19660</v>
      </c>
      <c r="I92" s="24" t="s">
        <v>328</v>
      </c>
      <c r="J92" s="25" t="s">
        <v>329</v>
      </c>
      <c r="K92" s="24">
        <v>19660</v>
      </c>
      <c r="L92" s="24" t="s">
        <v>330</v>
      </c>
      <c r="M92" s="25" t="s">
        <v>314</v>
      </c>
      <c r="N92" s="25" t="s">
        <v>315</v>
      </c>
      <c r="O92" s="26" t="s">
        <v>331</v>
      </c>
      <c r="P92" s="27" t="s">
        <v>332</v>
      </c>
    </row>
    <row r="93" spans="1:16" ht="12.75" customHeight="1" thickBot="1" x14ac:dyDescent="0.25">
      <c r="A93" s="5" t="str">
        <f t="shared" si="12"/>
        <v> BBS 127 </v>
      </c>
      <c r="B93" s="6" t="str">
        <f t="shared" si="13"/>
        <v>I</v>
      </c>
      <c r="C93" s="5">
        <f t="shared" si="14"/>
        <v>52264.646999999997</v>
      </c>
      <c r="D93" s="4" t="str">
        <f t="shared" si="15"/>
        <v>vis</v>
      </c>
      <c r="E93" s="23">
        <f>VLOOKUP(C93,Active!C$21:E$973,3,FALSE)</f>
        <v>19928.02640057461</v>
      </c>
      <c r="F93" s="6" t="str">
        <f>LEFT(M93,1)</f>
        <v>V</v>
      </c>
      <c r="G93" s="4" t="str">
        <f t="shared" si="16"/>
        <v>52264.647</v>
      </c>
      <c r="H93" s="5">
        <f t="shared" si="17"/>
        <v>19928</v>
      </c>
      <c r="I93" s="24" t="s">
        <v>333</v>
      </c>
      <c r="J93" s="25" t="s">
        <v>334</v>
      </c>
      <c r="K93" s="24">
        <v>19928</v>
      </c>
      <c r="L93" s="24" t="s">
        <v>335</v>
      </c>
      <c r="M93" s="25" t="s">
        <v>125</v>
      </c>
      <c r="N93" s="25"/>
      <c r="O93" s="26" t="s">
        <v>219</v>
      </c>
      <c r="P93" s="26" t="s">
        <v>336</v>
      </c>
    </row>
    <row r="94" spans="1:16" ht="12.75" customHeight="1" thickBot="1" x14ac:dyDescent="0.25">
      <c r="A94" s="5" t="str">
        <f t="shared" si="12"/>
        <v>VSB 42 </v>
      </c>
      <c r="B94" s="6" t="str">
        <f t="shared" si="13"/>
        <v>I</v>
      </c>
      <c r="C94" s="5">
        <f t="shared" si="14"/>
        <v>52719.048300000002</v>
      </c>
      <c r="D94" s="4" t="str">
        <f t="shared" si="15"/>
        <v>vis</v>
      </c>
      <c r="E94" s="23">
        <f>VLOOKUP(C94,Active!C$21:E$973,3,FALSE)</f>
        <v>20293.024192440684</v>
      </c>
      <c r="F94" s="6" t="s">
        <v>84</v>
      </c>
      <c r="G94" s="4" t="str">
        <f t="shared" si="16"/>
        <v>52719.0483</v>
      </c>
      <c r="H94" s="5">
        <f t="shared" si="17"/>
        <v>20293</v>
      </c>
      <c r="I94" s="24" t="s">
        <v>353</v>
      </c>
      <c r="J94" s="25" t="s">
        <v>354</v>
      </c>
      <c r="K94" s="24">
        <v>20293</v>
      </c>
      <c r="L94" s="24" t="s">
        <v>355</v>
      </c>
      <c r="M94" s="25" t="s">
        <v>314</v>
      </c>
      <c r="N94" s="25" t="s">
        <v>315</v>
      </c>
      <c r="O94" s="26" t="s">
        <v>331</v>
      </c>
      <c r="P94" s="27" t="s">
        <v>356</v>
      </c>
    </row>
    <row r="95" spans="1:16" ht="12.75" customHeight="1" thickBot="1" x14ac:dyDescent="0.25">
      <c r="A95" s="5" t="str">
        <f t="shared" si="12"/>
        <v>IBVS 5741 </v>
      </c>
      <c r="B95" s="6" t="str">
        <f t="shared" si="13"/>
        <v>II</v>
      </c>
      <c r="C95" s="5">
        <f t="shared" si="14"/>
        <v>53409.378700000001</v>
      </c>
      <c r="D95" s="4" t="str">
        <f t="shared" si="15"/>
        <v>vis</v>
      </c>
      <c r="E95" s="23">
        <f>VLOOKUP(C95,Active!C$21:E$973,3,FALSE)</f>
        <v>20847.532006696536</v>
      </c>
      <c r="F95" s="6" t="s">
        <v>84</v>
      </c>
      <c r="G95" s="4" t="str">
        <f t="shared" si="16"/>
        <v>53409.3787</v>
      </c>
      <c r="H95" s="5">
        <f t="shared" si="17"/>
        <v>20847.5</v>
      </c>
      <c r="I95" s="24" t="s">
        <v>368</v>
      </c>
      <c r="J95" s="25" t="s">
        <v>369</v>
      </c>
      <c r="K95" s="24">
        <v>20847.5</v>
      </c>
      <c r="L95" s="24" t="s">
        <v>370</v>
      </c>
      <c r="M95" s="25" t="s">
        <v>314</v>
      </c>
      <c r="N95" s="25" t="s">
        <v>315</v>
      </c>
      <c r="O95" s="26" t="s">
        <v>371</v>
      </c>
      <c r="P95" s="27" t="s">
        <v>372</v>
      </c>
    </row>
    <row r="96" spans="1:16" ht="12.75" customHeight="1" thickBot="1" x14ac:dyDescent="0.25">
      <c r="A96" s="5" t="str">
        <f t="shared" si="12"/>
        <v>IBVS 5741 </v>
      </c>
      <c r="B96" s="6" t="str">
        <f t="shared" si="13"/>
        <v>I</v>
      </c>
      <c r="C96" s="5">
        <f t="shared" si="14"/>
        <v>53462.286099999998</v>
      </c>
      <c r="D96" s="4" t="str">
        <f t="shared" si="15"/>
        <v>vis</v>
      </c>
      <c r="E96" s="23">
        <f>VLOOKUP(C96,Active!C$21:E$973,3,FALSE)</f>
        <v>20890.029869650214</v>
      </c>
      <c r="F96" s="6" t="s">
        <v>84</v>
      </c>
      <c r="G96" s="4" t="str">
        <f t="shared" si="16"/>
        <v>53462.2861</v>
      </c>
      <c r="H96" s="5">
        <f t="shared" si="17"/>
        <v>20890</v>
      </c>
      <c r="I96" s="24" t="s">
        <v>373</v>
      </c>
      <c r="J96" s="25" t="s">
        <v>374</v>
      </c>
      <c r="K96" s="24">
        <v>20890</v>
      </c>
      <c r="L96" s="24" t="s">
        <v>375</v>
      </c>
      <c r="M96" s="25" t="s">
        <v>314</v>
      </c>
      <c r="N96" s="25" t="s">
        <v>315</v>
      </c>
      <c r="O96" s="26" t="s">
        <v>371</v>
      </c>
      <c r="P96" s="27" t="s">
        <v>372</v>
      </c>
    </row>
    <row r="97" spans="1:16" ht="12.75" customHeight="1" thickBot="1" x14ac:dyDescent="0.25">
      <c r="A97" s="5" t="str">
        <f t="shared" si="12"/>
        <v>VSB 46 </v>
      </c>
      <c r="B97" s="6" t="str">
        <f t="shared" si="13"/>
        <v>I</v>
      </c>
      <c r="C97" s="5">
        <f t="shared" si="14"/>
        <v>54132.069000000003</v>
      </c>
      <c r="D97" s="4" t="str">
        <f t="shared" si="15"/>
        <v>vis</v>
      </c>
      <c r="E97" s="23">
        <f>VLOOKUP(C97,Active!C$21:E$973,3,FALSE)</f>
        <v>21428.032906898683</v>
      </c>
      <c r="F97" s="6" t="s">
        <v>84</v>
      </c>
      <c r="G97" s="4" t="str">
        <f t="shared" si="16"/>
        <v>54132.0690</v>
      </c>
      <c r="H97" s="5">
        <f t="shared" si="17"/>
        <v>21428</v>
      </c>
      <c r="I97" s="24" t="s">
        <v>382</v>
      </c>
      <c r="J97" s="25" t="s">
        <v>383</v>
      </c>
      <c r="K97" s="24" t="s">
        <v>384</v>
      </c>
      <c r="L97" s="24" t="s">
        <v>385</v>
      </c>
      <c r="M97" s="25" t="s">
        <v>340</v>
      </c>
      <c r="N97" s="25" t="s">
        <v>386</v>
      </c>
      <c r="O97" s="26" t="s">
        <v>387</v>
      </c>
      <c r="P97" s="27" t="s">
        <v>388</v>
      </c>
    </row>
    <row r="98" spans="1:16" ht="12.75" customHeight="1" thickBot="1" x14ac:dyDescent="0.25">
      <c r="A98" s="5" t="str">
        <f t="shared" si="12"/>
        <v>BAVM 203 </v>
      </c>
      <c r="B98" s="6" t="str">
        <f t="shared" si="13"/>
        <v>I</v>
      </c>
      <c r="C98" s="5">
        <f t="shared" si="14"/>
        <v>54815.546499999997</v>
      </c>
      <c r="D98" s="4" t="str">
        <f t="shared" si="15"/>
        <v>vis</v>
      </c>
      <c r="E98" s="23">
        <f>VLOOKUP(C98,Active!C$21:E$973,3,FALSE)</f>
        <v>21977.036130019165</v>
      </c>
      <c r="F98" s="6" t="s">
        <v>84</v>
      </c>
      <c r="G98" s="4" t="str">
        <f t="shared" si="16"/>
        <v>54815.5465</v>
      </c>
      <c r="H98" s="5">
        <f t="shared" si="17"/>
        <v>21977</v>
      </c>
      <c r="I98" s="24" t="s">
        <v>400</v>
      </c>
      <c r="J98" s="25" t="s">
        <v>401</v>
      </c>
      <c r="K98" s="24" t="s">
        <v>402</v>
      </c>
      <c r="L98" s="24" t="s">
        <v>403</v>
      </c>
      <c r="M98" s="25" t="s">
        <v>340</v>
      </c>
      <c r="N98" s="25" t="s">
        <v>379</v>
      </c>
      <c r="O98" s="26" t="s">
        <v>380</v>
      </c>
      <c r="P98" s="27" t="s">
        <v>404</v>
      </c>
    </row>
    <row r="99" spans="1:16" x14ac:dyDescent="0.2">
      <c r="B99" s="6"/>
      <c r="F99" s="6"/>
    </row>
    <row r="100" spans="1:16" x14ac:dyDescent="0.2">
      <c r="B100" s="6"/>
      <c r="F100" s="6"/>
    </row>
    <row r="101" spans="1:16" x14ac:dyDescent="0.2">
      <c r="B101" s="6"/>
      <c r="F101" s="6"/>
    </row>
    <row r="102" spans="1:16" x14ac:dyDescent="0.2">
      <c r="B102" s="6"/>
      <c r="F102" s="6"/>
    </row>
    <row r="103" spans="1:16" x14ac:dyDescent="0.2">
      <c r="B103" s="6"/>
      <c r="F103" s="6"/>
    </row>
    <row r="104" spans="1:16" x14ac:dyDescent="0.2">
      <c r="B104" s="6"/>
      <c r="F104" s="6"/>
    </row>
    <row r="105" spans="1:16" x14ac:dyDescent="0.2">
      <c r="B105" s="6"/>
      <c r="F105" s="6"/>
    </row>
    <row r="106" spans="1:16" x14ac:dyDescent="0.2">
      <c r="B106" s="6"/>
      <c r="F106" s="6"/>
    </row>
    <row r="107" spans="1:16" x14ac:dyDescent="0.2">
      <c r="B107" s="6"/>
      <c r="F107" s="6"/>
    </row>
    <row r="108" spans="1:16" x14ac:dyDescent="0.2">
      <c r="B108" s="6"/>
      <c r="F108" s="6"/>
    </row>
    <row r="109" spans="1:16" x14ac:dyDescent="0.2">
      <c r="B109" s="6"/>
      <c r="F109" s="6"/>
    </row>
    <row r="110" spans="1:16" x14ac:dyDescent="0.2">
      <c r="B110" s="6"/>
      <c r="F110" s="6"/>
    </row>
    <row r="111" spans="1:16" x14ac:dyDescent="0.2">
      <c r="B111" s="6"/>
      <c r="F111" s="6"/>
    </row>
    <row r="112" spans="1:1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  <row r="819" spans="2:6" x14ac:dyDescent="0.2">
      <c r="B819" s="6"/>
      <c r="F819" s="6"/>
    </row>
    <row r="820" spans="2:6" x14ac:dyDescent="0.2">
      <c r="B820" s="6"/>
      <c r="F820" s="6"/>
    </row>
    <row r="821" spans="2:6" x14ac:dyDescent="0.2">
      <c r="B821" s="6"/>
      <c r="F821" s="6"/>
    </row>
    <row r="822" spans="2:6" x14ac:dyDescent="0.2">
      <c r="B822" s="6"/>
      <c r="F822" s="6"/>
    </row>
    <row r="823" spans="2:6" x14ac:dyDescent="0.2">
      <c r="B823" s="6"/>
      <c r="F823" s="6"/>
    </row>
    <row r="824" spans="2:6" x14ac:dyDescent="0.2">
      <c r="B824" s="6"/>
      <c r="F824" s="6"/>
    </row>
    <row r="825" spans="2:6" x14ac:dyDescent="0.2">
      <c r="B825" s="6"/>
      <c r="F825" s="6"/>
    </row>
    <row r="826" spans="2:6" x14ac:dyDescent="0.2">
      <c r="B826" s="6"/>
      <c r="F826" s="6"/>
    </row>
    <row r="827" spans="2:6" x14ac:dyDescent="0.2">
      <c r="B827" s="6"/>
      <c r="F827" s="6"/>
    </row>
    <row r="828" spans="2:6" x14ac:dyDescent="0.2">
      <c r="B828" s="6"/>
      <c r="F828" s="6"/>
    </row>
    <row r="829" spans="2:6" x14ac:dyDescent="0.2">
      <c r="B829" s="6"/>
      <c r="F829" s="6"/>
    </row>
    <row r="830" spans="2:6" x14ac:dyDescent="0.2">
      <c r="B830" s="6"/>
      <c r="F830" s="6"/>
    </row>
    <row r="831" spans="2:6" x14ac:dyDescent="0.2">
      <c r="B831" s="6"/>
      <c r="F831" s="6"/>
    </row>
    <row r="832" spans="2:6" x14ac:dyDescent="0.2">
      <c r="B832" s="6"/>
      <c r="F832" s="6"/>
    </row>
    <row r="833" spans="2:6" x14ac:dyDescent="0.2">
      <c r="B833" s="6"/>
      <c r="F833" s="6"/>
    </row>
    <row r="834" spans="2:6" x14ac:dyDescent="0.2">
      <c r="B834" s="6"/>
      <c r="F834" s="6"/>
    </row>
    <row r="835" spans="2:6" x14ac:dyDescent="0.2">
      <c r="B835" s="6"/>
      <c r="F835" s="6"/>
    </row>
    <row r="836" spans="2:6" x14ac:dyDescent="0.2">
      <c r="B836" s="6"/>
      <c r="F836" s="6"/>
    </row>
    <row r="837" spans="2:6" x14ac:dyDescent="0.2">
      <c r="B837" s="6"/>
      <c r="F837" s="6"/>
    </row>
    <row r="838" spans="2:6" x14ac:dyDescent="0.2">
      <c r="B838" s="6"/>
      <c r="F838" s="6"/>
    </row>
    <row r="839" spans="2:6" x14ac:dyDescent="0.2">
      <c r="B839" s="6"/>
      <c r="F839" s="6"/>
    </row>
    <row r="840" spans="2:6" x14ac:dyDescent="0.2">
      <c r="B840" s="6"/>
      <c r="F840" s="6"/>
    </row>
    <row r="841" spans="2:6" x14ac:dyDescent="0.2">
      <c r="B841" s="6"/>
      <c r="F841" s="6"/>
    </row>
    <row r="842" spans="2:6" x14ac:dyDescent="0.2">
      <c r="B842" s="6"/>
      <c r="F842" s="6"/>
    </row>
    <row r="843" spans="2:6" x14ac:dyDescent="0.2">
      <c r="B843" s="6"/>
      <c r="F843" s="6"/>
    </row>
    <row r="844" spans="2:6" x14ac:dyDescent="0.2">
      <c r="B844" s="6"/>
      <c r="F844" s="6"/>
    </row>
    <row r="845" spans="2:6" x14ac:dyDescent="0.2">
      <c r="B845" s="6"/>
      <c r="F845" s="6"/>
    </row>
    <row r="846" spans="2:6" x14ac:dyDescent="0.2">
      <c r="B846" s="6"/>
      <c r="F846" s="6"/>
    </row>
    <row r="847" spans="2:6" x14ac:dyDescent="0.2">
      <c r="B847" s="6"/>
      <c r="F847" s="6"/>
    </row>
    <row r="848" spans="2:6" x14ac:dyDescent="0.2">
      <c r="B848" s="6"/>
      <c r="F848" s="6"/>
    </row>
    <row r="849" spans="2:6" x14ac:dyDescent="0.2">
      <c r="B849" s="6"/>
      <c r="F849" s="6"/>
    </row>
    <row r="850" spans="2:6" x14ac:dyDescent="0.2">
      <c r="B850" s="6"/>
      <c r="F850" s="6"/>
    </row>
    <row r="851" spans="2:6" x14ac:dyDescent="0.2">
      <c r="B851" s="6"/>
      <c r="F851" s="6"/>
    </row>
    <row r="852" spans="2:6" x14ac:dyDescent="0.2">
      <c r="B852" s="6"/>
      <c r="F852" s="6"/>
    </row>
    <row r="853" spans="2:6" x14ac:dyDescent="0.2">
      <c r="B853" s="6"/>
      <c r="F853" s="6"/>
    </row>
    <row r="854" spans="2:6" x14ac:dyDescent="0.2">
      <c r="B854" s="6"/>
      <c r="F854" s="6"/>
    </row>
    <row r="855" spans="2:6" x14ac:dyDescent="0.2">
      <c r="B855" s="6"/>
      <c r="F855" s="6"/>
    </row>
    <row r="856" spans="2:6" x14ac:dyDescent="0.2">
      <c r="B856" s="6"/>
      <c r="F856" s="6"/>
    </row>
    <row r="857" spans="2:6" x14ac:dyDescent="0.2">
      <c r="B857" s="6"/>
      <c r="F857" s="6"/>
    </row>
    <row r="858" spans="2:6" x14ac:dyDescent="0.2">
      <c r="B858" s="6"/>
      <c r="F858" s="6"/>
    </row>
    <row r="859" spans="2:6" x14ac:dyDescent="0.2">
      <c r="B859" s="6"/>
      <c r="F859" s="6"/>
    </row>
    <row r="860" spans="2:6" x14ac:dyDescent="0.2">
      <c r="B860" s="6"/>
      <c r="F860" s="6"/>
    </row>
    <row r="861" spans="2:6" x14ac:dyDescent="0.2">
      <c r="B861" s="6"/>
      <c r="F861" s="6"/>
    </row>
    <row r="862" spans="2:6" x14ac:dyDescent="0.2">
      <c r="B862" s="6"/>
      <c r="F862" s="6"/>
    </row>
    <row r="863" spans="2:6" x14ac:dyDescent="0.2">
      <c r="B863" s="6"/>
      <c r="F863" s="6"/>
    </row>
    <row r="864" spans="2:6" x14ac:dyDescent="0.2">
      <c r="B864" s="6"/>
      <c r="F864" s="6"/>
    </row>
    <row r="865" spans="2:6" x14ac:dyDescent="0.2">
      <c r="B865" s="6"/>
      <c r="F865" s="6"/>
    </row>
    <row r="866" spans="2:6" x14ac:dyDescent="0.2">
      <c r="B866" s="6"/>
      <c r="F866" s="6"/>
    </row>
    <row r="867" spans="2:6" x14ac:dyDescent="0.2">
      <c r="B867" s="6"/>
      <c r="F867" s="6"/>
    </row>
    <row r="868" spans="2:6" x14ac:dyDescent="0.2">
      <c r="B868" s="6"/>
      <c r="F868" s="6"/>
    </row>
    <row r="869" spans="2:6" x14ac:dyDescent="0.2">
      <c r="B869" s="6"/>
      <c r="F869" s="6"/>
    </row>
  </sheetData>
  <phoneticPr fontId="7" type="noConversion"/>
  <hyperlinks>
    <hyperlink ref="P35" r:id="rId1" display="http://www.bav-astro.de/sfs/BAVM_link.php?BAVMnr=60" xr:uid="{00000000-0004-0000-0100-000000000000}"/>
    <hyperlink ref="P37" r:id="rId2" display="http://www.konkoly.hu/cgi-bin/IBVS?5595" xr:uid="{00000000-0004-0000-0100-000001000000}"/>
    <hyperlink ref="P38" r:id="rId3" display="http://www.konkoly.hu/cgi-bin/IBVS?5595" xr:uid="{00000000-0004-0000-0100-000002000000}"/>
    <hyperlink ref="P39" r:id="rId4" display="http://www.konkoly.hu/cgi-bin/IBVS?5595" xr:uid="{00000000-0004-0000-0100-000003000000}"/>
    <hyperlink ref="P92" r:id="rId5" display="http://vsolj.cetus-net.org/no39.pdf" xr:uid="{00000000-0004-0000-0100-000004000000}"/>
    <hyperlink ref="P40" r:id="rId6" display="http://var.astro.cz/oejv/issues/oejv0074.pdf" xr:uid="{00000000-0004-0000-0100-000005000000}"/>
    <hyperlink ref="P41" r:id="rId7" display="http://www.konkoly.hu/cgi-bin/IBVS?5676" xr:uid="{00000000-0004-0000-0100-000006000000}"/>
    <hyperlink ref="P94" r:id="rId8" display="http://vsolj.cetus-net.org/no42.pdf" xr:uid="{00000000-0004-0000-0100-000007000000}"/>
    <hyperlink ref="P44" r:id="rId9" display="http://www.konkoly.hu/cgi-bin/IBVS?5676" xr:uid="{00000000-0004-0000-0100-000008000000}"/>
    <hyperlink ref="P45" r:id="rId10" display="http://var.astro.cz/oejv/issues/oejv0003.pdf" xr:uid="{00000000-0004-0000-0100-000009000000}"/>
    <hyperlink ref="P95" r:id="rId11" display="http://www.konkoly.hu/cgi-bin/IBVS?5741" xr:uid="{00000000-0004-0000-0100-00000A000000}"/>
    <hyperlink ref="P96" r:id="rId12" display="http://www.konkoly.hu/cgi-bin/IBVS?5741" xr:uid="{00000000-0004-0000-0100-00000B000000}"/>
    <hyperlink ref="P46" r:id="rId13" display="http://www.bav-astro.de/sfs/BAVM_link.php?BAVMnr=178" xr:uid="{00000000-0004-0000-0100-00000C000000}"/>
    <hyperlink ref="P97" r:id="rId14" display="http://vsolj.cetus-net.org/no46.pdf" xr:uid="{00000000-0004-0000-0100-00000D000000}"/>
    <hyperlink ref="P47" r:id="rId15" display="http://www.bav-astro.de/sfs/BAVM_link.php?BAVMnr=215" xr:uid="{00000000-0004-0000-0100-00000E000000}"/>
    <hyperlink ref="P48" r:id="rId16" display="http://www.bav-astro.de/sfs/BAVM_link.php?BAVMnr=209" xr:uid="{00000000-0004-0000-0100-00000F000000}"/>
    <hyperlink ref="P98" r:id="rId17" display="http://www.bav-astro.de/sfs/BAVM_link.php?BAVMnr=203" xr:uid="{00000000-0004-0000-0100-000010000000}"/>
    <hyperlink ref="P49" r:id="rId18" display="http://www.konkoly.hu/cgi-bin/IBVS?5945" xr:uid="{00000000-0004-0000-0100-00001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2024-01-03T05:50:11Z</dcterms:modified>
</cp:coreProperties>
</file>