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EF7D759-FF04-428B-85E7-B2AC6A4888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J23" i="1" s="1"/>
  <c r="Q23" i="1"/>
  <c r="E24" i="1"/>
  <c r="F24" i="1"/>
  <c r="G24" i="1" s="1"/>
  <c r="J24" i="1" s="1"/>
  <c r="Q24" i="1"/>
  <c r="E25" i="1"/>
  <c r="F25" i="1"/>
  <c r="G25" i="1" s="1"/>
  <c r="J25" i="1" s="1"/>
  <c r="Q25" i="1"/>
  <c r="E26" i="1"/>
  <c r="F26" i="1" s="1"/>
  <c r="G26" i="1" s="1"/>
  <c r="J26" i="1" s="1"/>
  <c r="Q26" i="1"/>
  <c r="E27" i="1"/>
  <c r="F27" i="1" s="1"/>
  <c r="G27" i="1" s="1"/>
  <c r="J27" i="1" s="1"/>
  <c r="Q27" i="1"/>
  <c r="E28" i="1"/>
  <c r="F28" i="1"/>
  <c r="G28" i="1" s="1"/>
  <c r="J28" i="1" s="1"/>
  <c r="Q28" i="1"/>
  <c r="B28" i="1"/>
  <c r="B27" i="1"/>
  <c r="B26" i="1"/>
  <c r="B25" i="1"/>
  <c r="B24" i="1"/>
  <c r="B23" i="1"/>
  <c r="E29" i="1"/>
  <c r="F29" i="1" s="1"/>
  <c r="G29" i="1" s="1"/>
  <c r="K29" i="1" s="1"/>
  <c r="Q29" i="1"/>
  <c r="E30" i="1"/>
  <c r="F30" i="1" s="1"/>
  <c r="G30" i="1" s="1"/>
  <c r="K30" i="1" s="1"/>
  <c r="Q30" i="1"/>
  <c r="Q22" i="1"/>
  <c r="C21" i="1"/>
  <c r="E21" i="1" s="1"/>
  <c r="F21" i="1" s="1"/>
  <c r="A21" i="1"/>
  <c r="G11" i="1"/>
  <c r="F11" i="1"/>
  <c r="E22" i="1"/>
  <c r="F22" i="1" s="1"/>
  <c r="G22" i="1" s="1"/>
  <c r="K22" i="1" s="1"/>
  <c r="E15" i="1"/>
  <c r="Q21" i="1" l="1"/>
  <c r="C17" i="1"/>
  <c r="G21" i="1"/>
  <c r="C11" i="1"/>
  <c r="C12" i="1"/>
  <c r="O25" i="1" l="1"/>
  <c r="O26" i="1"/>
  <c r="O24" i="1"/>
  <c r="O28" i="1"/>
  <c r="O23" i="1"/>
  <c r="O27" i="1"/>
  <c r="O30" i="1"/>
  <c r="O29" i="1"/>
  <c r="C16" i="1"/>
  <c r="D18" i="1" s="1"/>
  <c r="H21" i="1"/>
  <c r="O22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<sst xmlns="http://schemas.openxmlformats.org/spreadsheetml/2006/main" count="68" uniqueCount="50">
  <si>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</si>
  <si>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</si>
  <si>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</si>
  <si>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</si>
  <si>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</si>
  <si>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</si>
  <si>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</si>
  <si>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</si>
  <si>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</si>
  <si>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</si>
  <si>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</si>
  <si>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</si>
  <si>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</si>
  <si>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</si>
  <si>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</si>
  <si>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</si>
  <si>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</si>
  <si>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</si>
  <si>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</si>
  <si>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</si>
  <si>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</si>
  <si>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</si>
  <si>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</si>
  <si>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</si>
  <si>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</si>
  <si>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</si>
  <si>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</si>
  <si>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</si>
  <si>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</si>
  <si>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</si>
  <si>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</si>
  <si>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</si>
  <si>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</si>
  <si>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</si>
  <si>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G8310-0518_Nor.xls</t>
  </si>
  <si>
    <t>EW</t>
  </si>
  <si>
    <t>IBVS 5495 Eph.</t>
  </si>
  <si>
    <t>IBVS 5495</t>
  </si>
  <si>
    <t>Nor</t>
  </si>
  <si>
    <t>V0395 Nor / GSC 8310-0518  / NSV 07377</t>
  </si>
  <si>
    <t>JAVSO, 49, 251</t>
  </si>
  <si>
    <t>I</t>
  </si>
  <si>
    <t>II</t>
  </si>
  <si>
    <t>TESS/BAJ/RAA</t>
  </si>
  <si>
    <t>RAA</t>
  </si>
  <si>
    <t>TESS</t>
  </si>
  <si>
    <t>CCD</t>
  </si>
  <si>
    <t>S2</t>
  </si>
  <si>
    <t>S1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</si>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</sst>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"/>
    <numFmt numFmtId="166" formatCode="0.00000000"/>
  </numFmts>
  <fonts count="1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vertical="center"/>
    </xf>
    <xf numFmtId="0" fontId="5" fillId="0" borderId="0" xfId="0" applyFont="1">
      <alignment vertical="top"/>
    </xf>
    <xf numFmtId="0" fontId="12" fillId="0" borderId="0" xfId="0" applyFont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/>
    <xf numFmtId="0" fontId="14" fillId="0" borderId="0" xfId="0" applyFont="1" applyAlignment="1" applyProtection="1">
      <alignment horizontal="center"/>
      <protection locked="0"/>
    </xf>
    <xf numFmtId="165" fontId="14" fillId="0" borderId="0" xfId="0" applyNumberFormat="1" applyFont="1" applyAlignment="1">
      <alignment horizontal="left"/>
    </xf>
    <xf numFmtId="166" fontId="14" fillId="0" borderId="0" xfId="0" applyNumberFormat="1" applyFont="1" applyAlignment="1">
      <alignment horizontal="left"/>
    </xf>
    <xf numFmtId="166" fontId="13" fillId="0" borderId="0" xfId="0" applyNumberFormat="1" applyFont="1" applyAlignment="1">
      <alignment horizontal="left" vertical="center" wrapText="1"/>
    </xf>
    <xf numFmtId="165" fontId="13" fillId="0" borderId="0" xfId="0" applyNumberFormat="1" applyFont="1" applyAlignment="1">
      <alignment horizontal="left" vertical="center" wrapText="1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Alignment="1"/>
    <xf numFmtId="0" fontId="6" fillId="0" borderId="0" xfId="0" applyFont="1">
      <alignment vertical="top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>
      <alignment vertical="top"/>
    </xf>
    <xf numFmtId="0" fontId="6" fillId="0" borderId="5" xfId="0" applyFont="1" applyBorder="1">
      <alignment vertical="top"/>
    </xf>
    <xf numFmtId="166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14" fontId="6" fillId="0" borderId="0" xfId="0" applyNumberFormat="1" applyFont="1" applyAlignment="1"/>
    <xf numFmtId="0" fontId="14" fillId="0" borderId="0" xfId="0" applyFont="1" applyAlignment="1">
      <alignment horizontal="center"/>
    </xf>
    <xf numFmtId="0" fontId="7" fillId="0" borderId="0" xfId="0" applyFont="1" applyAlignment="1"/>
    <xf numFmtId="0" fontId="0" fillId="0" borderId="0" xfId="0" applyBorder="1" applyAlignment="1"/>
    <xf numFmtId="0" fontId="6" fillId="0" borderId="0" xfId="0" applyFont="1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V0385 Nor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S1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  <c:pt idx="2">
                  <c:v>10236</c:v>
                </c:pt>
                <c:pt idx="3">
                  <c:v>10236.5</c:v>
                </c:pt>
                <c:pt idx="4">
                  <c:v>10254</c:v>
                </c:pt>
                <c:pt idx="5">
                  <c:v>10254.5</c:v>
                </c:pt>
                <c:pt idx="6">
                  <c:v>10277</c:v>
                </c:pt>
                <c:pt idx="7">
                  <c:v>10277.5</c:v>
                </c:pt>
                <c:pt idx="8">
                  <c:v>10808</c:v>
                </c:pt>
                <c:pt idx="9">
                  <c:v>10829.5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61-43AD-ADD8-2E7A5175FB9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  <c:pt idx="2">
                  <c:v>10236</c:v>
                </c:pt>
                <c:pt idx="3">
                  <c:v>10236.5</c:v>
                </c:pt>
                <c:pt idx="4">
                  <c:v>10254</c:v>
                </c:pt>
                <c:pt idx="5">
                  <c:v>10254.5</c:v>
                </c:pt>
                <c:pt idx="6">
                  <c:v>10277</c:v>
                </c:pt>
                <c:pt idx="7">
                  <c:v>10277.5</c:v>
                </c:pt>
                <c:pt idx="8">
                  <c:v>10808</c:v>
                </c:pt>
                <c:pt idx="9">
                  <c:v>10829.5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61-43AD-ADD8-2E7A5175FB9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  <c:pt idx="2">
                  <c:v>10236</c:v>
                </c:pt>
                <c:pt idx="3">
                  <c:v>10236.5</c:v>
                </c:pt>
                <c:pt idx="4">
                  <c:v>10254</c:v>
                </c:pt>
                <c:pt idx="5">
                  <c:v>10254.5</c:v>
                </c:pt>
                <c:pt idx="6">
                  <c:v>10277</c:v>
                </c:pt>
                <c:pt idx="7">
                  <c:v>10277.5</c:v>
                </c:pt>
                <c:pt idx="8">
                  <c:v>10808</c:v>
                </c:pt>
                <c:pt idx="9">
                  <c:v>10829.5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2">
                  <c:v>-1.2549360988487024E-2</c:v>
                </c:pt>
                <c:pt idx="3">
                  <c:v>-1.2108379960409366E-2</c:v>
                </c:pt>
                <c:pt idx="4">
                  <c:v>-1.2744207720970735E-2</c:v>
                </c:pt>
                <c:pt idx="5">
                  <c:v>-1.1593227805860806E-2</c:v>
                </c:pt>
                <c:pt idx="6">
                  <c:v>-1.2568569916766137E-2</c:v>
                </c:pt>
                <c:pt idx="7">
                  <c:v>-1.1907586740562692E-2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61-43AD-ADD8-2E7A5175FB9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  <c:pt idx="2">
                  <c:v>10236</c:v>
                </c:pt>
                <c:pt idx="3">
                  <c:v>10236.5</c:v>
                </c:pt>
                <c:pt idx="4">
                  <c:v>10254</c:v>
                </c:pt>
                <c:pt idx="5">
                  <c:v>10254.5</c:v>
                </c:pt>
                <c:pt idx="6">
                  <c:v>10277</c:v>
                </c:pt>
                <c:pt idx="7">
                  <c:v>10277.5</c:v>
                </c:pt>
                <c:pt idx="8">
                  <c:v>10808</c:v>
                </c:pt>
                <c:pt idx="9">
                  <c:v>10829.5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-1.145399984670803E-2</c:v>
                </c:pt>
                <c:pt idx="8">
                  <c:v>-1.3074000227788929E-2</c:v>
                </c:pt>
                <c:pt idx="9">
                  <c:v>-1.202199982071761E-2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61-43AD-ADD8-2E7A5175FB9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  <c:pt idx="2">
                  <c:v>10236</c:v>
                </c:pt>
                <c:pt idx="3">
                  <c:v>10236.5</c:v>
                </c:pt>
                <c:pt idx="4">
                  <c:v>10254</c:v>
                </c:pt>
                <c:pt idx="5">
                  <c:v>10254.5</c:v>
                </c:pt>
                <c:pt idx="6">
                  <c:v>10277</c:v>
                </c:pt>
                <c:pt idx="7">
                  <c:v>10277.5</c:v>
                </c:pt>
                <c:pt idx="8">
                  <c:v>10808</c:v>
                </c:pt>
                <c:pt idx="9">
                  <c:v>10829.5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61-43AD-ADD8-2E7A5175FB9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  <c:pt idx="2">
                  <c:v>10236</c:v>
                </c:pt>
                <c:pt idx="3">
                  <c:v>10236.5</c:v>
                </c:pt>
                <c:pt idx="4">
                  <c:v>10254</c:v>
                </c:pt>
                <c:pt idx="5">
                  <c:v>10254.5</c:v>
                </c:pt>
                <c:pt idx="6">
                  <c:v>10277</c:v>
                </c:pt>
                <c:pt idx="7">
                  <c:v>10277.5</c:v>
                </c:pt>
                <c:pt idx="8">
                  <c:v>10808</c:v>
                </c:pt>
                <c:pt idx="9">
                  <c:v>10829.5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61-43AD-ADD8-2E7A5175FB9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  <c:pt idx="2">
                    <c:v>1.34E-4</c:v>
                  </c:pt>
                  <c:pt idx="3">
                    <c:v>3.4900000000000003E-4</c:v>
                  </c:pt>
                  <c:pt idx="4">
                    <c:v>1.64E-4</c:v>
                  </c:pt>
                  <c:pt idx="5">
                    <c:v>4.9899999999999999E-4</c:v>
                  </c:pt>
                  <c:pt idx="6">
                    <c:v>2.5599999999999999E-4</c:v>
                  </c:pt>
                  <c:pt idx="7">
                    <c:v>3.6200000000000002E-4</c:v>
                  </c:pt>
                  <c:pt idx="8">
                    <c:v>2E-3</c:v>
                  </c:pt>
                  <c:pt idx="9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  <c:pt idx="2">
                  <c:v>10236</c:v>
                </c:pt>
                <c:pt idx="3">
                  <c:v>10236.5</c:v>
                </c:pt>
                <c:pt idx="4">
                  <c:v>10254</c:v>
                </c:pt>
                <c:pt idx="5">
                  <c:v>10254.5</c:v>
                </c:pt>
                <c:pt idx="6">
                  <c:v>10277</c:v>
                </c:pt>
                <c:pt idx="7">
                  <c:v>10277.5</c:v>
                </c:pt>
                <c:pt idx="8">
                  <c:v>10808</c:v>
                </c:pt>
                <c:pt idx="9">
                  <c:v>10829.5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61-43AD-ADD8-2E7A5175FB9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  <c:pt idx="2">
                  <c:v>10236</c:v>
                </c:pt>
                <c:pt idx="3">
                  <c:v>10236.5</c:v>
                </c:pt>
                <c:pt idx="4">
                  <c:v>10254</c:v>
                </c:pt>
                <c:pt idx="5">
                  <c:v>10254.5</c:v>
                </c:pt>
                <c:pt idx="6">
                  <c:v>10277</c:v>
                </c:pt>
                <c:pt idx="7">
                  <c:v>10277.5</c:v>
                </c:pt>
                <c:pt idx="8">
                  <c:v>10808</c:v>
                </c:pt>
                <c:pt idx="9">
                  <c:v>10829.5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-2.8497926624786174E-5</c:v>
                </c:pt>
                <c:pt idx="1">
                  <c:v>-1.1492943429800133E-2</c:v>
                </c:pt>
                <c:pt idx="2">
                  <c:v>-1.2122702210918598E-2</c:v>
                </c:pt>
                <c:pt idx="3">
                  <c:v>-1.212329297900595E-2</c:v>
                </c:pt>
                <c:pt idx="4">
                  <c:v>-1.2143969862063311E-2</c:v>
                </c:pt>
                <c:pt idx="5">
                  <c:v>-1.2144560630150665E-2</c:v>
                </c:pt>
                <c:pt idx="6">
                  <c:v>-1.2171145194081556E-2</c:v>
                </c:pt>
                <c:pt idx="7">
                  <c:v>-1.217173596216891E-2</c:v>
                </c:pt>
                <c:pt idx="8">
                  <c:v>-1.2798540902850607E-2</c:v>
                </c:pt>
                <c:pt idx="9">
                  <c:v>-1.2823943930606794E-2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61-43AD-ADD8-2E7A5175F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827520"/>
        <c:axId val="1"/>
      </c:scatterChart>
      <c:valAx>
        <c:axId val="732827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827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0</xdr:row>
      <xdr:rowOff>28575</xdr:rowOff>
    </xdr:from>
    <xdr:to>
      <xdr:col>16</xdr:col>
      <xdr:colOff>400050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C703909-E2BD-4B5B-5032-DD84CACCB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obert%20&amp;%20Bonnie\Documents\Documents\Robert\Astronomy\Variable%20research\Variables\Bob%20Nelson\Master%20Updates_9_from%202022-12-18.xlsx" TargetMode="External"/><Relationship Id="rId1" Type="http://schemas.openxmlformats.org/officeDocument/2006/relationships/externalLinkPath" Target="/Users/Robert%20&amp;%20Bonnie/Documents/Documents/Robert/Astronomy/Variable%20research/Variables/Bob%20Nelson/Master%20Updates_9_from%202022-12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975">
          <cell r="K3975">
            <v>0.36946489999999998</v>
          </cell>
        </row>
        <row r="3976">
          <cell r="K3976">
            <v>0.66412020000000005</v>
          </cell>
        </row>
        <row r="3977">
          <cell r="K3977">
            <v>0.66412020000000005</v>
          </cell>
        </row>
        <row r="3978">
          <cell r="K3978">
            <v>0.66412020000000005</v>
          </cell>
        </row>
        <row r="3979">
          <cell r="K3979">
            <v>0.66412020000000005</v>
          </cell>
        </row>
        <row r="3980">
          <cell r="K3980">
            <v>0.79639720000000003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39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5.4257812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9" max="19" width="14.42578125" customWidth="1"/>
  </cols>
  <sheetData>
    <row r="1" spans="1:20" ht="20.25" x14ac:dyDescent="0.3">
      <c r="A1" s="1" t="s">
        <v>39</v>
      </c>
      <c r="E1" s="17"/>
      <c r="F1" s="17" t="s">
        <v>34</v>
      </c>
      <c r="G1" s="18" t="s">
        <v>35</v>
      </c>
      <c r="H1" s="4" t="s">
        <v>36</v>
      </c>
      <c r="I1" s="19">
        <v>52730.79</v>
      </c>
      <c r="J1" s="19">
        <v>0.64787799999999995</v>
      </c>
      <c r="K1" s="18" t="s">
        <v>37</v>
      </c>
      <c r="L1" s="16" t="s">
        <v>38</v>
      </c>
      <c r="R1" s="43"/>
      <c r="S1" s="44"/>
      <c r="T1" s="43"/>
    </row>
    <row r="2" spans="1:20" s="28" customFormat="1" ht="12.95" customHeight="1" x14ac:dyDescent="0.2">
      <c r="A2" s="28" t="s">
        <v>22</v>
      </c>
      <c r="B2" s="28" t="s">
        <v>35</v>
      </c>
      <c r="C2" s="29" t="s">
        <v>38</v>
      </c>
      <c r="D2" s="28" t="s">
        <v>34</v>
      </c>
      <c r="R2" s="44"/>
      <c r="S2" s="44"/>
      <c r="T2" s="44"/>
    </row>
    <row r="3" spans="1:20" s="28" customFormat="1" ht="12.95" customHeight="1" thickBot="1" x14ac:dyDescent="0.25">
      <c r="R3" s="44"/>
      <c r="S3" s="44"/>
      <c r="T3" s="44"/>
    </row>
    <row r="4" spans="1:20" s="28" customFormat="1" ht="12.95" customHeight="1" thickTop="1" thickBot="1" x14ac:dyDescent="0.25">
      <c r="A4" s="15" t="s">
        <v>36</v>
      </c>
      <c r="C4" s="30">
        <v>52730.79</v>
      </c>
      <c r="D4" s="31">
        <v>0.64787799999999995</v>
      </c>
      <c r="R4" s="44"/>
      <c r="S4" s="44"/>
      <c r="T4" s="44"/>
    </row>
    <row r="5" spans="1:20" s="28" customFormat="1" ht="12.95" customHeight="1" x14ac:dyDescent="0.2">
      <c r="R5" s="44"/>
      <c r="S5" s="44"/>
      <c r="T5" s="44"/>
    </row>
    <row r="6" spans="1:20" s="28" customFormat="1" ht="12.95" customHeight="1" x14ac:dyDescent="0.2">
      <c r="A6" s="32" t="s">
        <v>0</v>
      </c>
      <c r="R6" s="44"/>
      <c r="S6" s="44"/>
      <c r="T6" s="44"/>
    </row>
    <row r="7" spans="1:20" s="28" customFormat="1" ht="12.95" customHeight="1" x14ac:dyDescent="0.2">
      <c r="A7" s="28" t="s">
        <v>1</v>
      </c>
      <c r="C7" s="28">
        <v>52730.79</v>
      </c>
      <c r="R7" s="44"/>
      <c r="S7" s="44"/>
      <c r="T7" s="44"/>
    </row>
    <row r="8" spans="1:20" s="28" customFormat="1" ht="12.95" customHeight="1" x14ac:dyDescent="0.2">
      <c r="A8" s="28" t="s">
        <v>2</v>
      </c>
      <c r="C8" s="28">
        <v>0.64787799999999995</v>
      </c>
      <c r="R8" s="44"/>
      <c r="S8" s="44"/>
      <c r="T8" s="44"/>
    </row>
    <row r="9" spans="1:20" s="28" customFormat="1" ht="12.95" customHeight="1" x14ac:dyDescent="0.2">
      <c r="A9" s="4" t="s">
        <v>27</v>
      </c>
      <c r="B9" s="33"/>
      <c r="C9" s="5">
        <v>-9.5</v>
      </c>
      <c r="D9" s="33" t="s">
        <v>28</v>
      </c>
      <c r="E9" s="33"/>
      <c r="R9" s="44"/>
      <c r="S9" s="44"/>
      <c r="T9" s="44"/>
    </row>
    <row r="10" spans="1:20" s="28" customFormat="1" ht="12.95" customHeight="1" thickBot="1" x14ac:dyDescent="0.25">
      <c r="A10" s="33"/>
      <c r="B10" s="33"/>
      <c r="C10" s="34" t="s">
        <v>18</v>
      </c>
      <c r="D10" s="34" t="s">
        <v>19</v>
      </c>
      <c r="E10" s="33"/>
    </row>
    <row r="11" spans="1:20" s="28" customFormat="1" ht="12.95" customHeight="1" x14ac:dyDescent="0.2">
      <c r="A11" s="33" t="s">
        <v>14</v>
      </c>
      <c r="B11" s="33"/>
      <c r="C11" s="11">
        <f ca="1">INTERCEPT(INDIRECT($G$11):G991,INDIRECT($F$11):F991)</f>
        <v>-2.8497926624786174E-5</v>
      </c>
      <c r="D11" s="35"/>
      <c r="E11" s="33"/>
      <c r="F11" s="12" t="str">
        <f>"F"&amp;E19</f>
        <v>F21</v>
      </c>
      <c r="G11" s="13" t="str">
        <f>"G"&amp;E19</f>
        <v>G21</v>
      </c>
    </row>
    <row r="12" spans="1:20" s="28" customFormat="1" ht="12.95" customHeight="1" x14ac:dyDescent="0.2">
      <c r="A12" s="33" t="s">
        <v>15</v>
      </c>
      <c r="B12" s="33"/>
      <c r="C12" s="11">
        <f ca="1">SLOPE(INDIRECT($G$11):G991,INDIRECT($F$11):F991)</f>
        <v>-1.1815361747063122E-6</v>
      </c>
      <c r="D12" s="35"/>
      <c r="E12" s="33"/>
    </row>
    <row r="13" spans="1:20" s="28" customFormat="1" ht="12.95" customHeight="1" x14ac:dyDescent="0.2">
      <c r="A13" s="33" t="s">
        <v>17</v>
      </c>
      <c r="B13" s="33"/>
      <c r="C13" s="35" t="s">
        <v>12</v>
      </c>
      <c r="D13" s="35"/>
      <c r="E13" s="33"/>
    </row>
    <row r="14" spans="1:20" s="28" customFormat="1" ht="12.95" customHeight="1" x14ac:dyDescent="0.2">
      <c r="A14" s="33"/>
      <c r="B14" s="33"/>
      <c r="C14" s="33"/>
      <c r="D14" s="33"/>
      <c r="E14" s="33"/>
    </row>
    <row r="15" spans="1:20" s="28" customFormat="1" ht="12.95" customHeight="1" x14ac:dyDescent="0.2">
      <c r="A15" s="6" t="s">
        <v>16</v>
      </c>
      <c r="B15" s="33"/>
      <c r="C15" s="7">
        <f ca="1">(C7+C11)+(C8+C12)*INT(MAX(F21:F3532))</f>
        <v>59746.648038646839</v>
      </c>
      <c r="D15" s="8" t="s">
        <v>29</v>
      </c>
      <c r="E15" s="11">
        <f ca="1">TODAY()+15018.5-B9/24</f>
        <v>60325.5</v>
      </c>
    </row>
    <row r="16" spans="1:20" s="28" customFormat="1" ht="12.95" customHeight="1" x14ac:dyDescent="0.2">
      <c r="A16" s="6" t="s">
        <v>3</v>
      </c>
      <c r="B16" s="33"/>
      <c r="C16" s="7">
        <f ca="1">+C8+C12</f>
        <v>0.64787681846382528</v>
      </c>
      <c r="D16" s="8" t="s">
        <v>30</v>
      </c>
      <c r="E16" s="11">
        <f ca="1">ROUND(2*(E15-C15)/C16,0)/2+1</f>
        <v>894.5</v>
      </c>
    </row>
    <row r="17" spans="1:19" s="28" customFormat="1" ht="12.95" customHeight="1" thickBot="1" x14ac:dyDescent="0.25">
      <c r="A17" s="8" t="s">
        <v>26</v>
      </c>
      <c r="B17" s="33"/>
      <c r="C17" s="33">
        <f>COUNT(C21:C2190)</f>
        <v>10</v>
      </c>
      <c r="D17" s="8" t="s">
        <v>31</v>
      </c>
      <c r="E17" s="9">
        <f ca="1">+C15+C16*E16-15018.5-C9/24</f>
        <v>45308.069686096067</v>
      </c>
    </row>
    <row r="18" spans="1:19" s="28" customFormat="1" ht="12.95" customHeight="1" thickTop="1" thickBot="1" x14ac:dyDescent="0.25">
      <c r="A18" s="6" t="s">
        <v>4</v>
      </c>
      <c r="B18" s="33"/>
      <c r="C18" s="36">
        <f ca="1">+C15</f>
        <v>59746.648038646839</v>
      </c>
      <c r="D18" s="37">
        <f ca="1">+C16</f>
        <v>0.64787681846382528</v>
      </c>
      <c r="E18" s="10" t="s">
        <v>32</v>
      </c>
    </row>
    <row r="19" spans="1:19" s="28" customFormat="1" ht="12.95" customHeight="1" thickTop="1" x14ac:dyDescent="0.2">
      <c r="A19" s="8" t="s">
        <v>33</v>
      </c>
      <c r="E19" s="14">
        <v>21</v>
      </c>
    </row>
    <row r="20" spans="1:19" s="28" customFormat="1" ht="12.95" customHeight="1" thickBot="1" x14ac:dyDescent="0.25">
      <c r="A20" s="34" t="s">
        <v>5</v>
      </c>
      <c r="B20" s="34" t="s">
        <v>6</v>
      </c>
      <c r="C20" s="34" t="s">
        <v>7</v>
      </c>
      <c r="D20" s="34" t="s">
        <v>11</v>
      </c>
      <c r="E20" s="34" t="s">
        <v>8</v>
      </c>
      <c r="F20" s="34" t="s">
        <v>9</v>
      </c>
      <c r="G20" s="34" t="s">
        <v>10</v>
      </c>
      <c r="H20" s="2" t="s">
        <v>48</v>
      </c>
      <c r="I20" s="2" t="s">
        <v>47</v>
      </c>
      <c r="J20" s="2" t="s">
        <v>45</v>
      </c>
      <c r="K20" s="2" t="s">
        <v>46</v>
      </c>
      <c r="L20" s="2" t="s">
        <v>23</v>
      </c>
      <c r="M20" s="2" t="s">
        <v>24</v>
      </c>
      <c r="N20" s="2" t="s">
        <v>25</v>
      </c>
      <c r="O20" s="2" t="s">
        <v>21</v>
      </c>
      <c r="P20" s="2" t="s">
        <v>20</v>
      </c>
      <c r="Q20" s="34" t="s">
        <v>13</v>
      </c>
    </row>
    <row r="21" spans="1:19" s="28" customFormat="1" ht="12.95" customHeight="1" x14ac:dyDescent="0.2">
      <c r="A21" s="28" t="str">
        <f>$K$1</f>
        <v>IBVS 5495</v>
      </c>
      <c r="C21" s="38">
        <f>+$C$4</f>
        <v>52730.79</v>
      </c>
      <c r="D21" s="39" t="s">
        <v>12</v>
      </c>
      <c r="E21" s="28">
        <f t="shared" ref="E21:E30" si="0">+(C21-C$7)/C$8</f>
        <v>0</v>
      </c>
      <c r="F21" s="28">
        <f t="shared" ref="F21:F30" si="1">ROUND(2*E21,0)/2</f>
        <v>0</v>
      </c>
      <c r="G21" s="28">
        <f t="shared" ref="G21:G30" si="2">+C21-(C$7+F21*C$8)</f>
        <v>0</v>
      </c>
      <c r="H21" s="28">
        <f>+G21</f>
        <v>0</v>
      </c>
      <c r="O21" s="28">
        <f t="shared" ref="O21:O30" ca="1" si="3">+C$11+C$12*$F21</f>
        <v>-2.8497926624786174E-5</v>
      </c>
      <c r="Q21" s="40">
        <f t="shared" ref="Q21:Q30" si="4">+C21-15018.5</f>
        <v>37712.29</v>
      </c>
    </row>
    <row r="22" spans="1:19" s="28" customFormat="1" ht="12.95" customHeight="1" x14ac:dyDescent="0.2">
      <c r="A22" s="20" t="s">
        <v>40</v>
      </c>
      <c r="B22" s="21" t="s">
        <v>41</v>
      </c>
      <c r="C22" s="26">
        <v>59017.138780000154</v>
      </c>
      <c r="D22" s="27">
        <v>1.4400000000000001E-3</v>
      </c>
      <c r="E22" s="28">
        <f t="shared" si="0"/>
        <v>9702.9823207458103</v>
      </c>
      <c r="F22" s="28">
        <f t="shared" si="1"/>
        <v>9703</v>
      </c>
      <c r="G22" s="28">
        <f t="shared" si="2"/>
        <v>-1.145399984670803E-2</v>
      </c>
      <c r="K22" s="28">
        <f>+G22</f>
        <v>-1.145399984670803E-2</v>
      </c>
      <c r="O22" s="28">
        <f t="shared" ca="1" si="3"/>
        <v>-1.1492943429800133E-2</v>
      </c>
      <c r="Q22" s="40">
        <f t="shared" si="4"/>
        <v>43998.638780000154</v>
      </c>
    </row>
    <row r="23" spans="1:19" s="28" customFormat="1" ht="12.95" customHeight="1" x14ac:dyDescent="0.2">
      <c r="A23" s="22" t="s">
        <v>43</v>
      </c>
      <c r="B23" s="23" t="str">
        <f>IF([1]Sheet1!K3975="P","I","II")</f>
        <v>II</v>
      </c>
      <c r="C23" s="25">
        <v>59362.456658639014</v>
      </c>
      <c r="D23" s="24">
        <v>1.34E-4</v>
      </c>
      <c r="E23" s="28">
        <f t="shared" si="0"/>
        <v>10235.98063005537</v>
      </c>
      <c r="F23" s="28">
        <f t="shared" si="1"/>
        <v>10236</v>
      </c>
      <c r="G23" s="28">
        <f t="shared" si="2"/>
        <v>-1.2549360988487024E-2</v>
      </c>
      <c r="J23" s="28">
        <f t="shared" ref="J23:J28" si="5">+G23</f>
        <v>-1.2549360988487024E-2</v>
      </c>
      <c r="O23" s="28">
        <f t="shared" ca="1" si="3"/>
        <v>-1.2122702210918598E-2</v>
      </c>
      <c r="Q23" s="40">
        <f t="shared" si="4"/>
        <v>44343.956658639014</v>
      </c>
      <c r="S23" s="42" t="s">
        <v>49</v>
      </c>
    </row>
    <row r="24" spans="1:19" s="28" customFormat="1" ht="12.95" customHeight="1" x14ac:dyDescent="0.2">
      <c r="A24" s="22" t="s">
        <v>43</v>
      </c>
      <c r="B24" s="23" t="str">
        <f>IF([1]Sheet1!K3976="P","I","II")</f>
        <v>II</v>
      </c>
      <c r="C24" s="25">
        <v>59362.781038620044</v>
      </c>
      <c r="D24" s="24">
        <v>3.4900000000000003E-4</v>
      </c>
      <c r="E24" s="28">
        <f t="shared" si="0"/>
        <v>10236.4813107098</v>
      </c>
      <c r="F24" s="28">
        <f t="shared" si="1"/>
        <v>10236.5</v>
      </c>
      <c r="G24" s="28">
        <f t="shared" si="2"/>
        <v>-1.2108379960409366E-2</v>
      </c>
      <c r="J24" s="28">
        <f t="shared" si="5"/>
        <v>-1.2108379960409366E-2</v>
      </c>
      <c r="O24" s="28">
        <f t="shared" ca="1" si="3"/>
        <v>-1.212329297900595E-2</v>
      </c>
      <c r="Q24" s="40">
        <f t="shared" si="4"/>
        <v>44344.281038620044</v>
      </c>
      <c r="S24" s="42" t="s">
        <v>49</v>
      </c>
    </row>
    <row r="25" spans="1:19" s="28" customFormat="1" ht="12.95" customHeight="1" x14ac:dyDescent="0.2">
      <c r="A25" s="22" t="s">
        <v>43</v>
      </c>
      <c r="B25" s="23" t="str">
        <f>IF([1]Sheet1!K3977="P","I","II")</f>
        <v>II</v>
      </c>
      <c r="C25" s="25">
        <v>59374.118267792277</v>
      </c>
      <c r="D25" s="24">
        <v>1.64E-4</v>
      </c>
      <c r="E25" s="28">
        <f t="shared" si="0"/>
        <v>10253.980329309341</v>
      </c>
      <c r="F25" s="28">
        <f t="shared" si="1"/>
        <v>10254</v>
      </c>
      <c r="G25" s="28">
        <f t="shared" si="2"/>
        <v>-1.2744207720970735E-2</v>
      </c>
      <c r="J25" s="28">
        <f t="shared" si="5"/>
        <v>-1.2744207720970735E-2</v>
      </c>
      <c r="O25" s="28">
        <f t="shared" ca="1" si="3"/>
        <v>-1.2143969862063311E-2</v>
      </c>
      <c r="Q25" s="40">
        <f t="shared" si="4"/>
        <v>44355.618267792277</v>
      </c>
      <c r="S25" s="42" t="s">
        <v>49</v>
      </c>
    </row>
    <row r="26" spans="1:19" s="28" customFormat="1" ht="12.95" customHeight="1" x14ac:dyDescent="0.2">
      <c r="A26" s="22" t="s">
        <v>43</v>
      </c>
      <c r="B26" s="23" t="str">
        <f>IF([1]Sheet1!K3978="P","I","II")</f>
        <v>II</v>
      </c>
      <c r="C26" s="25">
        <v>59374.443357772194</v>
      </c>
      <c r="D26" s="24">
        <v>4.9899999999999999E-4</v>
      </c>
      <c r="E26" s="28">
        <f t="shared" si="0"/>
        <v>10254.482105847386</v>
      </c>
      <c r="F26" s="28">
        <f t="shared" si="1"/>
        <v>10254.5</v>
      </c>
      <c r="G26" s="28">
        <f t="shared" si="2"/>
        <v>-1.1593227805860806E-2</v>
      </c>
      <c r="J26" s="28">
        <f t="shared" si="5"/>
        <v>-1.1593227805860806E-2</v>
      </c>
      <c r="O26" s="28">
        <f t="shared" ca="1" si="3"/>
        <v>-1.2144560630150665E-2</v>
      </c>
      <c r="Q26" s="40">
        <f t="shared" si="4"/>
        <v>44355.943357772194</v>
      </c>
      <c r="S26" s="42" t="s">
        <v>49</v>
      </c>
    </row>
    <row r="27" spans="1:19" s="28" customFormat="1" ht="12.95" customHeight="1" x14ac:dyDescent="0.2">
      <c r="A27" s="22" t="s">
        <v>43</v>
      </c>
      <c r="B27" s="23" t="str">
        <f>IF([1]Sheet1!K3979="P","I","II")</f>
        <v>II</v>
      </c>
      <c r="C27" s="25">
        <v>59389.019637430087</v>
      </c>
      <c r="D27" s="24">
        <v>2.5599999999999999E-4</v>
      </c>
      <c r="E27" s="28">
        <f t="shared" si="0"/>
        <v>10276.980600406383</v>
      </c>
      <c r="F27" s="28">
        <f t="shared" si="1"/>
        <v>10277</v>
      </c>
      <c r="G27" s="28">
        <f t="shared" si="2"/>
        <v>-1.2568569916766137E-2</v>
      </c>
      <c r="J27" s="28">
        <f t="shared" si="5"/>
        <v>-1.2568569916766137E-2</v>
      </c>
      <c r="O27" s="28">
        <f t="shared" ca="1" si="3"/>
        <v>-1.2171145194081556E-2</v>
      </c>
      <c r="Q27" s="40">
        <f t="shared" si="4"/>
        <v>44370.519637430087</v>
      </c>
      <c r="S27" s="42" t="s">
        <v>49</v>
      </c>
    </row>
    <row r="28" spans="1:19" s="28" customFormat="1" ht="12.95" customHeight="1" x14ac:dyDescent="0.2">
      <c r="A28" s="22" t="s">
        <v>43</v>
      </c>
      <c r="B28" s="23" t="str">
        <f>IF([1]Sheet1!K3980="P","I","II")</f>
        <v>II</v>
      </c>
      <c r="C28" s="25">
        <v>59389.344237413257</v>
      </c>
      <c r="D28" s="24">
        <v>3.6200000000000002E-4</v>
      </c>
      <c r="E28" s="28">
        <f t="shared" si="0"/>
        <v>10277.48162063422</v>
      </c>
      <c r="F28" s="28">
        <f t="shared" si="1"/>
        <v>10277.5</v>
      </c>
      <c r="G28" s="28">
        <f t="shared" si="2"/>
        <v>-1.1907586740562692E-2</v>
      </c>
      <c r="J28" s="28">
        <f t="shared" si="5"/>
        <v>-1.1907586740562692E-2</v>
      </c>
      <c r="O28" s="28">
        <f t="shared" ca="1" si="3"/>
        <v>-1.217173596216891E-2</v>
      </c>
      <c r="Q28" s="40">
        <f t="shared" si="4"/>
        <v>44370.844237413257</v>
      </c>
      <c r="S28" s="42" t="s">
        <v>49</v>
      </c>
    </row>
    <row r="29" spans="1:19" s="28" customFormat="1" ht="12.95" customHeight="1" x14ac:dyDescent="0.2">
      <c r="A29" s="22" t="s">
        <v>44</v>
      </c>
      <c r="B29" s="41" t="s">
        <v>41</v>
      </c>
      <c r="C29" s="25">
        <v>59733.042349999771</v>
      </c>
      <c r="D29" s="24">
        <v>2E-3</v>
      </c>
      <c r="E29" s="28">
        <f t="shared" si="0"/>
        <v>10807.97982027445</v>
      </c>
      <c r="F29" s="28">
        <f t="shared" si="1"/>
        <v>10808</v>
      </c>
      <c r="G29" s="28">
        <f t="shared" si="2"/>
        <v>-1.3074000227788929E-2</v>
      </c>
      <c r="K29" s="28">
        <f>+G29</f>
        <v>-1.3074000227788929E-2</v>
      </c>
      <c r="O29" s="28">
        <f t="shared" ca="1" si="3"/>
        <v>-1.2798540902850607E-2</v>
      </c>
      <c r="Q29" s="40">
        <f t="shared" si="4"/>
        <v>44714.542349999771</v>
      </c>
      <c r="S29" s="42" t="s">
        <v>49</v>
      </c>
    </row>
    <row r="30" spans="1:19" s="28" customFormat="1" ht="12.95" customHeight="1" x14ac:dyDescent="0.2">
      <c r="A30" s="22" t="s">
        <v>44</v>
      </c>
      <c r="B30" s="41" t="s">
        <v>42</v>
      </c>
      <c r="C30" s="25">
        <v>59746.972779000178</v>
      </c>
      <c r="D30" s="24">
        <v>2.5999999999999999E-3</v>
      </c>
      <c r="E30" s="28">
        <f t="shared" si="0"/>
        <v>10829.481444037578</v>
      </c>
      <c r="F30" s="28">
        <f t="shared" si="1"/>
        <v>10829.5</v>
      </c>
      <c r="G30" s="28">
        <f t="shared" si="2"/>
        <v>-1.202199982071761E-2</v>
      </c>
      <c r="K30" s="28">
        <f>+G30</f>
        <v>-1.202199982071761E-2</v>
      </c>
      <c r="O30" s="28">
        <f t="shared" ca="1" si="3"/>
        <v>-1.2823943930606794E-2</v>
      </c>
      <c r="Q30" s="40">
        <f t="shared" si="4"/>
        <v>44728.472779000178</v>
      </c>
    </row>
    <row r="31" spans="1:19" s="28" customFormat="1" ht="12.95" customHeight="1" x14ac:dyDescent="0.2">
      <c r="C31" s="38"/>
      <c r="D31" s="39"/>
      <c r="Q31" s="40"/>
    </row>
    <row r="32" spans="1:19" s="28" customFormat="1" ht="12.95" customHeight="1" x14ac:dyDescent="0.2">
      <c r="C32" s="38"/>
      <c r="D32" s="39"/>
      <c r="Q32" s="40"/>
    </row>
    <row r="33" spans="3:4" s="28" customFormat="1" ht="12.95" customHeight="1" x14ac:dyDescent="0.2">
      <c r="C33" s="38"/>
      <c r="D33" s="39"/>
    </row>
    <row r="34" spans="3:4" s="28" customFormat="1" ht="12.95" customHeight="1" x14ac:dyDescent="0.2">
      <c r="C34" s="38"/>
      <c r="D34" s="39"/>
    </row>
    <row r="35" spans="3:4" s="28" customFormat="1" ht="12.95" customHeight="1" x14ac:dyDescent="0.2">
      <c r="C35" s="38"/>
      <c r="D35" s="39"/>
    </row>
    <row r="36" spans="3:4" s="28" customFormat="1" ht="12.95" customHeight="1" x14ac:dyDescent="0.2">
      <c r="C36" s="38"/>
      <c r="D36" s="39"/>
    </row>
    <row r="37" spans="3:4" s="28" customFormat="1" ht="12.95" customHeight="1" x14ac:dyDescent="0.2">
      <c r="C37" s="38"/>
      <c r="D37" s="39"/>
    </row>
    <row r="38" spans="3:4" s="28" customFormat="1" ht="12.95" customHeight="1" x14ac:dyDescent="0.2">
      <c r="C38" s="38"/>
      <c r="D38" s="39"/>
    </row>
    <row r="39" spans="3:4" s="28" customFormat="1" ht="12.95" customHeight="1" x14ac:dyDescent="0.2">
      <c r="C39" s="38"/>
      <c r="D39" s="39"/>
    </row>
    <row r="40" spans="3:4" s="28" customFormat="1" ht="12.95" customHeight="1" x14ac:dyDescent="0.2">
      <c r="C40" s="38"/>
      <c r="D40" s="39"/>
    </row>
    <row r="41" spans="3:4" s="28" customFormat="1" ht="12.95" customHeight="1" x14ac:dyDescent="0.2">
      <c r="C41" s="38"/>
      <c r="D41" s="39"/>
    </row>
    <row r="42" spans="3:4" s="28" customFormat="1" ht="12.95" customHeight="1" x14ac:dyDescent="0.2">
      <c r="C42" s="38"/>
      <c r="D42" s="39"/>
    </row>
    <row r="43" spans="3:4" s="28" customFormat="1" ht="12.95" customHeight="1" x14ac:dyDescent="0.2">
      <c r="C43" s="38"/>
      <c r="D43" s="38"/>
    </row>
    <row r="44" spans="3:4" s="28" customFormat="1" ht="12.95" customHeight="1" x14ac:dyDescent="0.2">
      <c r="C44" s="38"/>
      <c r="D44" s="38"/>
    </row>
    <row r="45" spans="3:4" s="28" customFormat="1" ht="12.95" customHeight="1" x14ac:dyDescent="0.2">
      <c r="C45" s="38"/>
      <c r="D45" s="38"/>
    </row>
    <row r="46" spans="3:4" s="28" customFormat="1" ht="12.95" customHeight="1" x14ac:dyDescent="0.2">
      <c r="C46" s="38"/>
      <c r="D46" s="38"/>
    </row>
    <row r="47" spans="3:4" s="28" customFormat="1" ht="12.95" customHeight="1" x14ac:dyDescent="0.2">
      <c r="C47" s="38"/>
      <c r="D47" s="38"/>
    </row>
    <row r="48" spans="3:4" s="28" customFormat="1" ht="12.95" customHeight="1" x14ac:dyDescent="0.2">
      <c r="C48" s="29"/>
      <c r="D48" s="29"/>
    </row>
    <row r="49" spans="3:4" s="28" customFormat="1" ht="12.95" customHeight="1" x14ac:dyDescent="0.2">
      <c r="C49" s="29"/>
      <c r="D49" s="29"/>
    </row>
    <row r="50" spans="3:4" s="28" customFormat="1" ht="12.95" customHeight="1" x14ac:dyDescent="0.2">
      <c r="C50" s="29"/>
      <c r="D50" s="29"/>
    </row>
    <row r="51" spans="3:4" s="28" customFormat="1" ht="12.95" customHeight="1" x14ac:dyDescent="0.2">
      <c r="C51" s="29"/>
      <c r="D51" s="29"/>
    </row>
    <row r="52" spans="3:4" s="28" customFormat="1" ht="12.95" customHeight="1" x14ac:dyDescent="0.2">
      <c r="C52" s="29"/>
      <c r="D52" s="29"/>
    </row>
    <row r="53" spans="3:4" s="28" customFormat="1" ht="12.95" customHeight="1" x14ac:dyDescent="0.2">
      <c r="C53" s="29"/>
      <c r="D53" s="29"/>
    </row>
    <row r="54" spans="3:4" s="28" customFormat="1" ht="12.95" customHeight="1" x14ac:dyDescent="0.2">
      <c r="C54" s="29"/>
      <c r="D54" s="29"/>
    </row>
    <row r="55" spans="3:4" s="28" customFormat="1" ht="12.95" customHeight="1" x14ac:dyDescent="0.2">
      <c r="C55" s="29"/>
      <c r="D55" s="29"/>
    </row>
    <row r="56" spans="3:4" s="28" customFormat="1" ht="12.95" customHeight="1" x14ac:dyDescent="0.2">
      <c r="C56" s="29"/>
      <c r="D56" s="29"/>
    </row>
    <row r="57" spans="3:4" s="28" customFormat="1" ht="12.95" customHeight="1" x14ac:dyDescent="0.2">
      <c r="C57" s="29"/>
      <c r="D57" s="29"/>
    </row>
    <row r="58" spans="3:4" s="28" customFormat="1" ht="12.95" customHeight="1" x14ac:dyDescent="0.2">
      <c r="C58" s="29"/>
      <c r="D58" s="29"/>
    </row>
    <row r="59" spans="3:4" s="28" customFormat="1" ht="12.95" customHeight="1" x14ac:dyDescent="0.2">
      <c r="C59" s="29"/>
      <c r="D59" s="29"/>
    </row>
    <row r="60" spans="3:4" s="28" customFormat="1" ht="12.95" customHeight="1" x14ac:dyDescent="0.2">
      <c r="C60" s="29"/>
      <c r="D60" s="29"/>
    </row>
    <row r="61" spans="3:4" s="28" customFormat="1" ht="12.95" customHeight="1" x14ac:dyDescent="0.2">
      <c r="C61" s="29"/>
      <c r="D61" s="29"/>
    </row>
    <row r="62" spans="3:4" s="28" customFormat="1" ht="12.95" customHeight="1" x14ac:dyDescent="0.2">
      <c r="C62" s="29"/>
      <c r="D62" s="29"/>
    </row>
    <row r="63" spans="3:4" s="28" customFormat="1" ht="12.95" customHeight="1" x14ac:dyDescent="0.2">
      <c r="C63" s="29"/>
      <c r="D63" s="29"/>
    </row>
    <row r="64" spans="3:4" s="28" customFormat="1" ht="12.95" customHeight="1" x14ac:dyDescent="0.2">
      <c r="C64" s="29"/>
      <c r="D64" s="29"/>
    </row>
    <row r="65" spans="3:4" s="28" customFormat="1" ht="12.95" customHeight="1" x14ac:dyDescent="0.2">
      <c r="C65" s="29"/>
      <c r="D65" s="29"/>
    </row>
    <row r="66" spans="3:4" s="28" customFormat="1" ht="12.95" customHeight="1" x14ac:dyDescent="0.2">
      <c r="C66" s="29"/>
      <c r="D66" s="29"/>
    </row>
    <row r="67" spans="3:4" s="28" customFormat="1" ht="12.95" customHeight="1" x14ac:dyDescent="0.2">
      <c r="C67" s="29"/>
      <c r="D67" s="29"/>
    </row>
    <row r="68" spans="3:4" s="28" customFormat="1" ht="12.95" customHeight="1" x14ac:dyDescent="0.2">
      <c r="C68" s="29"/>
      <c r="D68" s="29"/>
    </row>
    <row r="69" spans="3:4" s="28" customFormat="1" ht="12.95" customHeight="1" x14ac:dyDescent="0.2">
      <c r="C69" s="29"/>
      <c r="D69" s="29"/>
    </row>
    <row r="70" spans="3:4" s="28" customFormat="1" ht="12.95" customHeight="1" x14ac:dyDescent="0.2">
      <c r="C70" s="29"/>
      <c r="D70" s="29"/>
    </row>
    <row r="71" spans="3:4" s="28" customFormat="1" ht="12.95" customHeight="1" x14ac:dyDescent="0.2">
      <c r="C71" s="29"/>
      <c r="D71" s="29"/>
    </row>
    <row r="72" spans="3:4" s="28" customFormat="1" ht="12.95" customHeight="1" x14ac:dyDescent="0.2">
      <c r="C72" s="29"/>
      <c r="D72" s="29"/>
    </row>
    <row r="73" spans="3:4" s="28" customFormat="1" ht="12.95" customHeight="1" x14ac:dyDescent="0.2">
      <c r="C73" s="29"/>
      <c r="D73" s="29"/>
    </row>
    <row r="74" spans="3:4" s="28" customFormat="1" ht="12.95" customHeight="1" x14ac:dyDescent="0.2">
      <c r="C74" s="29"/>
      <c r="D74" s="29"/>
    </row>
    <row r="75" spans="3:4" s="28" customFormat="1" ht="12.95" customHeight="1" x14ac:dyDescent="0.2">
      <c r="C75" s="29"/>
      <c r="D75" s="29"/>
    </row>
    <row r="76" spans="3:4" s="28" customFormat="1" ht="12.95" customHeight="1" x14ac:dyDescent="0.2">
      <c r="C76" s="29"/>
      <c r="D76" s="29"/>
    </row>
    <row r="77" spans="3:4" s="28" customFormat="1" ht="12.95" customHeight="1" x14ac:dyDescent="0.2">
      <c r="C77" s="29"/>
      <c r="D77" s="29"/>
    </row>
    <row r="78" spans="3:4" s="28" customFormat="1" ht="12.95" customHeight="1" x14ac:dyDescent="0.2">
      <c r="C78" s="29"/>
      <c r="D78" s="29"/>
    </row>
    <row r="79" spans="3:4" s="28" customFormat="1" ht="12.95" customHeight="1" x14ac:dyDescent="0.2">
      <c r="C79" s="29"/>
      <c r="D79" s="29"/>
    </row>
    <row r="80" spans="3:4" s="28" customFormat="1" ht="12.95" customHeight="1" x14ac:dyDescent="0.2">
      <c r="C80" s="29"/>
      <c r="D80" s="29"/>
    </row>
    <row r="81" spans="3:4" s="28" customFormat="1" ht="12.95" customHeight="1" x14ac:dyDescent="0.2">
      <c r="C81" s="29"/>
      <c r="D81" s="29"/>
    </row>
    <row r="82" spans="3:4" s="28" customFormat="1" ht="12.95" customHeight="1" x14ac:dyDescent="0.2">
      <c r="C82" s="29"/>
      <c r="D82" s="29"/>
    </row>
    <row r="83" spans="3:4" s="28" customFormat="1" ht="12.95" customHeight="1" x14ac:dyDescent="0.2">
      <c r="C83" s="29"/>
      <c r="D83" s="29"/>
    </row>
    <row r="84" spans="3:4" s="28" customFormat="1" ht="12.95" customHeight="1" x14ac:dyDescent="0.2">
      <c r="C84" s="29"/>
      <c r="D84" s="29"/>
    </row>
    <row r="85" spans="3:4" s="28" customFormat="1" ht="12.95" customHeight="1" x14ac:dyDescent="0.2">
      <c r="C85" s="29"/>
      <c r="D85" s="29"/>
    </row>
    <row r="86" spans="3:4" s="28" customFormat="1" ht="12.95" customHeight="1" x14ac:dyDescent="0.2">
      <c r="C86" s="29"/>
      <c r="D86" s="29"/>
    </row>
    <row r="87" spans="3:4" s="28" customFormat="1" ht="12.95" customHeight="1" x14ac:dyDescent="0.2">
      <c r="C87" s="29"/>
      <c r="D87" s="29"/>
    </row>
    <row r="88" spans="3:4" s="28" customFormat="1" ht="12.95" customHeight="1" x14ac:dyDescent="0.2">
      <c r="C88" s="29"/>
      <c r="D88" s="29"/>
    </row>
    <row r="89" spans="3:4" s="28" customFormat="1" ht="12.95" customHeight="1" x14ac:dyDescent="0.2">
      <c r="C89" s="29"/>
      <c r="D89" s="29"/>
    </row>
    <row r="90" spans="3:4" s="28" customFormat="1" ht="12.95" customHeight="1" x14ac:dyDescent="0.2">
      <c r="C90" s="29"/>
      <c r="D90" s="29"/>
    </row>
    <row r="91" spans="3:4" s="28" customFormat="1" ht="12.95" customHeight="1" x14ac:dyDescent="0.2">
      <c r="C91" s="29"/>
      <c r="D91" s="29"/>
    </row>
    <row r="92" spans="3:4" s="28" customFormat="1" ht="12.95" customHeight="1" x14ac:dyDescent="0.2">
      <c r="C92" s="29"/>
      <c r="D92" s="29"/>
    </row>
    <row r="93" spans="3:4" s="28" customFormat="1" ht="12.95" customHeight="1" x14ac:dyDescent="0.2">
      <c r="C93" s="29"/>
      <c r="D93" s="29"/>
    </row>
    <row r="94" spans="3:4" s="28" customFormat="1" ht="12.95" customHeight="1" x14ac:dyDescent="0.2">
      <c r="C94" s="29"/>
      <c r="D94" s="29"/>
    </row>
    <row r="95" spans="3:4" s="28" customFormat="1" ht="12.95" customHeight="1" x14ac:dyDescent="0.2">
      <c r="C95" s="29"/>
      <c r="D95" s="29"/>
    </row>
    <row r="96" spans="3:4" s="28" customFormat="1" ht="12.95" customHeight="1" x14ac:dyDescent="0.2">
      <c r="C96" s="29"/>
      <c r="D96" s="29"/>
    </row>
    <row r="97" spans="3:4" s="28" customFormat="1" ht="12.95" customHeight="1" x14ac:dyDescent="0.2">
      <c r="C97" s="29"/>
      <c r="D97" s="29"/>
    </row>
    <row r="98" spans="3:4" s="28" customFormat="1" ht="12.95" customHeight="1" x14ac:dyDescent="0.2">
      <c r="C98" s="29"/>
      <c r="D98" s="29"/>
    </row>
    <row r="99" spans="3:4" s="28" customFormat="1" ht="12.95" customHeight="1" x14ac:dyDescent="0.2">
      <c r="C99" s="29"/>
      <c r="D99" s="29"/>
    </row>
    <row r="100" spans="3:4" s="28" customFormat="1" ht="12.95" customHeight="1" x14ac:dyDescent="0.2">
      <c r="C100" s="29"/>
      <c r="D100" s="29"/>
    </row>
    <row r="101" spans="3:4" s="28" customFormat="1" ht="12.95" customHeight="1" x14ac:dyDescent="0.2">
      <c r="C101" s="29"/>
      <c r="D101" s="29"/>
    </row>
    <row r="102" spans="3:4" s="28" customFormat="1" ht="12.95" customHeight="1" x14ac:dyDescent="0.2">
      <c r="C102" s="29"/>
      <c r="D102" s="29"/>
    </row>
    <row r="103" spans="3:4" s="28" customFormat="1" ht="12.95" customHeight="1" x14ac:dyDescent="0.2">
      <c r="C103" s="29"/>
      <c r="D103" s="29"/>
    </row>
    <row r="104" spans="3:4" s="28" customFormat="1" ht="12.95" customHeight="1" x14ac:dyDescent="0.2">
      <c r="C104" s="29"/>
      <c r="D104" s="29"/>
    </row>
    <row r="105" spans="3:4" s="28" customFormat="1" ht="12.95" customHeight="1" x14ac:dyDescent="0.2">
      <c r="C105" s="29"/>
      <c r="D105" s="29"/>
    </row>
    <row r="106" spans="3:4" s="28" customFormat="1" ht="12.95" customHeight="1" x14ac:dyDescent="0.2">
      <c r="C106" s="29"/>
      <c r="D106" s="29"/>
    </row>
    <row r="107" spans="3:4" s="28" customFormat="1" ht="12.95" customHeight="1" x14ac:dyDescent="0.2">
      <c r="C107" s="29"/>
      <c r="D107" s="29"/>
    </row>
    <row r="108" spans="3:4" s="28" customFormat="1" ht="12.95" customHeight="1" x14ac:dyDescent="0.2">
      <c r="C108" s="29"/>
      <c r="D108" s="29"/>
    </row>
    <row r="109" spans="3:4" s="28" customFormat="1" ht="12.95" customHeight="1" x14ac:dyDescent="0.2">
      <c r="C109" s="29"/>
      <c r="D109" s="29"/>
    </row>
    <row r="110" spans="3:4" s="28" customFormat="1" ht="12.95" customHeight="1" x14ac:dyDescent="0.2">
      <c r="C110" s="29"/>
      <c r="D110" s="29"/>
    </row>
    <row r="111" spans="3:4" s="28" customFormat="1" ht="12.95" customHeight="1" x14ac:dyDescent="0.2">
      <c r="C111" s="29"/>
      <c r="D111" s="29"/>
    </row>
    <row r="112" spans="3:4" s="28" customFormat="1" ht="12.95" customHeight="1" x14ac:dyDescent="0.2">
      <c r="C112" s="29"/>
      <c r="D112" s="29"/>
    </row>
    <row r="113" spans="3:4" s="28" customFormat="1" ht="12.95" customHeight="1" x14ac:dyDescent="0.2">
      <c r="C113" s="29"/>
      <c r="D113" s="29"/>
    </row>
    <row r="114" spans="3:4" s="28" customFormat="1" ht="12.95" customHeight="1" x14ac:dyDescent="0.2">
      <c r="C114" s="29"/>
      <c r="D114" s="29"/>
    </row>
    <row r="115" spans="3:4" s="28" customFormat="1" ht="12.95" customHeight="1" x14ac:dyDescent="0.2">
      <c r="C115" s="29"/>
      <c r="D115" s="29"/>
    </row>
    <row r="116" spans="3:4" s="28" customFormat="1" ht="12.95" customHeight="1" x14ac:dyDescent="0.2">
      <c r="C116" s="29"/>
      <c r="D116" s="29"/>
    </row>
    <row r="117" spans="3:4" s="28" customFormat="1" ht="12.95" customHeight="1" x14ac:dyDescent="0.2">
      <c r="C117" s="29"/>
      <c r="D117" s="29"/>
    </row>
    <row r="118" spans="3:4" s="28" customFormat="1" ht="12.95" customHeight="1" x14ac:dyDescent="0.2">
      <c r="C118" s="29"/>
      <c r="D118" s="29"/>
    </row>
    <row r="119" spans="3:4" s="28" customFormat="1" ht="12.95" customHeight="1" x14ac:dyDescent="0.2">
      <c r="C119" s="29"/>
      <c r="D119" s="29"/>
    </row>
    <row r="120" spans="3:4" s="28" customFormat="1" ht="12.95" customHeight="1" x14ac:dyDescent="0.2">
      <c r="C120" s="29"/>
      <c r="D120" s="29"/>
    </row>
    <row r="121" spans="3:4" s="28" customFormat="1" ht="12.95" customHeight="1" x14ac:dyDescent="0.2">
      <c r="C121" s="29"/>
      <c r="D121" s="29"/>
    </row>
    <row r="122" spans="3:4" s="28" customFormat="1" ht="12.95" customHeight="1" x14ac:dyDescent="0.2">
      <c r="C122" s="29"/>
      <c r="D122" s="29"/>
    </row>
    <row r="123" spans="3:4" s="28" customFormat="1" ht="12.95" customHeight="1" x14ac:dyDescent="0.2">
      <c r="C123" s="29"/>
      <c r="D123" s="29"/>
    </row>
    <row r="124" spans="3:4" s="28" customFormat="1" ht="12.95" customHeight="1" x14ac:dyDescent="0.2">
      <c r="C124" s="29"/>
      <c r="D124" s="29"/>
    </row>
    <row r="125" spans="3:4" s="28" customFormat="1" ht="12.95" customHeight="1" x14ac:dyDescent="0.2">
      <c r="C125" s="29"/>
      <c r="D125" s="29"/>
    </row>
    <row r="126" spans="3:4" s="28" customFormat="1" ht="12.95" customHeight="1" x14ac:dyDescent="0.2">
      <c r="C126" s="29"/>
      <c r="D126" s="29"/>
    </row>
    <row r="127" spans="3:4" s="28" customFormat="1" ht="12.95" customHeight="1" x14ac:dyDescent="0.2">
      <c r="C127" s="29"/>
      <c r="D127" s="29"/>
    </row>
    <row r="128" spans="3:4" s="28" customFormat="1" ht="12.95" customHeight="1" x14ac:dyDescent="0.2">
      <c r="C128" s="29"/>
      <c r="D128" s="29"/>
    </row>
    <row r="129" spans="3:4" s="28" customFormat="1" ht="12.95" customHeight="1" x14ac:dyDescent="0.2">
      <c r="C129" s="29"/>
      <c r="D129" s="29"/>
    </row>
    <row r="130" spans="3:4" s="28" customFormat="1" ht="12.95" customHeight="1" x14ac:dyDescent="0.2">
      <c r="C130" s="29"/>
      <c r="D130" s="29"/>
    </row>
    <row r="131" spans="3:4" s="28" customFormat="1" ht="12.95" customHeight="1" x14ac:dyDescent="0.2">
      <c r="C131" s="29"/>
      <c r="D131" s="29"/>
    </row>
    <row r="132" spans="3:4" s="28" customFormat="1" ht="12.95" customHeight="1" x14ac:dyDescent="0.2">
      <c r="C132" s="29"/>
      <c r="D132" s="29"/>
    </row>
    <row r="133" spans="3:4" s="28" customFormat="1" ht="12.95" customHeight="1" x14ac:dyDescent="0.2">
      <c r="C133" s="29"/>
      <c r="D133" s="29"/>
    </row>
    <row r="134" spans="3:4" s="28" customFormat="1" ht="12.95" customHeight="1" x14ac:dyDescent="0.2">
      <c r="C134" s="29"/>
      <c r="D134" s="29"/>
    </row>
    <row r="135" spans="3:4" s="28" customFormat="1" ht="12.95" customHeight="1" x14ac:dyDescent="0.2">
      <c r="C135" s="29"/>
      <c r="D135" s="29"/>
    </row>
    <row r="136" spans="3:4" s="28" customFormat="1" ht="12.95" customHeight="1" x14ac:dyDescent="0.2">
      <c r="C136" s="29"/>
      <c r="D136" s="29"/>
    </row>
    <row r="137" spans="3:4" s="28" customFormat="1" ht="12.95" customHeight="1" x14ac:dyDescent="0.2">
      <c r="C137" s="29"/>
      <c r="D137" s="29"/>
    </row>
    <row r="138" spans="3:4" s="28" customFormat="1" ht="12.95" customHeight="1" x14ac:dyDescent="0.2">
      <c r="C138" s="29"/>
      <c r="D138" s="29"/>
    </row>
    <row r="139" spans="3:4" s="28" customFormat="1" ht="12.95" customHeight="1" x14ac:dyDescent="0.2">
      <c r="C139" s="29"/>
      <c r="D139" s="29"/>
    </row>
    <row r="140" spans="3:4" s="28" customFormat="1" ht="12.95" customHeight="1" x14ac:dyDescent="0.2">
      <c r="C140" s="29"/>
      <c r="D140" s="29"/>
    </row>
    <row r="141" spans="3:4" s="28" customFormat="1" ht="12.95" customHeight="1" x14ac:dyDescent="0.2">
      <c r="C141" s="29"/>
      <c r="D141" s="29"/>
    </row>
    <row r="142" spans="3:4" s="28" customFormat="1" ht="12.95" customHeight="1" x14ac:dyDescent="0.2">
      <c r="C142" s="29"/>
      <c r="D142" s="29"/>
    </row>
    <row r="143" spans="3:4" s="28" customFormat="1" ht="12.95" customHeight="1" x14ac:dyDescent="0.2">
      <c r="C143" s="29"/>
      <c r="D143" s="29"/>
    </row>
    <row r="144" spans="3:4" s="28" customFormat="1" ht="12.95" customHeight="1" x14ac:dyDescent="0.2">
      <c r="C144" s="29"/>
      <c r="D144" s="29"/>
    </row>
    <row r="145" spans="3:4" s="28" customFormat="1" ht="12.95" customHeight="1" x14ac:dyDescent="0.2">
      <c r="C145" s="29"/>
      <c r="D145" s="29"/>
    </row>
    <row r="146" spans="3:4" s="28" customFormat="1" ht="12.95" customHeight="1" x14ac:dyDescent="0.2">
      <c r="C146" s="29"/>
      <c r="D146" s="29"/>
    </row>
    <row r="147" spans="3:4" s="28" customFormat="1" ht="12.95" customHeight="1" x14ac:dyDescent="0.2">
      <c r="C147" s="29"/>
      <c r="D147" s="29"/>
    </row>
    <row r="148" spans="3:4" s="28" customFormat="1" ht="12.95" customHeight="1" x14ac:dyDescent="0.2">
      <c r="C148" s="29"/>
      <c r="D148" s="29"/>
    </row>
    <row r="149" spans="3:4" s="28" customFormat="1" ht="12.95" customHeight="1" x14ac:dyDescent="0.2">
      <c r="C149" s="29"/>
      <c r="D149" s="29"/>
    </row>
    <row r="150" spans="3:4" s="28" customFormat="1" ht="12.95" customHeight="1" x14ac:dyDescent="0.2">
      <c r="C150" s="29"/>
      <c r="D150" s="29"/>
    </row>
    <row r="151" spans="3:4" s="28" customFormat="1" ht="12.95" customHeight="1" x14ac:dyDescent="0.2">
      <c r="C151" s="29"/>
      <c r="D151" s="29"/>
    </row>
    <row r="152" spans="3:4" s="28" customFormat="1" ht="12.95" customHeight="1" x14ac:dyDescent="0.2">
      <c r="C152" s="29"/>
      <c r="D152" s="29"/>
    </row>
    <row r="153" spans="3:4" s="28" customFormat="1" ht="12.95" customHeight="1" x14ac:dyDescent="0.2">
      <c r="C153" s="29"/>
      <c r="D153" s="29"/>
    </row>
    <row r="154" spans="3:4" s="28" customFormat="1" ht="12.95" customHeight="1" x14ac:dyDescent="0.2">
      <c r="C154" s="29"/>
      <c r="D154" s="29"/>
    </row>
    <row r="155" spans="3:4" s="28" customFormat="1" ht="12.95" customHeight="1" x14ac:dyDescent="0.2">
      <c r="C155" s="29"/>
      <c r="D155" s="29"/>
    </row>
    <row r="156" spans="3:4" s="28" customFormat="1" ht="12.95" customHeight="1" x14ac:dyDescent="0.2">
      <c r="C156" s="29"/>
      <c r="D156" s="29"/>
    </row>
    <row r="157" spans="3:4" s="28" customFormat="1" ht="12.95" customHeight="1" x14ac:dyDescent="0.2">
      <c r="C157" s="29"/>
      <c r="D157" s="29"/>
    </row>
    <row r="158" spans="3:4" s="28" customFormat="1" ht="12.95" customHeight="1" x14ac:dyDescent="0.2">
      <c r="C158" s="29"/>
      <c r="D158" s="29"/>
    </row>
    <row r="159" spans="3:4" s="28" customFormat="1" ht="12.95" customHeight="1" x14ac:dyDescent="0.2">
      <c r="C159" s="29"/>
      <c r="D159" s="29"/>
    </row>
    <row r="160" spans="3:4" s="28" customFormat="1" ht="12.95" customHeight="1" x14ac:dyDescent="0.2">
      <c r="C160" s="29"/>
      <c r="D160" s="29"/>
    </row>
    <row r="161" spans="3:4" s="28" customFormat="1" ht="12.95" customHeight="1" x14ac:dyDescent="0.2">
      <c r="C161" s="29"/>
      <c r="D161" s="29"/>
    </row>
    <row r="162" spans="3:4" s="28" customFormat="1" ht="12.95" customHeight="1" x14ac:dyDescent="0.2">
      <c r="C162" s="29"/>
      <c r="D162" s="29"/>
    </row>
    <row r="163" spans="3:4" s="28" customFormat="1" ht="12.95" customHeight="1" x14ac:dyDescent="0.2">
      <c r="C163" s="29"/>
      <c r="D163" s="29"/>
    </row>
    <row r="164" spans="3:4" s="28" customFormat="1" ht="12.95" customHeight="1" x14ac:dyDescent="0.2">
      <c r="C164" s="29"/>
      <c r="D164" s="29"/>
    </row>
    <row r="165" spans="3:4" s="28" customFormat="1" ht="12.95" customHeight="1" x14ac:dyDescent="0.2">
      <c r="C165" s="29"/>
      <c r="D165" s="29"/>
    </row>
    <row r="166" spans="3:4" s="28" customFormat="1" ht="12.95" customHeight="1" x14ac:dyDescent="0.2">
      <c r="C166" s="29"/>
      <c r="D166" s="29"/>
    </row>
    <row r="167" spans="3:4" s="28" customFormat="1" ht="12.95" customHeight="1" x14ac:dyDescent="0.2">
      <c r="C167" s="29"/>
      <c r="D167" s="29"/>
    </row>
    <row r="168" spans="3:4" s="28" customFormat="1" ht="12.95" customHeight="1" x14ac:dyDescent="0.2">
      <c r="C168" s="29"/>
      <c r="D168" s="29"/>
    </row>
    <row r="169" spans="3:4" s="28" customFormat="1" ht="12.95" customHeight="1" x14ac:dyDescent="0.2">
      <c r="C169" s="29"/>
      <c r="D169" s="29"/>
    </row>
    <row r="170" spans="3:4" s="28" customFormat="1" ht="12.95" customHeight="1" x14ac:dyDescent="0.2">
      <c r="C170" s="29"/>
      <c r="D170" s="29"/>
    </row>
    <row r="171" spans="3:4" s="28" customFormat="1" ht="12.95" customHeight="1" x14ac:dyDescent="0.2">
      <c r="C171" s="29"/>
      <c r="D171" s="29"/>
    </row>
    <row r="172" spans="3:4" s="28" customFormat="1" ht="12.95" customHeight="1" x14ac:dyDescent="0.2">
      <c r="C172" s="29"/>
      <c r="D172" s="29"/>
    </row>
    <row r="173" spans="3:4" s="28" customFormat="1" ht="12.95" customHeight="1" x14ac:dyDescent="0.2">
      <c r="C173" s="29"/>
      <c r="D173" s="29"/>
    </row>
    <row r="174" spans="3:4" s="28" customFormat="1" ht="12.95" customHeight="1" x14ac:dyDescent="0.2">
      <c r="C174" s="29"/>
      <c r="D174" s="29"/>
    </row>
    <row r="175" spans="3:4" s="28" customFormat="1" ht="12.95" customHeight="1" x14ac:dyDescent="0.2">
      <c r="C175" s="29"/>
      <c r="D175" s="29"/>
    </row>
    <row r="176" spans="3:4" s="28" customFormat="1" ht="12.95" customHeight="1" x14ac:dyDescent="0.2">
      <c r="C176" s="29"/>
      <c r="D176" s="29"/>
    </row>
    <row r="177" spans="3:4" s="28" customFormat="1" ht="12.95" customHeight="1" x14ac:dyDescent="0.2">
      <c r="C177" s="29"/>
      <c r="D177" s="29"/>
    </row>
    <row r="178" spans="3:4" s="28" customFormat="1" ht="12.95" customHeight="1" x14ac:dyDescent="0.2">
      <c r="C178" s="29"/>
      <c r="D178" s="29"/>
    </row>
    <row r="179" spans="3:4" s="28" customFormat="1" ht="12.95" customHeight="1" x14ac:dyDescent="0.2">
      <c r="C179" s="29"/>
      <c r="D179" s="29"/>
    </row>
    <row r="180" spans="3:4" s="28" customFormat="1" ht="12.95" customHeight="1" x14ac:dyDescent="0.2">
      <c r="C180" s="29"/>
      <c r="D180" s="29"/>
    </row>
    <row r="181" spans="3:4" s="28" customFormat="1" ht="12.95" customHeight="1" x14ac:dyDescent="0.2">
      <c r="C181" s="29"/>
      <c r="D181" s="29"/>
    </row>
    <row r="182" spans="3:4" s="28" customFormat="1" ht="12.95" customHeight="1" x14ac:dyDescent="0.2">
      <c r="C182" s="29"/>
      <c r="D182" s="29"/>
    </row>
    <row r="183" spans="3:4" s="28" customFormat="1" ht="12.95" customHeight="1" x14ac:dyDescent="0.2">
      <c r="C183" s="29"/>
      <c r="D183" s="29"/>
    </row>
    <row r="184" spans="3:4" s="28" customFormat="1" ht="12.95" customHeight="1" x14ac:dyDescent="0.2">
      <c r="C184" s="29"/>
      <c r="D184" s="29"/>
    </row>
    <row r="185" spans="3:4" s="28" customFormat="1" ht="12.95" customHeight="1" x14ac:dyDescent="0.2">
      <c r="C185" s="29"/>
      <c r="D185" s="29"/>
    </row>
    <row r="186" spans="3:4" s="28" customFormat="1" ht="12.95" customHeight="1" x14ac:dyDescent="0.2">
      <c r="C186" s="29"/>
      <c r="D186" s="29"/>
    </row>
    <row r="187" spans="3:4" s="28" customFormat="1" ht="12.95" customHeight="1" x14ac:dyDescent="0.2">
      <c r="C187" s="29"/>
      <c r="D187" s="29"/>
    </row>
    <row r="188" spans="3:4" s="28" customFormat="1" ht="12.95" customHeight="1" x14ac:dyDescent="0.2">
      <c r="C188" s="29"/>
      <c r="D188" s="29"/>
    </row>
    <row r="189" spans="3:4" s="28" customFormat="1" ht="12.95" customHeight="1" x14ac:dyDescent="0.2">
      <c r="C189" s="29"/>
      <c r="D189" s="29"/>
    </row>
    <row r="190" spans="3:4" s="28" customFormat="1" ht="12.95" customHeight="1" x14ac:dyDescent="0.2">
      <c r="C190" s="29"/>
      <c r="D190" s="29"/>
    </row>
    <row r="191" spans="3:4" s="28" customFormat="1" ht="12.95" customHeight="1" x14ac:dyDescent="0.2">
      <c r="C191" s="29"/>
      <c r="D191" s="29"/>
    </row>
    <row r="192" spans="3:4" s="28" customFormat="1" ht="12.95" customHeight="1" x14ac:dyDescent="0.2">
      <c r="C192" s="29"/>
      <c r="D192" s="29"/>
    </row>
    <row r="193" spans="3:4" s="28" customFormat="1" ht="12.95" customHeight="1" x14ac:dyDescent="0.2">
      <c r="C193" s="29"/>
      <c r="D193" s="29"/>
    </row>
    <row r="194" spans="3:4" s="28" customFormat="1" ht="12.95" customHeight="1" x14ac:dyDescent="0.2">
      <c r="C194" s="29"/>
      <c r="D194" s="29"/>
    </row>
    <row r="195" spans="3:4" s="28" customFormat="1" ht="12.95" customHeight="1" x14ac:dyDescent="0.2">
      <c r="C195" s="29"/>
      <c r="D195" s="29"/>
    </row>
    <row r="196" spans="3:4" s="28" customFormat="1" ht="12.95" customHeight="1" x14ac:dyDescent="0.2">
      <c r="C196" s="29"/>
      <c r="D196" s="29"/>
    </row>
    <row r="197" spans="3:4" s="28" customFormat="1" ht="12.95" customHeight="1" x14ac:dyDescent="0.2">
      <c r="C197" s="29"/>
      <c r="D197" s="29"/>
    </row>
    <row r="198" spans="3:4" s="28" customFormat="1" ht="12.95" customHeight="1" x14ac:dyDescent="0.2">
      <c r="C198" s="29"/>
      <c r="D198" s="29"/>
    </row>
    <row r="199" spans="3:4" s="28" customFormat="1" ht="12.95" customHeight="1" x14ac:dyDescent="0.2">
      <c r="C199" s="29"/>
      <c r="D199" s="29"/>
    </row>
    <row r="200" spans="3:4" s="28" customFormat="1" ht="12.95" customHeight="1" x14ac:dyDescent="0.2">
      <c r="C200" s="29"/>
      <c r="D200" s="29"/>
    </row>
    <row r="201" spans="3:4" s="28" customFormat="1" ht="12.95" customHeight="1" x14ac:dyDescent="0.2">
      <c r="C201" s="29"/>
      <c r="D201" s="29"/>
    </row>
    <row r="202" spans="3:4" s="28" customFormat="1" ht="12.95" customHeight="1" x14ac:dyDescent="0.2">
      <c r="C202" s="29"/>
      <c r="D202" s="29"/>
    </row>
    <row r="203" spans="3:4" s="28" customFormat="1" ht="12.95" customHeight="1" x14ac:dyDescent="0.2">
      <c r="C203" s="29"/>
      <c r="D203" s="29"/>
    </row>
    <row r="204" spans="3:4" s="28" customFormat="1" ht="12.95" customHeight="1" x14ac:dyDescent="0.2">
      <c r="C204" s="29"/>
      <c r="D204" s="29"/>
    </row>
    <row r="205" spans="3:4" s="28" customFormat="1" ht="12.95" customHeight="1" x14ac:dyDescent="0.2">
      <c r="C205" s="29"/>
      <c r="D205" s="29"/>
    </row>
    <row r="206" spans="3:4" s="28" customFormat="1" ht="12.95" customHeight="1" x14ac:dyDescent="0.2">
      <c r="C206" s="29"/>
      <c r="D206" s="29"/>
    </row>
    <row r="207" spans="3:4" s="28" customFormat="1" ht="12.95" customHeight="1" x14ac:dyDescent="0.2">
      <c r="C207" s="29"/>
      <c r="D207" s="29"/>
    </row>
    <row r="208" spans="3:4" s="28" customFormat="1" ht="12.95" customHeight="1" x14ac:dyDescent="0.2">
      <c r="C208" s="29"/>
      <c r="D208" s="29"/>
    </row>
    <row r="209" spans="3:4" s="28" customFormat="1" ht="12.95" customHeight="1" x14ac:dyDescent="0.2">
      <c r="C209" s="29"/>
      <c r="D209" s="29"/>
    </row>
    <row r="210" spans="3:4" s="28" customFormat="1" ht="12.95" customHeight="1" x14ac:dyDescent="0.2">
      <c r="C210" s="29"/>
      <c r="D210" s="29"/>
    </row>
    <row r="211" spans="3:4" s="28" customFormat="1" ht="12.95" customHeight="1" x14ac:dyDescent="0.2">
      <c r="C211" s="29"/>
      <c r="D211" s="29"/>
    </row>
    <row r="212" spans="3:4" s="28" customFormat="1" ht="12.95" customHeight="1" x14ac:dyDescent="0.2">
      <c r="C212" s="29"/>
      <c r="D212" s="29"/>
    </row>
    <row r="213" spans="3:4" s="28" customFormat="1" ht="12.95" customHeight="1" x14ac:dyDescent="0.2">
      <c r="C213" s="29"/>
      <c r="D213" s="29"/>
    </row>
    <row r="214" spans="3:4" s="28" customFormat="1" ht="12.95" customHeight="1" x14ac:dyDescent="0.2">
      <c r="C214" s="29"/>
      <c r="D214" s="29"/>
    </row>
    <row r="215" spans="3:4" s="28" customFormat="1" ht="12.95" customHeight="1" x14ac:dyDescent="0.2">
      <c r="C215" s="29"/>
      <c r="D215" s="29"/>
    </row>
    <row r="216" spans="3:4" s="28" customFormat="1" ht="12.95" customHeight="1" x14ac:dyDescent="0.2">
      <c r="C216" s="29"/>
      <c r="D216" s="29"/>
    </row>
    <row r="217" spans="3:4" s="28" customFormat="1" ht="12.95" customHeight="1" x14ac:dyDescent="0.2">
      <c r="C217" s="29"/>
      <c r="D217" s="29"/>
    </row>
    <row r="218" spans="3:4" s="28" customFormat="1" ht="12.95" customHeight="1" x14ac:dyDescent="0.2">
      <c r="C218" s="29"/>
      <c r="D218" s="29"/>
    </row>
    <row r="219" spans="3:4" s="28" customFormat="1" ht="12.95" customHeight="1" x14ac:dyDescent="0.2">
      <c r="C219" s="29"/>
      <c r="D219" s="29"/>
    </row>
    <row r="220" spans="3:4" s="28" customFormat="1" ht="12.95" customHeight="1" x14ac:dyDescent="0.2">
      <c r="C220" s="29"/>
      <c r="D220" s="29"/>
    </row>
    <row r="221" spans="3:4" s="28" customFormat="1" ht="12.95" customHeight="1" x14ac:dyDescent="0.2">
      <c r="C221" s="29"/>
      <c r="D221" s="29"/>
    </row>
    <row r="222" spans="3:4" s="28" customFormat="1" ht="12.95" customHeight="1" x14ac:dyDescent="0.2">
      <c r="C222" s="29"/>
      <c r="D222" s="29"/>
    </row>
    <row r="223" spans="3:4" s="28" customFormat="1" ht="12.95" customHeight="1" x14ac:dyDescent="0.2">
      <c r="C223" s="29"/>
      <c r="D223" s="29"/>
    </row>
    <row r="224" spans="3:4" s="28" customFormat="1" ht="12.95" customHeight="1" x14ac:dyDescent="0.2">
      <c r="C224" s="29"/>
      <c r="D224" s="29"/>
    </row>
    <row r="225" spans="3:4" s="28" customFormat="1" ht="12.95" customHeight="1" x14ac:dyDescent="0.2">
      <c r="C225" s="29"/>
      <c r="D225" s="29"/>
    </row>
    <row r="226" spans="3:4" s="28" customFormat="1" ht="12.95" customHeight="1" x14ac:dyDescent="0.2">
      <c r="C226" s="29"/>
      <c r="D226" s="29"/>
    </row>
    <row r="227" spans="3:4" s="28" customFormat="1" ht="12.95" customHeight="1" x14ac:dyDescent="0.2">
      <c r="C227" s="29"/>
      <c r="D227" s="29"/>
    </row>
    <row r="228" spans="3:4" s="28" customFormat="1" ht="12.95" customHeight="1" x14ac:dyDescent="0.2">
      <c r="C228" s="29"/>
      <c r="D228" s="29"/>
    </row>
    <row r="229" spans="3:4" s="28" customFormat="1" ht="12.95" customHeight="1" x14ac:dyDescent="0.2">
      <c r="C229" s="29"/>
      <c r="D229" s="29"/>
    </row>
    <row r="230" spans="3:4" s="28" customFormat="1" ht="12.95" customHeight="1" x14ac:dyDescent="0.2">
      <c r="C230" s="29"/>
      <c r="D230" s="29"/>
    </row>
    <row r="231" spans="3:4" s="28" customFormat="1" ht="12.95" customHeight="1" x14ac:dyDescent="0.2">
      <c r="C231" s="29"/>
      <c r="D231" s="29"/>
    </row>
    <row r="232" spans="3:4" s="28" customFormat="1" ht="12.95" customHeight="1" x14ac:dyDescent="0.2">
      <c r="C232" s="29"/>
      <c r="D232" s="29"/>
    </row>
    <row r="233" spans="3:4" s="28" customFormat="1" ht="12.95" customHeight="1" x14ac:dyDescent="0.2">
      <c r="C233" s="29"/>
      <c r="D233" s="29"/>
    </row>
    <row r="234" spans="3:4" s="28" customFormat="1" ht="12.95" customHeight="1" x14ac:dyDescent="0.2">
      <c r="C234" s="29"/>
      <c r="D234" s="29"/>
    </row>
    <row r="235" spans="3:4" s="28" customFormat="1" ht="12.95" customHeight="1" x14ac:dyDescent="0.2">
      <c r="C235" s="29"/>
      <c r="D235" s="29"/>
    </row>
    <row r="236" spans="3:4" s="28" customFormat="1" ht="12.95" customHeight="1" x14ac:dyDescent="0.2">
      <c r="C236" s="29"/>
      <c r="D236" s="29"/>
    </row>
    <row r="237" spans="3:4" s="28" customFormat="1" ht="12.95" customHeight="1" x14ac:dyDescent="0.2">
      <c r="C237" s="29"/>
      <c r="D237" s="29"/>
    </row>
    <row r="238" spans="3:4" s="28" customFormat="1" ht="12.95" customHeight="1" x14ac:dyDescent="0.2">
      <c r="C238" s="29"/>
      <c r="D238" s="29"/>
    </row>
    <row r="239" spans="3:4" s="28" customFormat="1" ht="12.95" customHeight="1" x14ac:dyDescent="0.2">
      <c r="C239" s="29"/>
      <c r="D239" s="29"/>
    </row>
    <row r="240" spans="3:4" s="28" customFormat="1" ht="12.95" customHeight="1" x14ac:dyDescent="0.2">
      <c r="C240" s="29"/>
      <c r="D240" s="29"/>
    </row>
    <row r="241" spans="3:4" s="28" customFormat="1" ht="12.95" customHeight="1" x14ac:dyDescent="0.2">
      <c r="C241" s="29"/>
      <c r="D241" s="29"/>
    </row>
    <row r="242" spans="3:4" s="28" customFormat="1" ht="12.95" customHeight="1" x14ac:dyDescent="0.2">
      <c r="C242" s="29"/>
      <c r="D242" s="29"/>
    </row>
    <row r="243" spans="3:4" s="28" customFormat="1" ht="12.95" customHeight="1" x14ac:dyDescent="0.2">
      <c r="C243" s="29"/>
      <c r="D243" s="29"/>
    </row>
    <row r="244" spans="3:4" s="28" customFormat="1" ht="12.95" customHeight="1" x14ac:dyDescent="0.2">
      <c r="C244" s="29"/>
      <c r="D244" s="29"/>
    </row>
    <row r="245" spans="3:4" s="28" customFormat="1" ht="12.95" customHeight="1" x14ac:dyDescent="0.2">
      <c r="C245" s="29"/>
      <c r="D245" s="29"/>
    </row>
    <row r="246" spans="3:4" s="28" customFormat="1" ht="12.95" customHeight="1" x14ac:dyDescent="0.2">
      <c r="C246" s="29"/>
      <c r="D246" s="29"/>
    </row>
    <row r="247" spans="3:4" s="28" customFormat="1" ht="12.95" customHeight="1" x14ac:dyDescent="0.2">
      <c r="C247" s="29"/>
      <c r="D247" s="29"/>
    </row>
    <row r="248" spans="3:4" s="28" customFormat="1" ht="12.95" customHeight="1" x14ac:dyDescent="0.2">
      <c r="C248" s="29"/>
      <c r="D248" s="29"/>
    </row>
    <row r="249" spans="3:4" s="28" customFormat="1" ht="12.95" customHeight="1" x14ac:dyDescent="0.2">
      <c r="C249" s="29"/>
      <c r="D249" s="29"/>
    </row>
    <row r="250" spans="3:4" s="28" customFormat="1" ht="12.95" customHeight="1" x14ac:dyDescent="0.2">
      <c r="C250" s="29"/>
      <c r="D250" s="29"/>
    </row>
    <row r="251" spans="3:4" s="28" customFormat="1" ht="12.95" customHeight="1" x14ac:dyDescent="0.2">
      <c r="C251" s="29"/>
      <c r="D251" s="29"/>
    </row>
    <row r="252" spans="3:4" s="28" customFormat="1" ht="12.95" customHeight="1" x14ac:dyDescent="0.2">
      <c r="C252" s="29"/>
      <c r="D252" s="29"/>
    </row>
    <row r="253" spans="3:4" s="28" customFormat="1" ht="12.95" customHeight="1" x14ac:dyDescent="0.2">
      <c r="C253" s="29"/>
      <c r="D253" s="29"/>
    </row>
    <row r="254" spans="3:4" s="28" customFormat="1" ht="12.95" customHeight="1" x14ac:dyDescent="0.2">
      <c r="C254" s="29"/>
      <c r="D254" s="29"/>
    </row>
    <row r="255" spans="3:4" s="28" customFormat="1" ht="12.95" customHeight="1" x14ac:dyDescent="0.2">
      <c r="C255" s="29"/>
      <c r="D255" s="29"/>
    </row>
    <row r="256" spans="3:4" s="28" customFormat="1" ht="12.95" customHeight="1" x14ac:dyDescent="0.2">
      <c r="C256" s="29"/>
      <c r="D256" s="29"/>
    </row>
    <row r="257" spans="3:4" s="28" customFormat="1" ht="12.95" customHeight="1" x14ac:dyDescent="0.2">
      <c r="C257" s="29"/>
      <c r="D257" s="29"/>
    </row>
    <row r="258" spans="3:4" s="28" customFormat="1" ht="12.95" customHeight="1" x14ac:dyDescent="0.2">
      <c r="C258" s="29"/>
      <c r="D258" s="29"/>
    </row>
    <row r="259" spans="3:4" s="28" customFormat="1" ht="12.95" customHeight="1" x14ac:dyDescent="0.2">
      <c r="C259" s="29"/>
      <c r="D259" s="29"/>
    </row>
    <row r="260" spans="3:4" s="28" customFormat="1" ht="12.95" customHeight="1" x14ac:dyDescent="0.2">
      <c r="C260" s="29"/>
      <c r="D260" s="29"/>
    </row>
    <row r="261" spans="3:4" s="28" customFormat="1" ht="12.95" customHeight="1" x14ac:dyDescent="0.2">
      <c r="C261" s="29"/>
      <c r="D261" s="29"/>
    </row>
    <row r="262" spans="3:4" s="28" customFormat="1" ht="12.95" customHeight="1" x14ac:dyDescent="0.2">
      <c r="C262" s="29"/>
      <c r="D262" s="29"/>
    </row>
    <row r="263" spans="3:4" s="28" customFormat="1" ht="12.95" customHeight="1" x14ac:dyDescent="0.2">
      <c r="C263" s="29"/>
      <c r="D263" s="29"/>
    </row>
    <row r="264" spans="3:4" s="28" customFormat="1" ht="12.95" customHeight="1" x14ac:dyDescent="0.2">
      <c r="C264" s="29"/>
      <c r="D264" s="29"/>
    </row>
    <row r="265" spans="3:4" s="28" customFormat="1" ht="12.95" customHeight="1" x14ac:dyDescent="0.2">
      <c r="C265" s="29"/>
      <c r="D265" s="29"/>
    </row>
    <row r="266" spans="3:4" s="28" customFormat="1" ht="12.95" customHeight="1" x14ac:dyDescent="0.2">
      <c r="C266" s="29"/>
      <c r="D266" s="29"/>
    </row>
    <row r="267" spans="3:4" s="28" customFormat="1" ht="12.95" customHeight="1" x14ac:dyDescent="0.2">
      <c r="C267" s="29"/>
      <c r="D267" s="29"/>
    </row>
    <row r="268" spans="3:4" s="28" customFormat="1" ht="12.95" customHeight="1" x14ac:dyDescent="0.2">
      <c r="C268" s="29"/>
      <c r="D268" s="29"/>
    </row>
    <row r="269" spans="3:4" s="28" customFormat="1" ht="12.95" customHeight="1" x14ac:dyDescent="0.2">
      <c r="C269" s="29"/>
      <c r="D269" s="29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</sheetData>
  <sortState xmlns:xlrd2="http://schemas.microsoft.com/office/spreadsheetml/2017/richdata2" ref="A21:Q41">
    <sortCondition ref="C21:C41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2024-01-16T05:48:10Z</dcterms:modified>
</cp:coreProperties>
</file>