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8D62923-8AEC-474F-A906-545A102B2097}" xr6:coauthVersionLast="47" xr6:coauthVersionMax="47" xr10:uidLastSave="{00000000-0000-0000-0000-000000000000}"/>
  <bookViews>
    <workbookView xWindow="150" yWindow="765" windowWidth="13815" windowHeight="141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 s="1"/>
  <c r="G22" i="1" s="1"/>
  <c r="I22" i="1" s="1"/>
  <c r="Q22" i="1"/>
  <c r="C21" i="1"/>
  <c r="A21" i="1"/>
  <c r="G11" i="1"/>
  <c r="F11" i="1"/>
  <c r="E21" i="1"/>
  <c r="F21" i="1" s="1"/>
  <c r="E15" i="1"/>
  <c r="C17" i="1"/>
  <c r="Q21" i="1"/>
  <c r="G21" i="1" l="1"/>
  <c r="C12" i="1"/>
  <c r="C11" i="1"/>
  <c r="O23" i="1" l="1"/>
  <c r="H21" i="1"/>
  <c r="O22" i="1"/>
  <c r="C16" i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<sst xmlns="http://schemas.openxmlformats.org/spreadsheetml/2006/main" count="53" uniqueCount="47">
  <si>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</si>
  <si>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</si>
  <si>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</si>
  <si>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</si>
  <si>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</si>
  <si>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</si>
  <si>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</si>
  <si>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</si>
  <si>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</si>
  <si>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</si>
  <si>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</si>
  <si>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</si>
  <si>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</si>
  <si>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</si>
  <si>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</si>
  <si>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</si>
  <si>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</si>
  <si>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</si>
  <si>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</si>
  <si>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</si>
  <si>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</si>
  <si>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</si>
  <si>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</si>
  <si>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</si>
  <si>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</si>
  <si>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</si>
  <si>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</si>
  <si>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</si>
  <si>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</si>
  <si>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</si>
  <si>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</si>
  <si>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</si>
  <si>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</si>
  <si>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</si>
  <si>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</si>
  <si>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</si>
  <si>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</si>
  <si>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G8320-0710_Nor.xls</t>
  </si>
  <si>
    <t>EA</t>
  </si>
  <si>
    <t>IBVS 5495 Eph.</t>
  </si>
  <si>
    <t>IBVS 5495</t>
  </si>
  <si>
    <t>Nor</t>
  </si>
  <si>
    <t>JAVSO, 48, 250</t>
  </si>
  <si>
    <t>I</t>
  </si>
  <si>
    <t>JAAVSO</t>
  </si>
  <si>
    <t xml:space="preserve">V0398 Nor / NSV 07642 / GSC 8320-0710 </t>
  </si>
  <si>
    <t>ARX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</si>
</sst>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166" fontId="17" fillId="0" borderId="0" xfId="0" applyNumberFormat="1" applyFont="1" applyAlignment="1"/>
    <xf numFmtId="165" fontId="17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E2-4AA3-AB75-25F08219A7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-6.5950000156590249E-2</c:v>
                </c:pt>
                <c:pt idx="2">
                  <c:v>-7.5359999827924185E-2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E2-4AA3-AB75-25F08219A7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E2-4AA3-AB75-25F08219A7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E2-4AA3-AB75-25F08219A7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E2-4AA3-AB75-25F08219A7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E2-4AA3-AB75-25F08219A7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E2-4AA3-AB75-25F08219A7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-1.4988079317675845E-4</c:v>
                </c:pt>
                <c:pt idx="1">
                  <c:v>-6.4939350226681763E-2</c:v>
                </c:pt>
                <c:pt idx="2">
                  <c:v>-7.6220768964655905E-2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E2-4AA3-AB75-25F08219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027720"/>
        <c:axId val="1"/>
      </c:scatterChart>
      <c:valAx>
        <c:axId val="73202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02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B6C982-0079-00ED-9029-DD5C4D436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1406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45</v>
      </c>
      <c r="E1" s="31"/>
      <c r="F1" s="31" t="s">
        <v>37</v>
      </c>
      <c r="G1" s="32" t="s">
        <v>38</v>
      </c>
      <c r="H1" s="10" t="s">
        <v>39</v>
      </c>
      <c r="I1" s="33">
        <v>52442.601999999999</v>
      </c>
      <c r="J1" s="33">
        <v>1.5889500000000001</v>
      </c>
      <c r="K1" s="32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52442.601999999999</v>
      </c>
      <c r="D4" s="8">
        <v>1.5889500000000001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52442.601999999999</v>
      </c>
    </row>
    <row r="8" spans="1:12" x14ac:dyDescent="0.2">
      <c r="A8" t="s">
        <v>2</v>
      </c>
      <c r="C8">
        <v>1.5889500000000001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-1.4988079317675845E-4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-1.656595996765661E-5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59738.98417923104</v>
      </c>
      <c r="D15" s="16" t="s">
        <v>32</v>
      </c>
      <c r="E15" s="17">
        <f ca="1">TODAY()+15018.5-B9/24</f>
        <v>59997.5</v>
      </c>
    </row>
    <row r="16" spans="1:12" x14ac:dyDescent="0.2">
      <c r="A16" s="18" t="s">
        <v>3</v>
      </c>
      <c r="B16" s="11"/>
      <c r="C16" s="19">
        <f ca="1">+C8+C12</f>
        <v>1.5889334340400325</v>
      </c>
      <c r="D16" s="16" t="s">
        <v>33</v>
      </c>
      <c r="E16" s="17">
        <f ca="1">ROUND(2*(E15-C15)/C16,0)/2+1</f>
        <v>163.5</v>
      </c>
    </row>
    <row r="17" spans="1:18" ht="13.5" thickBot="1" x14ac:dyDescent="0.25">
      <c r="A17" s="16" t="s">
        <v>29</v>
      </c>
      <c r="B17" s="11"/>
      <c r="C17" s="11">
        <f>COUNT(C21:C2191)</f>
        <v>3</v>
      </c>
      <c r="D17" s="16" t="s">
        <v>34</v>
      </c>
      <c r="E17" s="20">
        <f ca="1">+C15+C16*E16-15018.5-C9/24</f>
        <v>44980.670629029919</v>
      </c>
    </row>
    <row r="18" spans="1:18" ht="14.25" thickTop="1" thickBot="1" x14ac:dyDescent="0.25">
      <c r="A18" s="18" t="s">
        <v>4</v>
      </c>
      <c r="B18" s="11"/>
      <c r="C18" s="21">
        <f ca="1">+C15</f>
        <v>59738.98417923104</v>
      </c>
      <c r="D18" s="22">
        <f ca="1">+C16</f>
        <v>1.5889334340400325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44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" customHeight="1" x14ac:dyDescent="0.2">
      <c r="A21" t="str">
        <f>$K$1</f>
        <v>IBVS 5495</v>
      </c>
      <c r="C21" s="9">
        <f>+$C$4</f>
        <v>52442.601999999999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-1.4988079317675845E-4</v>
      </c>
      <c r="Q21" s="2">
        <f>+C21-15018.5</f>
        <v>37424.101999999999</v>
      </c>
    </row>
    <row r="22" spans="1:18" ht="12" customHeight="1" x14ac:dyDescent="0.2">
      <c r="A22" s="34" t="s">
        <v>42</v>
      </c>
      <c r="B22" s="35" t="s">
        <v>43</v>
      </c>
      <c r="C22" s="36">
        <v>58656.919499999844</v>
      </c>
      <c r="D22" s="34">
        <v>3.0999999999999999E-3</v>
      </c>
      <c r="E22">
        <f>+(C22-C$7)/C$8</f>
        <v>3910.9584946032564</v>
      </c>
      <c r="F22">
        <f>ROUND(2*E22,0)/2</f>
        <v>3911</v>
      </c>
      <c r="G22">
        <f>+C22-(C$7+F22*C$8)</f>
        <v>-6.5950000156590249E-2</v>
      </c>
      <c r="I22">
        <f>+G22</f>
        <v>-6.5950000156590249E-2</v>
      </c>
      <c r="O22">
        <f ca="1">+C$11+C$12*$F22</f>
        <v>-6.4939350226681763E-2</v>
      </c>
      <c r="Q22" s="2">
        <f>+C22-15018.5</f>
        <v>43638.419499999844</v>
      </c>
      <c r="R22" t="e">
        <v>#REF!</v>
      </c>
    </row>
    <row r="23" spans="1:18" ht="12" customHeight="1" x14ac:dyDescent="0.2">
      <c r="A23" s="37" t="s">
        <v>46</v>
      </c>
      <c r="B23" s="38" t="s">
        <v>43</v>
      </c>
      <c r="C23" s="39">
        <v>59738.985040000174</v>
      </c>
      <c r="D23" s="40">
        <v>3.5000000000000001E-3</v>
      </c>
      <c r="E23">
        <f>+(C23-C$7)/C$8</f>
        <v>4591.952572453617</v>
      </c>
      <c r="F23">
        <f>ROUND(2*E23,0)/2</f>
        <v>4592</v>
      </c>
      <c r="G23">
        <f>+C23-(C$7+F23*C$8)</f>
        <v>-7.5359999827924185E-2</v>
      </c>
      <c r="I23">
        <f>+G23</f>
        <v>-7.5359999827924185E-2</v>
      </c>
      <c r="O23">
        <f ca="1">+C$11+C$12*$F23</f>
        <v>-7.6220768964655905E-2</v>
      </c>
      <c r="Q23" s="2">
        <f>+C23-15018.5</f>
        <v>44720.485040000174</v>
      </c>
    </row>
    <row r="24" spans="1:18" ht="12" customHeight="1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2023-02-22T00:35:34Z</dcterms:modified>
</cp:coreProperties>
</file>