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E7BA0CE-A10D-4835-B274-A389358ACA4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E28" i="1"/>
  <c r="F28" i="1"/>
  <c r="E31" i="1"/>
  <c r="F31" i="1"/>
  <c r="E37" i="1"/>
  <c r="F37" i="1"/>
  <c r="E39" i="1"/>
  <c r="F39" i="1"/>
  <c r="E44" i="1"/>
  <c r="F44" i="1"/>
  <c r="E47" i="1"/>
  <c r="F47" i="1"/>
  <c r="Q21" i="1"/>
  <c r="Q22" i="1"/>
  <c r="Q23" i="1"/>
  <c r="Q24" i="1"/>
  <c r="Q25" i="1"/>
  <c r="Q26" i="1"/>
  <c r="Q27" i="1"/>
  <c r="Q28" i="1"/>
  <c r="Q29" i="1"/>
  <c r="Q30" i="1"/>
  <c r="Q31" i="1"/>
  <c r="Q34" i="1"/>
  <c r="Q32" i="1"/>
  <c r="Q33" i="1"/>
  <c r="Q35" i="1"/>
  <c r="Q37" i="1"/>
  <c r="Q36" i="1"/>
  <c r="Q40" i="1"/>
  <c r="Q39" i="1"/>
  <c r="Q38" i="1"/>
  <c r="Q42" i="1"/>
  <c r="Q43" i="1"/>
  <c r="Q44" i="1"/>
  <c r="Q45" i="1"/>
  <c r="Q46" i="1"/>
  <c r="Q47" i="1"/>
  <c r="Q48" i="1"/>
  <c r="Q50" i="1"/>
  <c r="Q49" i="1"/>
  <c r="B22" i="1"/>
  <c r="B23" i="1"/>
  <c r="B24" i="1"/>
  <c r="B25" i="1"/>
  <c r="B26" i="1"/>
  <c r="B27" i="1"/>
  <c r="B28" i="1"/>
  <c r="B29" i="1"/>
  <c r="B30" i="1"/>
  <c r="B31" i="1"/>
  <c r="B34" i="1"/>
  <c r="B32" i="1"/>
  <c r="B33" i="1"/>
  <c r="B35" i="1"/>
  <c r="B37" i="1"/>
  <c r="B36" i="1"/>
  <c r="B40" i="1"/>
  <c r="B39" i="1"/>
  <c r="B38" i="1"/>
  <c r="B42" i="1"/>
  <c r="B43" i="1"/>
  <c r="B44" i="1"/>
  <c r="B45" i="1"/>
  <c r="B46" i="1"/>
  <c r="B47" i="1"/>
  <c r="B48" i="1"/>
  <c r="B50" i="1"/>
  <c r="B49" i="1"/>
  <c r="B21" i="1"/>
  <c r="G11" i="1"/>
  <c r="F11" i="1"/>
  <c r="C7" i="1"/>
  <c r="E21" i="1"/>
  <c r="F21" i="1"/>
  <c r="C8" i="1"/>
  <c r="E15" i="1"/>
  <c r="C17" i="1"/>
  <c r="Q41" i="1"/>
  <c r="E49" i="1"/>
  <c r="F49" i="1"/>
  <c r="G49" i="1"/>
  <c r="I49" i="1"/>
  <c r="E41" i="1"/>
  <c r="F41" i="1"/>
  <c r="G41" i="1"/>
  <c r="H41" i="1"/>
  <c r="E32" i="1"/>
  <c r="F32" i="1"/>
  <c r="G32" i="1"/>
  <c r="I32" i="1"/>
  <c r="E25" i="1"/>
  <c r="F25" i="1"/>
  <c r="G25" i="1"/>
  <c r="I25" i="1"/>
  <c r="G48" i="1"/>
  <c r="I48" i="1"/>
  <c r="E46" i="1"/>
  <c r="F46" i="1"/>
  <c r="G46" i="1"/>
  <c r="I46" i="1"/>
  <c r="G40" i="1"/>
  <c r="I40" i="1"/>
  <c r="E38" i="1"/>
  <c r="F38" i="1"/>
  <c r="G38" i="1"/>
  <c r="I38" i="1"/>
  <c r="G34" i="1"/>
  <c r="I34" i="1"/>
  <c r="E30" i="1"/>
  <c r="F30" i="1"/>
  <c r="G30" i="1"/>
  <c r="I30" i="1"/>
  <c r="G24" i="1"/>
  <c r="I24" i="1"/>
  <c r="E22" i="1"/>
  <c r="F22" i="1"/>
  <c r="G22" i="1"/>
  <c r="I22" i="1"/>
  <c r="E43" i="1"/>
  <c r="F43" i="1"/>
  <c r="G43" i="1"/>
  <c r="I43" i="1"/>
  <c r="E35" i="1"/>
  <c r="F35" i="1"/>
  <c r="G35" i="1"/>
  <c r="I35" i="1"/>
  <c r="E27" i="1"/>
  <c r="F27" i="1"/>
  <c r="G27" i="1"/>
  <c r="I27" i="1"/>
  <c r="E48" i="1"/>
  <c r="F48" i="1"/>
  <c r="E40" i="1"/>
  <c r="F40" i="1"/>
  <c r="E34" i="1"/>
  <c r="F34" i="1"/>
  <c r="E24" i="1"/>
  <c r="F24" i="1"/>
  <c r="G21" i="1"/>
  <c r="G47" i="1"/>
  <c r="I47" i="1"/>
  <c r="E45" i="1"/>
  <c r="F45" i="1"/>
  <c r="G45" i="1"/>
  <c r="I45" i="1"/>
  <c r="G39" i="1"/>
  <c r="I39" i="1"/>
  <c r="E36" i="1"/>
  <c r="F36" i="1"/>
  <c r="G36" i="1"/>
  <c r="I36" i="1"/>
  <c r="G31" i="1"/>
  <c r="I31" i="1"/>
  <c r="E29" i="1"/>
  <c r="F29" i="1"/>
  <c r="G29" i="1"/>
  <c r="I29" i="1"/>
  <c r="G23" i="1"/>
  <c r="I23" i="1"/>
  <c r="E50" i="1"/>
  <c r="F50" i="1"/>
  <c r="G50" i="1"/>
  <c r="I50" i="1"/>
  <c r="G44" i="1"/>
  <c r="I44" i="1"/>
  <c r="E42" i="1"/>
  <c r="F42" i="1"/>
  <c r="G42" i="1"/>
  <c r="I42" i="1"/>
  <c r="G37" i="1"/>
  <c r="I37" i="1"/>
  <c r="E33" i="1"/>
  <c r="F33" i="1"/>
  <c r="G33" i="1"/>
  <c r="I33" i="1"/>
  <c r="G28" i="1"/>
  <c r="I28" i="1"/>
  <c r="E26" i="1"/>
  <c r="F26" i="1"/>
  <c r="G26" i="1"/>
  <c r="I26" i="1"/>
  <c r="I21" i="1"/>
  <c r="C11" i="1"/>
  <c r="C12" i="1"/>
  <c r="C16" i="1" l="1"/>
  <c r="D18" i="1" s="1"/>
  <c r="O25" i="1"/>
  <c r="O42" i="1"/>
  <c r="O45" i="1"/>
  <c r="O30" i="1"/>
  <c r="O24" i="1"/>
  <c r="O23" i="1"/>
  <c r="O46" i="1"/>
  <c r="O28" i="1"/>
  <c r="O50" i="1"/>
  <c r="O22" i="1"/>
  <c r="O48" i="1"/>
  <c r="O44" i="1"/>
  <c r="O27" i="1"/>
  <c r="O29" i="1"/>
  <c r="O32" i="1"/>
  <c r="O39" i="1"/>
  <c r="O31" i="1"/>
  <c r="O43" i="1"/>
  <c r="C15" i="1"/>
  <c r="O33" i="1"/>
  <c r="O40" i="1"/>
  <c r="O47" i="1"/>
  <c r="O34" i="1"/>
  <c r="O37" i="1"/>
  <c r="O35" i="1"/>
  <c r="O38" i="1"/>
  <c r="O41" i="1"/>
  <c r="O49" i="1"/>
  <c r="O21" i="1"/>
  <c r="O36" i="1"/>
  <c r="O26" i="1"/>
  <c r="C18" i="1" l="1"/>
  <c r="E16" i="1"/>
  <c r="E17" i="1" s="1"/>
</calcChain>
</file>

<file path=xl/sharedStrings.xml><?xml version="1.0" encoding="utf-8"?>
<sst xmlns="http://schemas.openxmlformats.org/spreadsheetml/2006/main" count="72" uniqueCount="43">
  <si>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</si>
  <si>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</si>
  <si>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</si>
  <si>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</si>
  <si>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</si>
  <si>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</si>
  <si>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</si>
  <si>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</si>
  <si>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</si>
  <si>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</si>
  <si>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</si>
  <si>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</si>
  <si>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</si>
  <si>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</si>
  <si>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</si>
  <si>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</si>
  <si>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</si>
  <si>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</si>
  <si>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</si>
  <si>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</si>
  <si>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</si>
  <si>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</si>
  <si>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</si>
  <si>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</si>
  <si>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</si>
  <si>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</si>
  <si>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</si>
  <si>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</si>
  <si>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</si>
  <si>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</si>
  <si>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</si>
  <si>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</si>
  <si>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</si>
  <si>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</si>
  <si>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</si>
  <si>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</si>
  <si>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</si>
  <si>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</si>
  <si>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UZ Oct / GSC 9496-0618</t>
  </si>
  <si>
    <t>EB/KE</t>
  </si>
  <si>
    <t>IBVS 888</t>
  </si>
  <si>
    <t>GCVS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</si>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</sst>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14" fontId="14" fillId="0" borderId="0" xfId="0" applyNumberFormat="1" applyFont="1" applyAlignment="1"/>
    <xf numFmtId="0" fontId="1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UZ Oct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-3261</c:v>
                </c:pt>
                <c:pt idx="1">
                  <c:v>-3210.5</c:v>
                </c:pt>
                <c:pt idx="2">
                  <c:v>-3210.5</c:v>
                </c:pt>
                <c:pt idx="3">
                  <c:v>-3181</c:v>
                </c:pt>
                <c:pt idx="4">
                  <c:v>-3164.5</c:v>
                </c:pt>
                <c:pt idx="5">
                  <c:v>-3157.5</c:v>
                </c:pt>
                <c:pt idx="6">
                  <c:v>-3154</c:v>
                </c:pt>
                <c:pt idx="7">
                  <c:v>-3154</c:v>
                </c:pt>
                <c:pt idx="8">
                  <c:v>-3153</c:v>
                </c:pt>
                <c:pt idx="9">
                  <c:v>-3150.5</c:v>
                </c:pt>
                <c:pt idx="10">
                  <c:v>-3150.5</c:v>
                </c:pt>
                <c:pt idx="11">
                  <c:v>-51</c:v>
                </c:pt>
                <c:pt idx="12">
                  <c:v>-51</c:v>
                </c:pt>
                <c:pt idx="13">
                  <c:v>-51</c:v>
                </c:pt>
                <c:pt idx="14">
                  <c:v>-46</c:v>
                </c:pt>
                <c:pt idx="15">
                  <c:v>-46</c:v>
                </c:pt>
                <c:pt idx="16">
                  <c:v>-46</c:v>
                </c:pt>
                <c:pt idx="17">
                  <c:v>-45</c:v>
                </c:pt>
                <c:pt idx="18">
                  <c:v>-45</c:v>
                </c:pt>
                <c:pt idx="19">
                  <c:v>-45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51.5</c:v>
                </c:pt>
                <c:pt idx="28">
                  <c:v>51.5</c:v>
                </c:pt>
                <c:pt idx="29">
                  <c:v>51.5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4B-410B-867C-65B353D187B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-3261</c:v>
                </c:pt>
                <c:pt idx="1">
                  <c:v>-3210.5</c:v>
                </c:pt>
                <c:pt idx="2">
                  <c:v>-3210.5</c:v>
                </c:pt>
                <c:pt idx="3">
                  <c:v>-3181</c:v>
                </c:pt>
                <c:pt idx="4">
                  <c:v>-3164.5</c:v>
                </c:pt>
                <c:pt idx="5">
                  <c:v>-3157.5</c:v>
                </c:pt>
                <c:pt idx="6">
                  <c:v>-3154</c:v>
                </c:pt>
                <c:pt idx="7">
                  <c:v>-3154</c:v>
                </c:pt>
                <c:pt idx="8">
                  <c:v>-3153</c:v>
                </c:pt>
                <c:pt idx="9">
                  <c:v>-3150.5</c:v>
                </c:pt>
                <c:pt idx="10">
                  <c:v>-3150.5</c:v>
                </c:pt>
                <c:pt idx="11">
                  <c:v>-51</c:v>
                </c:pt>
                <c:pt idx="12">
                  <c:v>-51</c:v>
                </c:pt>
                <c:pt idx="13">
                  <c:v>-51</c:v>
                </c:pt>
                <c:pt idx="14">
                  <c:v>-46</c:v>
                </c:pt>
                <c:pt idx="15">
                  <c:v>-46</c:v>
                </c:pt>
                <c:pt idx="16">
                  <c:v>-46</c:v>
                </c:pt>
                <c:pt idx="17">
                  <c:v>-45</c:v>
                </c:pt>
                <c:pt idx="18">
                  <c:v>-45</c:v>
                </c:pt>
                <c:pt idx="19">
                  <c:v>-45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51.5</c:v>
                </c:pt>
                <c:pt idx="28">
                  <c:v>51.5</c:v>
                </c:pt>
                <c:pt idx="29">
                  <c:v>51.5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-7.8701099999307189E-2</c:v>
                </c:pt>
                <c:pt idx="1">
                  <c:v>-8.812354999827221E-2</c:v>
                </c:pt>
                <c:pt idx="2">
                  <c:v>-4.312355000001844E-2</c:v>
                </c:pt>
                <c:pt idx="3">
                  <c:v>-2.6093100001162384E-2</c:v>
                </c:pt>
                <c:pt idx="4">
                  <c:v>-3.5448949995043222E-2</c:v>
                </c:pt>
                <c:pt idx="5">
                  <c:v>-4.5933250003145076E-2</c:v>
                </c:pt>
                <c:pt idx="6">
                  <c:v>-7.0675399998435751E-2</c:v>
                </c:pt>
                <c:pt idx="7">
                  <c:v>-2.6675399996747728E-2</c:v>
                </c:pt>
                <c:pt idx="8">
                  <c:v>-8.3030299996607937E-2</c:v>
                </c:pt>
                <c:pt idx="9">
                  <c:v>-5.2417549995880108E-2</c:v>
                </c:pt>
                <c:pt idx="10">
                  <c:v>-7.4175499976263382E-3</c:v>
                </c:pt>
                <c:pt idx="11">
                  <c:v>1.6699000043445267E-3</c:v>
                </c:pt>
                <c:pt idx="12">
                  <c:v>1.6699000043445267E-3</c:v>
                </c:pt>
                <c:pt idx="13">
                  <c:v>2.3699000012129545E-3</c:v>
                </c:pt>
                <c:pt idx="14">
                  <c:v>-2.0460000087041408E-4</c:v>
                </c:pt>
                <c:pt idx="15">
                  <c:v>-4.5999986468814313E-6</c:v>
                </c:pt>
                <c:pt idx="16">
                  <c:v>1.953999963006936E-4</c:v>
                </c:pt>
                <c:pt idx="17">
                  <c:v>-8.5950000357115641E-4</c:v>
                </c:pt>
                <c:pt idx="18">
                  <c:v>-1.5949999942677096E-4</c:v>
                </c:pt>
                <c:pt idx="19">
                  <c:v>-5.9500001952983439E-5</c:v>
                </c:pt>
                <c:pt idx="21">
                  <c:v>-6.3980000413721427E-4</c:v>
                </c:pt>
                <c:pt idx="22">
                  <c:v>-5.3979999938746914E-4</c:v>
                </c:pt>
                <c:pt idx="23">
                  <c:v>1.601999974809587E-4</c:v>
                </c:pt>
                <c:pt idx="24">
                  <c:v>-1.8946999989566393E-3</c:v>
                </c:pt>
                <c:pt idx="25">
                  <c:v>-1.8946999989566393E-3</c:v>
                </c:pt>
                <c:pt idx="26">
                  <c:v>-1.8946999989566393E-3</c:v>
                </c:pt>
                <c:pt idx="27">
                  <c:v>-2.07349999982398E-4</c:v>
                </c:pt>
                <c:pt idx="28">
                  <c:v>8.9265000133309513E-4</c:v>
                </c:pt>
                <c:pt idx="29">
                  <c:v>1.3926499959779903E-3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4B-410B-867C-65B353D187B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-3261</c:v>
                </c:pt>
                <c:pt idx="1">
                  <c:v>-3210.5</c:v>
                </c:pt>
                <c:pt idx="2">
                  <c:v>-3210.5</c:v>
                </c:pt>
                <c:pt idx="3">
                  <c:v>-3181</c:v>
                </c:pt>
                <c:pt idx="4">
                  <c:v>-3164.5</c:v>
                </c:pt>
                <c:pt idx="5">
                  <c:v>-3157.5</c:v>
                </c:pt>
                <c:pt idx="6">
                  <c:v>-3154</c:v>
                </c:pt>
                <c:pt idx="7">
                  <c:v>-3154</c:v>
                </c:pt>
                <c:pt idx="8">
                  <c:v>-3153</c:v>
                </c:pt>
                <c:pt idx="9">
                  <c:v>-3150.5</c:v>
                </c:pt>
                <c:pt idx="10">
                  <c:v>-3150.5</c:v>
                </c:pt>
                <c:pt idx="11">
                  <c:v>-51</c:v>
                </c:pt>
                <c:pt idx="12">
                  <c:v>-51</c:v>
                </c:pt>
                <c:pt idx="13">
                  <c:v>-51</c:v>
                </c:pt>
                <c:pt idx="14">
                  <c:v>-46</c:v>
                </c:pt>
                <c:pt idx="15">
                  <c:v>-46</c:v>
                </c:pt>
                <c:pt idx="16">
                  <c:v>-46</c:v>
                </c:pt>
                <c:pt idx="17">
                  <c:v>-45</c:v>
                </c:pt>
                <c:pt idx="18">
                  <c:v>-45</c:v>
                </c:pt>
                <c:pt idx="19">
                  <c:v>-45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51.5</c:v>
                </c:pt>
                <c:pt idx="28">
                  <c:v>51.5</c:v>
                </c:pt>
                <c:pt idx="29">
                  <c:v>51.5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4B-410B-867C-65B353D187B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-3261</c:v>
                </c:pt>
                <c:pt idx="1">
                  <c:v>-3210.5</c:v>
                </c:pt>
                <c:pt idx="2">
                  <c:v>-3210.5</c:v>
                </c:pt>
                <c:pt idx="3">
                  <c:v>-3181</c:v>
                </c:pt>
                <c:pt idx="4">
                  <c:v>-3164.5</c:v>
                </c:pt>
                <c:pt idx="5">
                  <c:v>-3157.5</c:v>
                </c:pt>
                <c:pt idx="6">
                  <c:v>-3154</c:v>
                </c:pt>
                <c:pt idx="7">
                  <c:v>-3154</c:v>
                </c:pt>
                <c:pt idx="8">
                  <c:v>-3153</c:v>
                </c:pt>
                <c:pt idx="9">
                  <c:v>-3150.5</c:v>
                </c:pt>
                <c:pt idx="10">
                  <c:v>-3150.5</c:v>
                </c:pt>
                <c:pt idx="11">
                  <c:v>-51</c:v>
                </c:pt>
                <c:pt idx="12">
                  <c:v>-51</c:v>
                </c:pt>
                <c:pt idx="13">
                  <c:v>-51</c:v>
                </c:pt>
                <c:pt idx="14">
                  <c:v>-46</c:v>
                </c:pt>
                <c:pt idx="15">
                  <c:v>-46</c:v>
                </c:pt>
                <c:pt idx="16">
                  <c:v>-46</c:v>
                </c:pt>
                <c:pt idx="17">
                  <c:v>-45</c:v>
                </c:pt>
                <c:pt idx="18">
                  <c:v>-45</c:v>
                </c:pt>
                <c:pt idx="19">
                  <c:v>-45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51.5</c:v>
                </c:pt>
                <c:pt idx="28">
                  <c:v>51.5</c:v>
                </c:pt>
                <c:pt idx="29">
                  <c:v>51.5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4B-410B-867C-65B353D187B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-3261</c:v>
                </c:pt>
                <c:pt idx="1">
                  <c:v>-3210.5</c:v>
                </c:pt>
                <c:pt idx="2">
                  <c:v>-3210.5</c:v>
                </c:pt>
                <c:pt idx="3">
                  <c:v>-3181</c:v>
                </c:pt>
                <c:pt idx="4">
                  <c:v>-3164.5</c:v>
                </c:pt>
                <c:pt idx="5">
                  <c:v>-3157.5</c:v>
                </c:pt>
                <c:pt idx="6">
                  <c:v>-3154</c:v>
                </c:pt>
                <c:pt idx="7">
                  <c:v>-3154</c:v>
                </c:pt>
                <c:pt idx="8">
                  <c:v>-3153</c:v>
                </c:pt>
                <c:pt idx="9">
                  <c:v>-3150.5</c:v>
                </c:pt>
                <c:pt idx="10">
                  <c:v>-3150.5</c:v>
                </c:pt>
                <c:pt idx="11">
                  <c:v>-51</c:v>
                </c:pt>
                <c:pt idx="12">
                  <c:v>-51</c:v>
                </c:pt>
                <c:pt idx="13">
                  <c:v>-51</c:v>
                </c:pt>
                <c:pt idx="14">
                  <c:v>-46</c:v>
                </c:pt>
                <c:pt idx="15">
                  <c:v>-46</c:v>
                </c:pt>
                <c:pt idx="16">
                  <c:v>-46</c:v>
                </c:pt>
                <c:pt idx="17">
                  <c:v>-45</c:v>
                </c:pt>
                <c:pt idx="18">
                  <c:v>-45</c:v>
                </c:pt>
                <c:pt idx="19">
                  <c:v>-45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51.5</c:v>
                </c:pt>
                <c:pt idx="28">
                  <c:v>51.5</c:v>
                </c:pt>
                <c:pt idx="29">
                  <c:v>51.5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4B-410B-867C-65B353D187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-3261</c:v>
                </c:pt>
                <c:pt idx="1">
                  <c:v>-3210.5</c:v>
                </c:pt>
                <c:pt idx="2">
                  <c:v>-3210.5</c:v>
                </c:pt>
                <c:pt idx="3">
                  <c:v>-3181</c:v>
                </c:pt>
                <c:pt idx="4">
                  <c:v>-3164.5</c:v>
                </c:pt>
                <c:pt idx="5">
                  <c:v>-3157.5</c:v>
                </c:pt>
                <c:pt idx="6">
                  <c:v>-3154</c:v>
                </c:pt>
                <c:pt idx="7">
                  <c:v>-3154</c:v>
                </c:pt>
                <c:pt idx="8">
                  <c:v>-3153</c:v>
                </c:pt>
                <c:pt idx="9">
                  <c:v>-3150.5</c:v>
                </c:pt>
                <c:pt idx="10">
                  <c:v>-3150.5</c:v>
                </c:pt>
                <c:pt idx="11">
                  <c:v>-51</c:v>
                </c:pt>
                <c:pt idx="12">
                  <c:v>-51</c:v>
                </c:pt>
                <c:pt idx="13">
                  <c:v>-51</c:v>
                </c:pt>
                <c:pt idx="14">
                  <c:v>-46</c:v>
                </c:pt>
                <c:pt idx="15">
                  <c:v>-46</c:v>
                </c:pt>
                <c:pt idx="16">
                  <c:v>-46</c:v>
                </c:pt>
                <c:pt idx="17">
                  <c:v>-45</c:v>
                </c:pt>
                <c:pt idx="18">
                  <c:v>-45</c:v>
                </c:pt>
                <c:pt idx="19">
                  <c:v>-45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51.5</c:v>
                </c:pt>
                <c:pt idx="28">
                  <c:v>51.5</c:v>
                </c:pt>
                <c:pt idx="29">
                  <c:v>51.5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4B-410B-867C-65B353D187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-3261</c:v>
                </c:pt>
                <c:pt idx="1">
                  <c:v>-3210.5</c:v>
                </c:pt>
                <c:pt idx="2">
                  <c:v>-3210.5</c:v>
                </c:pt>
                <c:pt idx="3">
                  <c:v>-3181</c:v>
                </c:pt>
                <c:pt idx="4">
                  <c:v>-3164.5</c:v>
                </c:pt>
                <c:pt idx="5">
                  <c:v>-3157.5</c:v>
                </c:pt>
                <c:pt idx="6">
                  <c:v>-3154</c:v>
                </c:pt>
                <c:pt idx="7">
                  <c:v>-3154</c:v>
                </c:pt>
                <c:pt idx="8">
                  <c:v>-3153</c:v>
                </c:pt>
                <c:pt idx="9">
                  <c:v>-3150.5</c:v>
                </c:pt>
                <c:pt idx="10">
                  <c:v>-3150.5</c:v>
                </c:pt>
                <c:pt idx="11">
                  <c:v>-51</c:v>
                </c:pt>
                <c:pt idx="12">
                  <c:v>-51</c:v>
                </c:pt>
                <c:pt idx="13">
                  <c:v>-51</c:v>
                </c:pt>
                <c:pt idx="14">
                  <c:v>-46</c:v>
                </c:pt>
                <c:pt idx="15">
                  <c:v>-46</c:v>
                </c:pt>
                <c:pt idx="16">
                  <c:v>-46</c:v>
                </c:pt>
                <c:pt idx="17">
                  <c:v>-45</c:v>
                </c:pt>
                <c:pt idx="18">
                  <c:v>-45</c:v>
                </c:pt>
                <c:pt idx="19">
                  <c:v>-45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51.5</c:v>
                </c:pt>
                <c:pt idx="28">
                  <c:v>51.5</c:v>
                </c:pt>
                <c:pt idx="29">
                  <c:v>51.5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4B-410B-867C-65B353D187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-3261</c:v>
                </c:pt>
                <c:pt idx="1">
                  <c:v>-3210.5</c:v>
                </c:pt>
                <c:pt idx="2">
                  <c:v>-3210.5</c:v>
                </c:pt>
                <c:pt idx="3">
                  <c:v>-3181</c:v>
                </c:pt>
                <c:pt idx="4">
                  <c:v>-3164.5</c:v>
                </c:pt>
                <c:pt idx="5">
                  <c:v>-3157.5</c:v>
                </c:pt>
                <c:pt idx="6">
                  <c:v>-3154</c:v>
                </c:pt>
                <c:pt idx="7">
                  <c:v>-3154</c:v>
                </c:pt>
                <c:pt idx="8">
                  <c:v>-3153</c:v>
                </c:pt>
                <c:pt idx="9">
                  <c:v>-3150.5</c:v>
                </c:pt>
                <c:pt idx="10">
                  <c:v>-3150.5</c:v>
                </c:pt>
                <c:pt idx="11">
                  <c:v>-51</c:v>
                </c:pt>
                <c:pt idx="12">
                  <c:v>-51</c:v>
                </c:pt>
                <c:pt idx="13">
                  <c:v>-51</c:v>
                </c:pt>
                <c:pt idx="14">
                  <c:v>-46</c:v>
                </c:pt>
                <c:pt idx="15">
                  <c:v>-46</c:v>
                </c:pt>
                <c:pt idx="16">
                  <c:v>-46</c:v>
                </c:pt>
                <c:pt idx="17">
                  <c:v>-45</c:v>
                </c:pt>
                <c:pt idx="18">
                  <c:v>-45</c:v>
                </c:pt>
                <c:pt idx="19">
                  <c:v>-45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51.5</c:v>
                </c:pt>
                <c:pt idx="28">
                  <c:v>51.5</c:v>
                </c:pt>
                <c:pt idx="29">
                  <c:v>51.5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-5.213630112392352E-2</c:v>
                </c:pt>
                <c:pt idx="1">
                  <c:v>-5.132473924870383E-2</c:v>
                </c:pt>
                <c:pt idx="2">
                  <c:v>-5.132473924870383E-2</c:v>
                </c:pt>
                <c:pt idx="3">
                  <c:v>-5.0850658549318056E-2</c:v>
                </c:pt>
                <c:pt idx="4">
                  <c:v>-5.0585494768305692E-2</c:v>
                </c:pt>
                <c:pt idx="5">
                  <c:v>-5.047300104302771E-2</c:v>
                </c:pt>
                <c:pt idx="6">
                  <c:v>-5.0416754180388712E-2</c:v>
                </c:pt>
                <c:pt idx="7">
                  <c:v>-5.0416754180388712E-2</c:v>
                </c:pt>
                <c:pt idx="8">
                  <c:v>-5.0400683648206143E-2</c:v>
                </c:pt>
                <c:pt idx="9">
                  <c:v>-5.0360507317749728E-2</c:v>
                </c:pt>
                <c:pt idx="10">
                  <c:v>-5.0360507317749728E-2</c:v>
                </c:pt>
                <c:pt idx="11">
                  <c:v>-5.4989281787953185E-4</c:v>
                </c:pt>
                <c:pt idx="12">
                  <c:v>-5.4989281787953185E-4</c:v>
                </c:pt>
                <c:pt idx="13">
                  <c:v>-5.4989281787953185E-4</c:v>
                </c:pt>
                <c:pt idx="14">
                  <c:v>-4.6954015696669079E-4</c:v>
                </c:pt>
                <c:pt idx="15">
                  <c:v>-4.6954015696669079E-4</c:v>
                </c:pt>
                <c:pt idx="16">
                  <c:v>-4.6954015696669079E-4</c:v>
                </c:pt>
                <c:pt idx="17">
                  <c:v>-4.5346962478412251E-4</c:v>
                </c:pt>
                <c:pt idx="18">
                  <c:v>-4.5346962478412251E-4</c:v>
                </c:pt>
                <c:pt idx="19">
                  <c:v>-4.5346962478412251E-4</c:v>
                </c:pt>
                <c:pt idx="20">
                  <c:v>2.6970432343144737E-4</c:v>
                </c:pt>
                <c:pt idx="21">
                  <c:v>3.0184538779658382E-4</c:v>
                </c:pt>
                <c:pt idx="22">
                  <c:v>3.0184538779658382E-4</c:v>
                </c:pt>
                <c:pt idx="23">
                  <c:v>3.0184538779658382E-4</c:v>
                </c:pt>
                <c:pt idx="24">
                  <c:v>3.1791591997915204E-4</c:v>
                </c:pt>
                <c:pt idx="25">
                  <c:v>3.1791591997915204E-4</c:v>
                </c:pt>
                <c:pt idx="26">
                  <c:v>3.1791591997915204E-4</c:v>
                </c:pt>
                <c:pt idx="27">
                  <c:v>1.0973367308337108E-3</c:v>
                </c:pt>
                <c:pt idx="28">
                  <c:v>1.0973367308337108E-3</c:v>
                </c:pt>
                <c:pt idx="29">
                  <c:v>1.0973367308337108E-3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4B-410B-867C-65B353D18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644904"/>
        <c:axId val="1"/>
      </c:scatterChart>
      <c:valAx>
        <c:axId val="552644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644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98C0E97-FB74-A512-DB64-163A741C0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W40" sqref="W4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24</v>
      </c>
      <c r="B2" t="s">
        <v>39</v>
      </c>
      <c r="C2" s="2"/>
      <c r="D2" s="2"/>
    </row>
    <row r="3" spans="1:7" ht="13.5" thickBot="1" x14ac:dyDescent="0.25"/>
    <row r="4" spans="1:7" ht="14.25" thickTop="1" thickBot="1" x14ac:dyDescent="0.25">
      <c r="A4" s="4" t="s">
        <v>0</v>
      </c>
      <c r="C4" s="5">
        <v>42064.44803</v>
      </c>
      <c r="D4" s="6">
        <v>1.1493549000000001</v>
      </c>
    </row>
    <row r="6" spans="1:7" x14ac:dyDescent="0.2">
      <c r="A6" s="4" t="s">
        <v>1</v>
      </c>
    </row>
    <row r="7" spans="1:7" x14ac:dyDescent="0.2">
      <c r="A7" t="s">
        <v>2</v>
      </c>
      <c r="C7">
        <f>+C4</f>
        <v>42064.44803</v>
      </c>
    </row>
    <row r="8" spans="1:7" x14ac:dyDescent="0.2">
      <c r="A8" t="s">
        <v>3</v>
      </c>
      <c r="C8">
        <f>+D4</f>
        <v>1.1493549000000001</v>
      </c>
    </row>
    <row r="9" spans="1:7" x14ac:dyDescent="0.2">
      <c r="A9" s="8" t="s">
        <v>31</v>
      </c>
      <c r="B9" s="9"/>
      <c r="C9" s="10">
        <v>-9.5</v>
      </c>
      <c r="D9" s="9" t="s">
        <v>32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16</v>
      </c>
      <c r="B11" s="9"/>
      <c r="C11" s="21">
        <f ca="1">INTERCEPT(INDIRECT($G$11):G992,INDIRECT($F$11):F992)</f>
        <v>2.6970432343144737E-4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17</v>
      </c>
      <c r="B12" s="9"/>
      <c r="C12" s="21">
        <f ca="1">SLOPE(INDIRECT($G$11):G992,INDIRECT($F$11):F992)</f>
        <v>1.607053218256822E-5</v>
      </c>
      <c r="D12" s="2"/>
      <c r="E12" s="9"/>
    </row>
    <row r="13" spans="1:7" x14ac:dyDescent="0.2">
      <c r="A13" s="9" t="s">
        <v>19</v>
      </c>
      <c r="B13" s="9"/>
      <c r="C13" s="2" t="s">
        <v>14</v>
      </c>
      <c r="D13" s="2"/>
      <c r="E13" s="9"/>
    </row>
    <row r="14" spans="1:7" x14ac:dyDescent="0.2">
      <c r="A14" s="9"/>
      <c r="B14" s="9"/>
      <c r="C14" s="9"/>
      <c r="D14" s="9"/>
      <c r="E14" s="9"/>
    </row>
    <row r="15" spans="1:7" x14ac:dyDescent="0.2">
      <c r="A15" s="11" t="s">
        <v>18</v>
      </c>
      <c r="B15" s="9"/>
      <c r="C15" s="12">
        <f ca="1">(C7+C11)+(C8+C12)*INT(MAX(F21:F3533))</f>
        <v>42123.066219201464</v>
      </c>
      <c r="D15" s="13" t="s">
        <v>33</v>
      </c>
      <c r="E15" s="14">
        <f ca="1">TODAY()+15018.5-B9/24</f>
        <v>60326.5</v>
      </c>
    </row>
    <row r="16" spans="1:7" x14ac:dyDescent="0.2">
      <c r="A16" s="15" t="s">
        <v>4</v>
      </c>
      <c r="B16" s="9"/>
      <c r="C16" s="16">
        <f ca="1">+C8+C12</f>
        <v>1.1493709705321826</v>
      </c>
      <c r="D16" s="13" t="s">
        <v>34</v>
      </c>
      <c r="E16" s="14">
        <f ca="1">ROUND(2*(E15-C15)/C16,0)/2+1</f>
        <v>15838.5</v>
      </c>
    </row>
    <row r="17" spans="1:18" ht="13.5" thickBot="1" x14ac:dyDescent="0.25">
      <c r="A17" s="13" t="s">
        <v>30</v>
      </c>
      <c r="B17" s="9"/>
      <c r="C17" s="9">
        <f>COUNT(C21:C2191)</f>
        <v>30</v>
      </c>
      <c r="D17" s="13" t="s">
        <v>35</v>
      </c>
      <c r="E17" s="17">
        <f ca="1">+C15+C16*E16-15018.5-C9/24</f>
        <v>45309.274169308774</v>
      </c>
    </row>
    <row r="18" spans="1:18" ht="14.25" thickTop="1" thickBot="1" x14ac:dyDescent="0.25">
      <c r="A18" s="15" t="s">
        <v>5</v>
      </c>
      <c r="B18" s="9"/>
      <c r="C18" s="18">
        <f ca="1">+C15</f>
        <v>42123.066219201464</v>
      </c>
      <c r="D18" s="19">
        <f ca="1">+C16</f>
        <v>1.1493709705321826</v>
      </c>
      <c r="E18" s="20" t="s">
        <v>36</v>
      </c>
    </row>
    <row r="19" spans="1:18" ht="13.5" thickTop="1" x14ac:dyDescent="0.2">
      <c r="A19" s="24" t="s">
        <v>37</v>
      </c>
      <c r="E19" s="25">
        <v>21</v>
      </c>
    </row>
    <row r="20" spans="1:18" ht="13.5" thickBot="1" x14ac:dyDescent="0.25">
      <c r="A20" s="30" t="s">
        <v>6</v>
      </c>
      <c r="B20" s="30" t="s">
        <v>7</v>
      </c>
      <c r="C20" s="30" t="s">
        <v>8</v>
      </c>
      <c r="D20" s="30" t="s">
        <v>13</v>
      </c>
      <c r="E20" s="30" t="s">
        <v>9</v>
      </c>
      <c r="F20" s="30" t="s">
        <v>10</v>
      </c>
      <c r="G20" s="30" t="s">
        <v>11</v>
      </c>
      <c r="H20" s="30" t="s">
        <v>41</v>
      </c>
      <c r="I20" s="30" t="s">
        <v>29</v>
      </c>
      <c r="J20" s="31" t="s">
        <v>42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0" t="s">
        <v>22</v>
      </c>
      <c r="Q20" s="30" t="s">
        <v>15</v>
      </c>
    </row>
    <row r="21" spans="1:18" ht="13.5" thickTop="1" x14ac:dyDescent="0.2">
      <c r="A21" s="26" t="s">
        <v>40</v>
      </c>
      <c r="B21" s="29" t="str">
        <f t="shared" ref="B21:B40" si="0">IF(D21=INT(D21),"I","II")</f>
        <v>I</v>
      </c>
      <c r="C21" s="27">
        <v>38316.322999999997</v>
      </c>
      <c r="D21" s="27"/>
      <c r="E21" s="26">
        <f t="shared" ref="E21:E50" si="1">+(C21-C$7)/C$8</f>
        <v>-3261.0684741501536</v>
      </c>
      <c r="F21" s="26">
        <f t="shared" ref="F21:F50" si="2">ROUND(2*E21,0)/2</f>
        <v>-3261</v>
      </c>
      <c r="G21" s="26">
        <f t="shared" ref="G21:G50" si="3">+C21-(C$7+F21*C$8)</f>
        <v>-7.8701099999307189E-2</v>
      </c>
      <c r="H21" s="26"/>
      <c r="I21" s="26">
        <f t="shared" ref="I21:I40" si="4">+G21</f>
        <v>-7.8701099999307189E-2</v>
      </c>
      <c r="J21" s="26"/>
      <c r="K21" s="26"/>
      <c r="L21" s="26"/>
      <c r="M21" s="26"/>
      <c r="N21" s="26"/>
      <c r="O21" s="26">
        <f t="shared" ref="O21:O50" ca="1" si="5">+C$11+C$12*$F21</f>
        <v>-5.213630112392352E-2</v>
      </c>
      <c r="P21" s="26"/>
      <c r="Q21" s="28">
        <f t="shared" ref="Q21:Q50" si="6">+C21-15018.5</f>
        <v>23297.822999999997</v>
      </c>
      <c r="R21" s="26"/>
    </row>
    <row r="22" spans="1:18" x14ac:dyDescent="0.2">
      <c r="A22" s="26" t="s">
        <v>40</v>
      </c>
      <c r="B22" s="29" t="str">
        <f t="shared" si="0"/>
        <v>I</v>
      </c>
      <c r="C22" s="27">
        <v>38374.356</v>
      </c>
      <c r="D22" s="27"/>
      <c r="E22" s="26">
        <f t="shared" si="1"/>
        <v>-3210.576672183674</v>
      </c>
      <c r="F22" s="26">
        <f t="shared" si="2"/>
        <v>-3210.5</v>
      </c>
      <c r="G22" s="26">
        <f t="shared" si="3"/>
        <v>-8.812354999827221E-2</v>
      </c>
      <c r="H22" s="26"/>
      <c r="I22" s="26">
        <f t="shared" si="4"/>
        <v>-8.812354999827221E-2</v>
      </c>
      <c r="J22" s="26"/>
      <c r="K22" s="26"/>
      <c r="L22" s="26"/>
      <c r="M22" s="26"/>
      <c r="N22" s="26"/>
      <c r="O22" s="26">
        <f t="shared" ca="1" si="5"/>
        <v>-5.132473924870383E-2</v>
      </c>
      <c r="P22" s="26"/>
      <c r="Q22" s="28">
        <f t="shared" si="6"/>
        <v>23355.856</v>
      </c>
      <c r="R22" s="26"/>
    </row>
    <row r="23" spans="1:18" x14ac:dyDescent="0.2">
      <c r="A23" s="26" t="s">
        <v>40</v>
      </c>
      <c r="B23" s="29" t="str">
        <f t="shared" si="0"/>
        <v>I</v>
      </c>
      <c r="C23" s="27">
        <v>38374.400999999998</v>
      </c>
      <c r="D23" s="27"/>
      <c r="E23" s="26">
        <f t="shared" si="1"/>
        <v>-3210.5375197861003</v>
      </c>
      <c r="F23" s="26">
        <f t="shared" si="2"/>
        <v>-3210.5</v>
      </c>
      <c r="G23" s="26">
        <f t="shared" si="3"/>
        <v>-4.312355000001844E-2</v>
      </c>
      <c r="H23" s="26"/>
      <c r="I23" s="26">
        <f t="shared" si="4"/>
        <v>-4.312355000001844E-2</v>
      </c>
      <c r="J23" s="26"/>
      <c r="K23" s="26"/>
      <c r="L23" s="26"/>
      <c r="M23" s="26"/>
      <c r="N23" s="26"/>
      <c r="O23" s="26">
        <f t="shared" ca="1" si="5"/>
        <v>-5.132473924870383E-2</v>
      </c>
      <c r="P23" s="26"/>
      <c r="Q23" s="28">
        <f t="shared" si="6"/>
        <v>23355.900999999998</v>
      </c>
      <c r="R23" s="26"/>
    </row>
    <row r="24" spans="1:18" x14ac:dyDescent="0.2">
      <c r="A24" s="26" t="s">
        <v>40</v>
      </c>
      <c r="B24" s="29" t="str">
        <f t="shared" si="0"/>
        <v>I</v>
      </c>
      <c r="C24" s="27">
        <v>38408.324000000001</v>
      </c>
      <c r="D24" s="27"/>
      <c r="E24" s="26">
        <f t="shared" si="1"/>
        <v>-3181.0227023872249</v>
      </c>
      <c r="F24" s="26">
        <f t="shared" si="2"/>
        <v>-3181</v>
      </c>
      <c r="G24" s="26">
        <f t="shared" si="3"/>
        <v>-2.6093100001162384E-2</v>
      </c>
      <c r="H24" s="26"/>
      <c r="I24" s="26">
        <f t="shared" si="4"/>
        <v>-2.6093100001162384E-2</v>
      </c>
      <c r="J24" s="26"/>
      <c r="K24" s="26"/>
      <c r="L24" s="26"/>
      <c r="M24" s="26"/>
      <c r="N24" s="26"/>
      <c r="O24" s="26">
        <f t="shared" ca="1" si="5"/>
        <v>-5.0850658549318056E-2</v>
      </c>
      <c r="P24" s="26"/>
      <c r="Q24" s="28">
        <f t="shared" si="6"/>
        <v>23389.824000000001</v>
      </c>
      <c r="R24" s="26"/>
    </row>
    <row r="25" spans="1:18" x14ac:dyDescent="0.2">
      <c r="A25" s="26" t="s">
        <v>40</v>
      </c>
      <c r="B25" s="29" t="str">
        <f t="shared" si="0"/>
        <v>I</v>
      </c>
      <c r="C25" s="27">
        <v>38427.279000000002</v>
      </c>
      <c r="D25" s="27"/>
      <c r="E25" s="26">
        <f t="shared" si="1"/>
        <v>-3164.5308424751979</v>
      </c>
      <c r="F25" s="26">
        <f t="shared" si="2"/>
        <v>-3164.5</v>
      </c>
      <c r="G25" s="26">
        <f t="shared" si="3"/>
        <v>-3.5448949995043222E-2</v>
      </c>
      <c r="H25" s="26"/>
      <c r="I25" s="26">
        <f t="shared" si="4"/>
        <v>-3.5448949995043222E-2</v>
      </c>
      <c r="J25" s="26"/>
      <c r="K25" s="26"/>
      <c r="L25" s="26"/>
      <c r="M25" s="26"/>
      <c r="N25" s="26"/>
      <c r="O25" s="26">
        <f t="shared" ca="1" si="5"/>
        <v>-5.0585494768305692E-2</v>
      </c>
      <c r="P25" s="26"/>
      <c r="Q25" s="28">
        <f t="shared" si="6"/>
        <v>23408.779000000002</v>
      </c>
      <c r="R25" s="26"/>
    </row>
    <row r="26" spans="1:18" x14ac:dyDescent="0.2">
      <c r="A26" s="26" t="s">
        <v>40</v>
      </c>
      <c r="B26" s="29" t="str">
        <f t="shared" si="0"/>
        <v>I</v>
      </c>
      <c r="C26" s="27">
        <v>38435.313999999998</v>
      </c>
      <c r="D26" s="27"/>
      <c r="E26" s="26">
        <f t="shared" si="1"/>
        <v>-3157.5399643747992</v>
      </c>
      <c r="F26" s="26">
        <f t="shared" si="2"/>
        <v>-3157.5</v>
      </c>
      <c r="G26" s="26">
        <f t="shared" si="3"/>
        <v>-4.5933250003145076E-2</v>
      </c>
      <c r="H26" s="26"/>
      <c r="I26" s="26">
        <f t="shared" si="4"/>
        <v>-4.5933250003145076E-2</v>
      </c>
      <c r="J26" s="26"/>
      <c r="K26" s="26"/>
      <c r="L26" s="26"/>
      <c r="M26" s="26"/>
      <c r="N26" s="26"/>
      <c r="O26" s="26">
        <f t="shared" ca="1" si="5"/>
        <v>-5.047300104302771E-2</v>
      </c>
      <c r="P26" s="26"/>
      <c r="Q26" s="28">
        <f t="shared" si="6"/>
        <v>23416.813999999998</v>
      </c>
      <c r="R26" s="26"/>
    </row>
    <row r="27" spans="1:18" x14ac:dyDescent="0.2">
      <c r="A27" s="26" t="s">
        <v>40</v>
      </c>
      <c r="B27" s="29" t="str">
        <f t="shared" si="0"/>
        <v>I</v>
      </c>
      <c r="C27" s="27">
        <v>38439.311999999998</v>
      </c>
      <c r="D27" s="27"/>
      <c r="E27" s="26">
        <f t="shared" si="1"/>
        <v>-3154.0614913635477</v>
      </c>
      <c r="F27" s="26">
        <f t="shared" si="2"/>
        <v>-3154</v>
      </c>
      <c r="G27" s="26">
        <f t="shared" si="3"/>
        <v>-7.0675399998435751E-2</v>
      </c>
      <c r="H27" s="26"/>
      <c r="I27" s="26">
        <f t="shared" si="4"/>
        <v>-7.0675399998435751E-2</v>
      </c>
      <c r="J27" s="26"/>
      <c r="K27" s="26"/>
      <c r="L27" s="26"/>
      <c r="M27" s="26"/>
      <c r="N27" s="26"/>
      <c r="O27" s="26">
        <f t="shared" ca="1" si="5"/>
        <v>-5.0416754180388712E-2</v>
      </c>
      <c r="P27" s="26"/>
      <c r="Q27" s="28">
        <f t="shared" si="6"/>
        <v>23420.811999999998</v>
      </c>
      <c r="R27" s="26"/>
    </row>
    <row r="28" spans="1:18" x14ac:dyDescent="0.2">
      <c r="A28" s="26" t="s">
        <v>40</v>
      </c>
      <c r="B28" s="29" t="str">
        <f t="shared" si="0"/>
        <v>I</v>
      </c>
      <c r="C28" s="27">
        <v>38439.356</v>
      </c>
      <c r="D28" s="27"/>
      <c r="E28" s="26">
        <f t="shared" si="1"/>
        <v>-3154.0232090192503</v>
      </c>
      <c r="F28" s="26">
        <f t="shared" si="2"/>
        <v>-3154</v>
      </c>
      <c r="G28" s="26">
        <f t="shared" si="3"/>
        <v>-2.6675399996747728E-2</v>
      </c>
      <c r="H28" s="26"/>
      <c r="I28" s="26">
        <f t="shared" si="4"/>
        <v>-2.6675399996747728E-2</v>
      </c>
      <c r="J28" s="26"/>
      <c r="K28" s="26"/>
      <c r="L28" s="26"/>
      <c r="M28" s="26"/>
      <c r="N28" s="26"/>
      <c r="O28" s="26">
        <f t="shared" ca="1" si="5"/>
        <v>-5.0416754180388712E-2</v>
      </c>
      <c r="P28" s="26"/>
      <c r="Q28" s="28">
        <f t="shared" si="6"/>
        <v>23420.856</v>
      </c>
      <c r="R28" s="26"/>
    </row>
    <row r="29" spans="1:18" x14ac:dyDescent="0.2">
      <c r="A29" s="26" t="s">
        <v>40</v>
      </c>
      <c r="B29" s="29" t="str">
        <f t="shared" si="0"/>
        <v>I</v>
      </c>
      <c r="C29" s="27">
        <v>38440.449000000001</v>
      </c>
      <c r="D29" s="27"/>
      <c r="E29" s="26">
        <f t="shared" si="1"/>
        <v>-3153.0722407848079</v>
      </c>
      <c r="F29" s="26">
        <f t="shared" si="2"/>
        <v>-3153</v>
      </c>
      <c r="G29" s="26">
        <f t="shared" si="3"/>
        <v>-8.3030299996607937E-2</v>
      </c>
      <c r="H29" s="26"/>
      <c r="I29" s="26">
        <f t="shared" si="4"/>
        <v>-8.3030299996607937E-2</v>
      </c>
      <c r="J29" s="26"/>
      <c r="K29" s="26"/>
      <c r="L29" s="26"/>
      <c r="M29" s="26"/>
      <c r="N29" s="26"/>
      <c r="O29" s="26">
        <f t="shared" ca="1" si="5"/>
        <v>-5.0400683648206143E-2</v>
      </c>
      <c r="P29" s="26"/>
      <c r="Q29" s="28">
        <f t="shared" si="6"/>
        <v>23421.949000000001</v>
      </c>
      <c r="R29" s="26"/>
    </row>
    <row r="30" spans="1:18" x14ac:dyDescent="0.2">
      <c r="A30" s="26" t="s">
        <v>40</v>
      </c>
      <c r="B30" s="29" t="str">
        <f t="shared" si="0"/>
        <v>I</v>
      </c>
      <c r="C30" s="27">
        <v>38443.353000000003</v>
      </c>
      <c r="D30" s="27"/>
      <c r="E30" s="26">
        <f t="shared" si="1"/>
        <v>-3150.5456060612755</v>
      </c>
      <c r="F30" s="26">
        <f t="shared" si="2"/>
        <v>-3150.5</v>
      </c>
      <c r="G30" s="26">
        <f t="shared" si="3"/>
        <v>-5.2417549995880108E-2</v>
      </c>
      <c r="H30" s="26"/>
      <c r="I30" s="26">
        <f t="shared" si="4"/>
        <v>-5.2417549995880108E-2</v>
      </c>
      <c r="J30" s="26"/>
      <c r="K30" s="26"/>
      <c r="L30" s="26"/>
      <c r="M30" s="26"/>
      <c r="N30" s="26"/>
      <c r="O30" s="26">
        <f t="shared" ca="1" si="5"/>
        <v>-5.0360507317749728E-2</v>
      </c>
      <c r="P30" s="26"/>
      <c r="Q30" s="28">
        <f t="shared" si="6"/>
        <v>23424.853000000003</v>
      </c>
      <c r="R30" s="26"/>
    </row>
    <row r="31" spans="1:18" x14ac:dyDescent="0.2">
      <c r="A31" s="26" t="s">
        <v>40</v>
      </c>
      <c r="B31" s="29" t="str">
        <f t="shared" si="0"/>
        <v>I</v>
      </c>
      <c r="C31" s="27">
        <v>38443.398000000001</v>
      </c>
      <c r="D31" s="27"/>
      <c r="E31" s="26">
        <f t="shared" si="1"/>
        <v>-3150.5064536637014</v>
      </c>
      <c r="F31" s="26">
        <f t="shared" si="2"/>
        <v>-3150.5</v>
      </c>
      <c r="G31" s="26">
        <f t="shared" si="3"/>
        <v>-7.4175499976263382E-3</v>
      </c>
      <c r="H31" s="26"/>
      <c r="I31" s="26">
        <f t="shared" si="4"/>
        <v>-7.4175499976263382E-3</v>
      </c>
      <c r="J31" s="26"/>
      <c r="K31" s="26"/>
      <c r="L31" s="26"/>
      <c r="M31" s="26"/>
      <c r="N31" s="26"/>
      <c r="O31" s="26">
        <f t="shared" ca="1" si="5"/>
        <v>-5.0360507317749728E-2</v>
      </c>
      <c r="P31" s="26"/>
      <c r="Q31" s="28">
        <f t="shared" si="6"/>
        <v>23424.898000000001</v>
      </c>
      <c r="R31" s="26"/>
    </row>
    <row r="32" spans="1:18" x14ac:dyDescent="0.2">
      <c r="A32" s="26" t="s">
        <v>40</v>
      </c>
      <c r="B32" s="29" t="str">
        <f t="shared" si="0"/>
        <v>I</v>
      </c>
      <c r="C32" s="27">
        <v>42005.832600000002</v>
      </c>
      <c r="D32" s="27"/>
      <c r="E32" s="26">
        <f t="shared" si="1"/>
        <v>-50.998547098026911</v>
      </c>
      <c r="F32" s="26">
        <f t="shared" si="2"/>
        <v>-51</v>
      </c>
      <c r="G32" s="26">
        <f t="shared" si="3"/>
        <v>1.6699000043445267E-3</v>
      </c>
      <c r="H32" s="26"/>
      <c r="I32" s="26">
        <f t="shared" si="4"/>
        <v>1.6699000043445267E-3</v>
      </c>
      <c r="J32" s="26"/>
      <c r="K32" s="26"/>
      <c r="L32" s="26"/>
      <c r="M32" s="26"/>
      <c r="N32" s="26"/>
      <c r="O32" s="26">
        <f t="shared" ca="1" si="5"/>
        <v>-5.4989281787953185E-4</v>
      </c>
      <c r="P32" s="26"/>
      <c r="Q32" s="28">
        <f t="shared" si="6"/>
        <v>26987.332600000002</v>
      </c>
      <c r="R32" s="26"/>
    </row>
    <row r="33" spans="1:18" x14ac:dyDescent="0.2">
      <c r="A33" s="26" t="s">
        <v>40</v>
      </c>
      <c r="B33" s="29" t="str">
        <f t="shared" si="0"/>
        <v>I</v>
      </c>
      <c r="C33" s="27">
        <v>42005.832600000002</v>
      </c>
      <c r="D33" s="27"/>
      <c r="E33" s="26">
        <f t="shared" si="1"/>
        <v>-50.998547098026911</v>
      </c>
      <c r="F33" s="26">
        <f t="shared" si="2"/>
        <v>-51</v>
      </c>
      <c r="G33" s="26">
        <f t="shared" si="3"/>
        <v>1.6699000043445267E-3</v>
      </c>
      <c r="H33" s="26"/>
      <c r="I33" s="26">
        <f t="shared" si="4"/>
        <v>1.6699000043445267E-3</v>
      </c>
      <c r="J33" s="26"/>
      <c r="K33" s="26"/>
      <c r="L33" s="26"/>
      <c r="M33" s="26"/>
      <c r="N33" s="26"/>
      <c r="O33" s="26">
        <f t="shared" ca="1" si="5"/>
        <v>-5.4989281787953185E-4</v>
      </c>
      <c r="P33" s="26"/>
      <c r="Q33" s="28">
        <f t="shared" si="6"/>
        <v>26987.332600000002</v>
      </c>
      <c r="R33" s="26"/>
    </row>
    <row r="34" spans="1:18" x14ac:dyDescent="0.2">
      <c r="A34" s="26" t="s">
        <v>40</v>
      </c>
      <c r="B34" s="29" t="str">
        <f t="shared" si="0"/>
        <v>I</v>
      </c>
      <c r="C34" s="27">
        <v>42005.833299999998</v>
      </c>
      <c r="D34" s="27"/>
      <c r="E34" s="26">
        <f t="shared" si="1"/>
        <v>-50.997938060734022</v>
      </c>
      <c r="F34" s="26">
        <f t="shared" si="2"/>
        <v>-51</v>
      </c>
      <c r="G34" s="26">
        <f t="shared" si="3"/>
        <v>2.3699000012129545E-3</v>
      </c>
      <c r="H34" s="26"/>
      <c r="I34" s="26">
        <f t="shared" si="4"/>
        <v>2.3699000012129545E-3</v>
      </c>
      <c r="J34" s="26"/>
      <c r="K34" s="26"/>
      <c r="L34" s="26"/>
      <c r="M34" s="26"/>
      <c r="N34" s="26"/>
      <c r="O34" s="26">
        <f t="shared" ca="1" si="5"/>
        <v>-5.4989281787953185E-4</v>
      </c>
      <c r="P34" s="26"/>
      <c r="Q34" s="28">
        <f t="shared" si="6"/>
        <v>26987.333299999998</v>
      </c>
      <c r="R34" s="26"/>
    </row>
    <row r="35" spans="1:18" x14ac:dyDescent="0.2">
      <c r="A35" s="26" t="s">
        <v>40</v>
      </c>
      <c r="B35" s="29" t="str">
        <f t="shared" si="0"/>
        <v>I</v>
      </c>
      <c r="C35" s="27">
        <v>42011.577499999999</v>
      </c>
      <c r="D35" s="27"/>
      <c r="E35" s="26">
        <f t="shared" si="1"/>
        <v>-46.000178012901102</v>
      </c>
      <c r="F35" s="26">
        <f t="shared" si="2"/>
        <v>-46</v>
      </c>
      <c r="G35" s="26">
        <f t="shared" si="3"/>
        <v>-2.0460000087041408E-4</v>
      </c>
      <c r="H35" s="26"/>
      <c r="I35" s="26">
        <f t="shared" si="4"/>
        <v>-2.0460000087041408E-4</v>
      </c>
      <c r="J35" s="26"/>
      <c r="K35" s="26"/>
      <c r="L35" s="26"/>
      <c r="M35" s="26"/>
      <c r="N35" s="26"/>
      <c r="O35" s="26">
        <f t="shared" ca="1" si="5"/>
        <v>-4.6954015696669079E-4</v>
      </c>
      <c r="P35" s="26"/>
      <c r="Q35" s="28">
        <f t="shared" si="6"/>
        <v>26993.077499999999</v>
      </c>
      <c r="R35" s="26"/>
    </row>
    <row r="36" spans="1:18" x14ac:dyDescent="0.2">
      <c r="A36" s="26" t="s">
        <v>40</v>
      </c>
      <c r="B36" s="29" t="str">
        <f t="shared" si="0"/>
        <v>I</v>
      </c>
      <c r="C36" s="27">
        <v>42011.577700000002</v>
      </c>
      <c r="D36" s="27"/>
      <c r="E36" s="26">
        <f t="shared" si="1"/>
        <v>-46.000004002243273</v>
      </c>
      <c r="F36" s="26">
        <f t="shared" si="2"/>
        <v>-46</v>
      </c>
      <c r="G36" s="26">
        <f t="shared" si="3"/>
        <v>-4.5999986468814313E-6</v>
      </c>
      <c r="H36" s="26"/>
      <c r="I36" s="26">
        <f t="shared" si="4"/>
        <v>-4.5999986468814313E-6</v>
      </c>
      <c r="J36" s="26"/>
      <c r="K36" s="26"/>
      <c r="L36" s="26"/>
      <c r="M36" s="26"/>
      <c r="N36" s="26"/>
      <c r="O36" s="26">
        <f t="shared" ca="1" si="5"/>
        <v>-4.6954015696669079E-4</v>
      </c>
      <c r="P36" s="26"/>
      <c r="Q36" s="28">
        <f t="shared" si="6"/>
        <v>26993.077700000002</v>
      </c>
      <c r="R36" s="26"/>
    </row>
    <row r="37" spans="1:18" x14ac:dyDescent="0.2">
      <c r="A37" s="26" t="s">
        <v>40</v>
      </c>
      <c r="B37" s="29" t="str">
        <f t="shared" si="0"/>
        <v>I</v>
      </c>
      <c r="C37" s="27">
        <v>42011.577899999997</v>
      </c>
      <c r="D37" s="27"/>
      <c r="E37" s="26">
        <f t="shared" si="1"/>
        <v>-45.999829991591781</v>
      </c>
      <c r="F37" s="26">
        <f t="shared" si="2"/>
        <v>-46</v>
      </c>
      <c r="G37" s="26">
        <f t="shared" si="3"/>
        <v>1.953999963006936E-4</v>
      </c>
      <c r="H37" s="26"/>
      <c r="I37" s="26">
        <f t="shared" si="4"/>
        <v>1.953999963006936E-4</v>
      </c>
      <c r="J37" s="26"/>
      <c r="K37" s="26"/>
      <c r="L37" s="26"/>
      <c r="M37" s="26"/>
      <c r="N37" s="26"/>
      <c r="O37" s="26">
        <f t="shared" ca="1" si="5"/>
        <v>-4.6954015696669079E-4</v>
      </c>
      <c r="P37" s="26"/>
      <c r="Q37" s="28">
        <f t="shared" si="6"/>
        <v>26993.077899999997</v>
      </c>
      <c r="R37" s="26"/>
    </row>
    <row r="38" spans="1:18" x14ac:dyDescent="0.2">
      <c r="A38" s="26" t="s">
        <v>40</v>
      </c>
      <c r="B38" s="29" t="str">
        <f t="shared" si="0"/>
        <v>I</v>
      </c>
      <c r="C38" s="27">
        <v>42012.726199999997</v>
      </c>
      <c r="D38" s="27"/>
      <c r="E38" s="26">
        <f t="shared" si="1"/>
        <v>-45.000747810795623</v>
      </c>
      <c r="F38" s="26">
        <f t="shared" si="2"/>
        <v>-45</v>
      </c>
      <c r="G38" s="26">
        <f t="shared" si="3"/>
        <v>-8.5950000357115641E-4</v>
      </c>
      <c r="H38" s="26"/>
      <c r="I38" s="26">
        <f t="shared" si="4"/>
        <v>-8.5950000357115641E-4</v>
      </c>
      <c r="J38" s="26"/>
      <c r="K38" s="26"/>
      <c r="L38" s="26"/>
      <c r="M38" s="26"/>
      <c r="N38" s="26"/>
      <c r="O38" s="26">
        <f t="shared" ca="1" si="5"/>
        <v>-4.5346962478412251E-4</v>
      </c>
      <c r="P38" s="26"/>
      <c r="Q38" s="28">
        <f t="shared" si="6"/>
        <v>26994.226199999997</v>
      </c>
      <c r="R38" s="26"/>
    </row>
    <row r="39" spans="1:18" x14ac:dyDescent="0.2">
      <c r="A39" s="26" t="s">
        <v>40</v>
      </c>
      <c r="B39" s="29" t="str">
        <f t="shared" si="0"/>
        <v>I</v>
      </c>
      <c r="C39" s="27">
        <v>42012.726900000001</v>
      </c>
      <c r="D39" s="27"/>
      <c r="E39" s="26">
        <f t="shared" si="1"/>
        <v>-45.000138773496403</v>
      </c>
      <c r="F39" s="26">
        <f t="shared" si="2"/>
        <v>-45</v>
      </c>
      <c r="G39" s="26">
        <f t="shared" si="3"/>
        <v>-1.5949999942677096E-4</v>
      </c>
      <c r="H39" s="26"/>
      <c r="I39" s="26">
        <f t="shared" si="4"/>
        <v>-1.5949999942677096E-4</v>
      </c>
      <c r="J39" s="26"/>
      <c r="K39" s="26"/>
      <c r="L39" s="26"/>
      <c r="M39" s="26"/>
      <c r="N39" s="26"/>
      <c r="O39" s="26">
        <f t="shared" ca="1" si="5"/>
        <v>-4.5346962478412251E-4</v>
      </c>
      <c r="P39" s="26"/>
      <c r="Q39" s="28">
        <f t="shared" si="6"/>
        <v>26994.226900000001</v>
      </c>
      <c r="R39" s="26"/>
    </row>
    <row r="40" spans="1:18" x14ac:dyDescent="0.2">
      <c r="A40" s="26" t="s">
        <v>40</v>
      </c>
      <c r="B40" s="29" t="str">
        <f t="shared" si="0"/>
        <v>I</v>
      </c>
      <c r="C40" s="27">
        <v>42012.726999999999</v>
      </c>
      <c r="D40" s="27"/>
      <c r="E40" s="26">
        <f t="shared" si="1"/>
        <v>-45.000051768170657</v>
      </c>
      <c r="F40" s="26">
        <f t="shared" si="2"/>
        <v>-45</v>
      </c>
      <c r="G40" s="26">
        <f t="shared" si="3"/>
        <v>-5.9500001952983439E-5</v>
      </c>
      <c r="H40" s="26"/>
      <c r="I40" s="26">
        <f t="shared" si="4"/>
        <v>-5.9500001952983439E-5</v>
      </c>
      <c r="J40" s="26"/>
      <c r="K40" s="26"/>
      <c r="L40" s="26"/>
      <c r="M40" s="26"/>
      <c r="N40" s="26"/>
      <c r="O40" s="26">
        <f t="shared" ca="1" si="5"/>
        <v>-4.5346962478412251E-4</v>
      </c>
      <c r="P40" s="26"/>
      <c r="Q40" s="28">
        <f t="shared" si="6"/>
        <v>26994.226999999999</v>
      </c>
      <c r="R40" s="26"/>
    </row>
    <row r="41" spans="1:18" x14ac:dyDescent="0.2">
      <c r="A41" s="26" t="s">
        <v>12</v>
      </c>
      <c r="B41" s="26"/>
      <c r="C41" s="27">
        <v>42064.44803</v>
      </c>
      <c r="D41" s="27" t="s">
        <v>14</v>
      </c>
      <c r="E41" s="26">
        <f t="shared" si="1"/>
        <v>0</v>
      </c>
      <c r="F41" s="26">
        <f t="shared" si="2"/>
        <v>0</v>
      </c>
      <c r="G41" s="26">
        <f t="shared" si="3"/>
        <v>0</v>
      </c>
      <c r="H41" s="26">
        <f>+G41</f>
        <v>0</v>
      </c>
      <c r="I41" s="26"/>
      <c r="J41" s="26"/>
      <c r="K41" s="26"/>
      <c r="L41" s="26"/>
      <c r="M41" s="26"/>
      <c r="N41" s="26"/>
      <c r="O41" s="26">
        <f t="shared" ca="1" si="5"/>
        <v>2.6970432343144737E-4</v>
      </c>
      <c r="P41" s="26"/>
      <c r="Q41" s="28">
        <f t="shared" si="6"/>
        <v>27045.94803</v>
      </c>
      <c r="R41" s="26"/>
    </row>
    <row r="42" spans="1:18" x14ac:dyDescent="0.2">
      <c r="A42" s="26" t="s">
        <v>40</v>
      </c>
      <c r="B42" s="29" t="str">
        <f t="shared" ref="B42:B50" si="7">IF(D42=INT(D42),"I","II")</f>
        <v>I</v>
      </c>
      <c r="C42" s="27">
        <v>42066.746099999997</v>
      </c>
      <c r="D42" s="27"/>
      <c r="E42" s="26">
        <f t="shared" si="1"/>
        <v>1.9994433399092799</v>
      </c>
      <c r="F42" s="26">
        <f t="shared" si="2"/>
        <v>2</v>
      </c>
      <c r="G42" s="26">
        <f t="shared" si="3"/>
        <v>-6.3980000413721427E-4</v>
      </c>
      <c r="H42" s="26"/>
      <c r="I42" s="26">
        <f t="shared" ref="I42:I50" si="8">+G42</f>
        <v>-6.3980000413721427E-4</v>
      </c>
      <c r="J42" s="26"/>
      <c r="K42" s="26"/>
      <c r="L42" s="26"/>
      <c r="M42" s="26"/>
      <c r="N42" s="26"/>
      <c r="O42" s="26">
        <f t="shared" ca="1" si="5"/>
        <v>3.0184538779658382E-4</v>
      </c>
      <c r="P42" s="26"/>
      <c r="Q42" s="28">
        <f t="shared" si="6"/>
        <v>27048.246099999997</v>
      </c>
      <c r="R42" s="26"/>
    </row>
    <row r="43" spans="1:18" x14ac:dyDescent="0.2">
      <c r="A43" s="26" t="s">
        <v>40</v>
      </c>
      <c r="B43" s="29" t="str">
        <f t="shared" si="7"/>
        <v>I</v>
      </c>
      <c r="C43" s="27">
        <v>42066.746200000001</v>
      </c>
      <c r="D43" s="27"/>
      <c r="E43" s="26">
        <f t="shared" si="1"/>
        <v>1.9995303452413578</v>
      </c>
      <c r="F43" s="26">
        <f t="shared" si="2"/>
        <v>2</v>
      </c>
      <c r="G43" s="26">
        <f t="shared" si="3"/>
        <v>-5.3979999938746914E-4</v>
      </c>
      <c r="H43" s="26"/>
      <c r="I43" s="26">
        <f t="shared" si="8"/>
        <v>-5.3979999938746914E-4</v>
      </c>
      <c r="J43" s="26"/>
      <c r="K43" s="26"/>
      <c r="L43" s="26"/>
      <c r="M43" s="26"/>
      <c r="N43" s="26"/>
      <c r="O43" s="26">
        <f t="shared" ca="1" si="5"/>
        <v>3.0184538779658382E-4</v>
      </c>
      <c r="P43" s="26"/>
      <c r="Q43" s="28">
        <f t="shared" si="6"/>
        <v>27048.246200000001</v>
      </c>
      <c r="R43" s="26"/>
    </row>
    <row r="44" spans="1:18" x14ac:dyDescent="0.2">
      <c r="A44" s="26" t="s">
        <v>40</v>
      </c>
      <c r="B44" s="29" t="str">
        <f t="shared" si="7"/>
        <v>I</v>
      </c>
      <c r="C44" s="27">
        <v>42066.746899999998</v>
      </c>
      <c r="D44" s="27"/>
      <c r="E44" s="26">
        <f t="shared" si="1"/>
        <v>2.0001393825342499</v>
      </c>
      <c r="F44" s="26">
        <f t="shared" si="2"/>
        <v>2</v>
      </c>
      <c r="G44" s="26">
        <f t="shared" si="3"/>
        <v>1.601999974809587E-4</v>
      </c>
      <c r="H44" s="26"/>
      <c r="I44" s="26">
        <f t="shared" si="8"/>
        <v>1.601999974809587E-4</v>
      </c>
      <c r="J44" s="26"/>
      <c r="K44" s="26"/>
      <c r="L44" s="26"/>
      <c r="M44" s="26"/>
      <c r="N44" s="26"/>
      <c r="O44" s="26">
        <f t="shared" ca="1" si="5"/>
        <v>3.0184538779658382E-4</v>
      </c>
      <c r="P44" s="26"/>
      <c r="Q44" s="28">
        <f t="shared" si="6"/>
        <v>27048.246899999998</v>
      </c>
      <c r="R44" s="26"/>
    </row>
    <row r="45" spans="1:18" x14ac:dyDescent="0.2">
      <c r="A45" s="26" t="s">
        <v>40</v>
      </c>
      <c r="B45" s="29" t="str">
        <f t="shared" si="7"/>
        <v>I</v>
      </c>
      <c r="C45" s="27">
        <v>42067.894200000002</v>
      </c>
      <c r="D45" s="27"/>
      <c r="E45" s="26">
        <f t="shared" si="1"/>
        <v>2.9983515100539386</v>
      </c>
      <c r="F45" s="26">
        <f t="shared" si="2"/>
        <v>3</v>
      </c>
      <c r="G45" s="26">
        <f t="shared" si="3"/>
        <v>-1.8946999989566393E-3</v>
      </c>
      <c r="H45" s="26"/>
      <c r="I45" s="26">
        <f t="shared" si="8"/>
        <v>-1.8946999989566393E-3</v>
      </c>
      <c r="J45" s="26"/>
      <c r="K45" s="26"/>
      <c r="L45" s="26"/>
      <c r="M45" s="26"/>
      <c r="N45" s="26"/>
      <c r="O45" s="26">
        <f t="shared" ca="1" si="5"/>
        <v>3.1791591997915204E-4</v>
      </c>
      <c r="P45" s="26"/>
      <c r="Q45" s="28">
        <f t="shared" si="6"/>
        <v>27049.394200000002</v>
      </c>
      <c r="R45" s="26"/>
    </row>
    <row r="46" spans="1:18" x14ac:dyDescent="0.2">
      <c r="A46" s="26" t="s">
        <v>40</v>
      </c>
      <c r="B46" s="29" t="str">
        <f t="shared" si="7"/>
        <v>I</v>
      </c>
      <c r="C46" s="27">
        <v>42067.894200000002</v>
      </c>
      <c r="D46" s="27"/>
      <c r="E46" s="26">
        <f t="shared" si="1"/>
        <v>2.9983515100539386</v>
      </c>
      <c r="F46" s="26">
        <f t="shared" si="2"/>
        <v>3</v>
      </c>
      <c r="G46" s="26">
        <f t="shared" si="3"/>
        <v>-1.8946999989566393E-3</v>
      </c>
      <c r="H46" s="26"/>
      <c r="I46" s="26">
        <f t="shared" si="8"/>
        <v>-1.8946999989566393E-3</v>
      </c>
      <c r="J46" s="26"/>
      <c r="K46" s="26"/>
      <c r="L46" s="26"/>
      <c r="M46" s="26"/>
      <c r="N46" s="26"/>
      <c r="O46" s="26">
        <f t="shared" ca="1" si="5"/>
        <v>3.1791591997915204E-4</v>
      </c>
      <c r="P46" s="26"/>
      <c r="Q46" s="28">
        <f t="shared" si="6"/>
        <v>27049.394200000002</v>
      </c>
      <c r="R46" s="26"/>
    </row>
    <row r="47" spans="1:18" x14ac:dyDescent="0.2">
      <c r="A47" s="26" t="s">
        <v>40</v>
      </c>
      <c r="B47" s="29" t="str">
        <f t="shared" si="7"/>
        <v>I</v>
      </c>
      <c r="C47" s="27">
        <v>42067.894200000002</v>
      </c>
      <c r="D47" s="27"/>
      <c r="E47" s="26">
        <f t="shared" si="1"/>
        <v>2.9983515100539386</v>
      </c>
      <c r="F47" s="26">
        <f t="shared" si="2"/>
        <v>3</v>
      </c>
      <c r="G47" s="26">
        <f t="shared" si="3"/>
        <v>-1.8946999989566393E-3</v>
      </c>
      <c r="H47" s="26"/>
      <c r="I47" s="26">
        <f t="shared" si="8"/>
        <v>-1.8946999989566393E-3</v>
      </c>
      <c r="J47" s="26"/>
      <c r="K47" s="26"/>
      <c r="L47" s="26"/>
      <c r="M47" s="26"/>
      <c r="N47" s="26"/>
      <c r="O47" s="26">
        <f t="shared" ca="1" si="5"/>
        <v>3.1791591997915204E-4</v>
      </c>
      <c r="P47" s="26"/>
      <c r="Q47" s="28">
        <f t="shared" si="6"/>
        <v>27049.394200000002</v>
      </c>
      <c r="R47" s="26"/>
    </row>
    <row r="48" spans="1:18" x14ac:dyDescent="0.2">
      <c r="A48" s="26" t="s">
        <v>40</v>
      </c>
      <c r="B48" s="29" t="str">
        <f t="shared" si="7"/>
        <v>I</v>
      </c>
      <c r="C48" s="27">
        <v>42123.639600000002</v>
      </c>
      <c r="D48" s="27"/>
      <c r="E48" s="26">
        <f t="shared" si="1"/>
        <v>51.499819594454841</v>
      </c>
      <c r="F48" s="26">
        <f t="shared" si="2"/>
        <v>51.5</v>
      </c>
      <c r="G48" s="26">
        <f t="shared" si="3"/>
        <v>-2.07349999982398E-4</v>
      </c>
      <c r="H48" s="26"/>
      <c r="I48" s="26">
        <f t="shared" si="8"/>
        <v>-2.07349999982398E-4</v>
      </c>
      <c r="J48" s="26"/>
      <c r="K48" s="26"/>
      <c r="L48" s="26"/>
      <c r="M48" s="26"/>
      <c r="N48" s="26"/>
      <c r="O48" s="26">
        <f t="shared" ca="1" si="5"/>
        <v>1.0973367308337108E-3</v>
      </c>
      <c r="P48" s="26"/>
      <c r="Q48" s="28">
        <f t="shared" si="6"/>
        <v>27105.139600000002</v>
      </c>
      <c r="R48" s="26"/>
    </row>
    <row r="49" spans="1:18" x14ac:dyDescent="0.2">
      <c r="A49" s="26" t="s">
        <v>40</v>
      </c>
      <c r="B49" s="29" t="str">
        <f t="shared" si="7"/>
        <v>I</v>
      </c>
      <c r="C49" s="27">
        <v>42123.640700000004</v>
      </c>
      <c r="D49" s="27"/>
      <c r="E49" s="26">
        <f t="shared" si="1"/>
        <v>51.500776653063383</v>
      </c>
      <c r="F49" s="26">
        <f t="shared" si="2"/>
        <v>51.5</v>
      </c>
      <c r="G49" s="26">
        <f t="shared" si="3"/>
        <v>8.9265000133309513E-4</v>
      </c>
      <c r="H49" s="26"/>
      <c r="I49" s="26">
        <f t="shared" si="8"/>
        <v>8.9265000133309513E-4</v>
      </c>
      <c r="J49" s="26"/>
      <c r="K49" s="26"/>
      <c r="L49" s="26"/>
      <c r="M49" s="26"/>
      <c r="N49" s="26"/>
      <c r="O49" s="26">
        <f t="shared" ca="1" si="5"/>
        <v>1.0973367308337108E-3</v>
      </c>
      <c r="P49" s="26"/>
      <c r="Q49" s="28">
        <f t="shared" si="6"/>
        <v>27105.140700000004</v>
      </c>
      <c r="R49" s="26"/>
    </row>
    <row r="50" spans="1:18" x14ac:dyDescent="0.2">
      <c r="A50" s="26" t="s">
        <v>40</v>
      </c>
      <c r="B50" s="29" t="str">
        <f t="shared" si="7"/>
        <v>I</v>
      </c>
      <c r="C50" s="27">
        <v>42123.641199999998</v>
      </c>
      <c r="D50" s="27"/>
      <c r="E50" s="26">
        <f t="shared" si="1"/>
        <v>51.50121167969845</v>
      </c>
      <c r="F50" s="26">
        <f t="shared" si="2"/>
        <v>51.5</v>
      </c>
      <c r="G50" s="26">
        <f t="shared" si="3"/>
        <v>1.3926499959779903E-3</v>
      </c>
      <c r="H50" s="26"/>
      <c r="I50" s="26">
        <f t="shared" si="8"/>
        <v>1.3926499959779903E-3</v>
      </c>
      <c r="J50" s="26"/>
      <c r="K50" s="26"/>
      <c r="L50" s="26"/>
      <c r="M50" s="26"/>
      <c r="N50" s="26"/>
      <c r="O50" s="26">
        <f t="shared" ca="1" si="5"/>
        <v>1.0973367308337108E-3</v>
      </c>
      <c r="P50" s="26"/>
      <c r="Q50" s="28">
        <f t="shared" si="6"/>
        <v>27105.141199999998</v>
      </c>
      <c r="R50" s="26"/>
    </row>
    <row r="51" spans="1:18" x14ac:dyDescent="0.2">
      <c r="A51" s="26"/>
      <c r="B51" s="26"/>
      <c r="C51" s="27"/>
      <c r="D51" s="27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  <row r="52" spans="1:18" x14ac:dyDescent="0.2">
      <c r="C52" s="7"/>
      <c r="D52" s="7"/>
    </row>
    <row r="53" spans="1:18" x14ac:dyDescent="0.2">
      <c r="C53" s="7"/>
      <c r="D53" s="7"/>
    </row>
    <row r="54" spans="1:18" x14ac:dyDescent="0.2">
      <c r="C54" s="7"/>
      <c r="D54" s="7"/>
    </row>
    <row r="55" spans="1:18" x14ac:dyDescent="0.2">
      <c r="C55" s="7"/>
      <c r="D55" s="7"/>
    </row>
    <row r="56" spans="1:18" x14ac:dyDescent="0.2">
      <c r="C56" s="7"/>
      <c r="D56" s="7"/>
    </row>
    <row r="57" spans="1:18" x14ac:dyDescent="0.2">
      <c r="C57" s="7"/>
      <c r="D57" s="7"/>
    </row>
    <row r="58" spans="1:18" x14ac:dyDescent="0.2">
      <c r="C58" s="7"/>
      <c r="D58" s="7"/>
    </row>
    <row r="59" spans="1:18" x14ac:dyDescent="0.2">
      <c r="C59" s="7"/>
      <c r="D59" s="7"/>
    </row>
    <row r="60" spans="1:18" x14ac:dyDescent="0.2">
      <c r="C60" s="7"/>
      <c r="D60" s="7"/>
    </row>
    <row r="61" spans="1:18" x14ac:dyDescent="0.2">
      <c r="C61" s="7"/>
      <c r="D61" s="7"/>
    </row>
    <row r="62" spans="1:18" x14ac:dyDescent="0.2">
      <c r="C62" s="7"/>
      <c r="D62" s="7"/>
    </row>
    <row r="63" spans="1:18" x14ac:dyDescent="0.2">
      <c r="C63" s="7"/>
      <c r="D63" s="7"/>
    </row>
    <row r="64" spans="1:18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2024-01-17T00:51:37Z</dcterms:modified>
</cp:coreProperties>
</file>