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53ED49E-9AE7-45FA-8821-FF289A705E80}" xr6:coauthVersionLast="47" xr6:coauthVersionMax="47" xr10:uidLastSave="{00000000-0000-0000-0000-000000000000}"/>
  <bookViews>
    <workbookView xWindow="13950" yWindow="1560" windowWidth="1273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1" i="1"/>
  <c r="R22" i="1" s="1"/>
  <c r="A21" i="1"/>
  <c r="G11" i="1"/>
  <c r="F11" i="1"/>
  <c r="E21" i="1"/>
  <c r="F21" i="1" s="1"/>
  <c r="E15" i="1"/>
  <c r="C17" i="1"/>
  <c r="Q21" i="1"/>
  <c r="G21" i="1" l="1"/>
  <c r="C12" i="1"/>
  <c r="C11" i="1"/>
  <c r="O22" i="1" l="1"/>
  <c r="C15" i="1"/>
  <c r="E16" i="1" s="1"/>
  <c r="E17" i="1" s="1"/>
  <c r="O21" i="1"/>
  <c r="C16" i="1"/>
  <c r="D18" i="1" s="1"/>
  <c r="H21" i="1"/>
  <c r="C18" i="1" l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<sst xmlns="http://schemas.openxmlformats.org/spreadsheetml/2006/main" count="51" uniqueCount="46">
  <si>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</si>
  <si>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</si>
  <si>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</si>
  <si>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</si>
  <si>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</si>
  <si>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</si>
  <si>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</si>
  <si>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</si>
  <si>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</si>
  <si>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</si>
  <si>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</si>
  <si>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</si>
  <si>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</si>
  <si>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</si>
  <si>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</si>
  <si>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</si>
  <si>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</si>
  <si>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</si>
  <si>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</si>
  <si>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</si>
  <si>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</si>
  <si>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</si>
  <si>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</si>
  <si>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</si>
  <si>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</si>
  <si>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</si>
  <si>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</si>
  <si>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</si>
  <si>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</si>
  <si>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</si>
  <si>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</si>
  <si>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</si>
  <si>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</si>
  <si>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</si>
  <si>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</si>
  <si>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</si>
  <si>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</si>
  <si>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G0425-2028_Oph.xls</t>
  </si>
  <si>
    <t>EA</t>
  </si>
  <si>
    <t>IBVS 5495 Eph.</t>
  </si>
  <si>
    <t>IBVS 5495</t>
  </si>
  <si>
    <t>Oph</t>
  </si>
  <si>
    <t>V2653 Oph / GSC 0425-2028 / NSV 24021</t>
  </si>
  <si>
    <t>VSB, 91</t>
  </si>
  <si>
    <t>I</t>
  </si>
  <si>
    <t>VSB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</si>
</sst>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V2653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7D-4E71-821C-C514BB5344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VSB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-2.4699999972654041E-2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7D-4E71-821C-C514BB5344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7D-4E71-821C-C514BB5344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7D-4E71-821C-C514BB5344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7D-4E71-821C-C514BB5344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7D-4E71-821C-C514BB5344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7D-4E71-821C-C514BB5344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-2.4699999972654041E-2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7D-4E71-821C-C514BB534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335368"/>
        <c:axId val="1"/>
      </c:scatterChart>
      <c:valAx>
        <c:axId val="777335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335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104775</xdr:rowOff>
    </xdr:from>
    <xdr:to>
      <xdr:col>16</xdr:col>
      <xdr:colOff>133350</xdr:colOff>
      <xdr:row>19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7C825E-ACF3-C6F2-26AF-68DE1C39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48744.81</v>
      </c>
      <c r="J1" s="33">
        <v>4.3943300000000001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48744.81</v>
      </c>
      <c r="D4" s="8">
        <v>4.3943300000000001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v>48744.81</v>
      </c>
    </row>
    <row r="8" spans="1:12" x14ac:dyDescent="0.2">
      <c r="A8" t="s">
        <v>2</v>
      </c>
      <c r="C8">
        <v>4.3943300000000001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-1.0248962644254788E-5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59335.120600000024</v>
      </c>
      <c r="D15" s="16" t="s">
        <v>32</v>
      </c>
      <c r="E15" s="17">
        <f ca="1">TODAY()+15018.5-B9/24</f>
        <v>59964.5</v>
      </c>
    </row>
    <row r="16" spans="1:12" x14ac:dyDescent="0.2">
      <c r="A16" s="18" t="s">
        <v>3</v>
      </c>
      <c r="B16" s="11"/>
      <c r="C16" s="19">
        <f ca="1">+C8+C12</f>
        <v>4.3943197510373562</v>
      </c>
      <c r="D16" s="16" t="s">
        <v>33</v>
      </c>
      <c r="E16" s="17">
        <f ca="1">ROUND(2*(E15-C15)/C16,0)/2+1</f>
        <v>144</v>
      </c>
    </row>
    <row r="17" spans="1:18" ht="13.5" thickBot="1" x14ac:dyDescent="0.25">
      <c r="A17" s="16" t="s">
        <v>29</v>
      </c>
      <c r="B17" s="11"/>
      <c r="C17" s="11">
        <f>COUNT(C21:C2191)</f>
        <v>2</v>
      </c>
      <c r="D17" s="16" t="s">
        <v>34</v>
      </c>
      <c r="E17" s="20">
        <f ca="1">+C15+C16*E16-15018.5-C9/24</f>
        <v>44949.798477482742</v>
      </c>
    </row>
    <row r="18" spans="1:18" ht="14.25" thickTop="1" thickBot="1" x14ac:dyDescent="0.25">
      <c r="A18" s="18" t="s">
        <v>4</v>
      </c>
      <c r="B18" s="11"/>
      <c r="C18" s="21">
        <f ca="1">+C15</f>
        <v>59335.120600000024</v>
      </c>
      <c r="D18" s="22">
        <f ca="1">+C16</f>
        <v>4.3943197510373562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48744.81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33726.31</v>
      </c>
    </row>
    <row r="22" spans="1:18" x14ac:dyDescent="0.2">
      <c r="A22" s="35" t="s">
        <v>43</v>
      </c>
      <c r="B22" s="36" t="s">
        <v>44</v>
      </c>
      <c r="C22" s="37">
        <v>59335.120600000024</v>
      </c>
      <c r="D22" s="35"/>
      <c r="E22">
        <f>+(C22-C$7)/C$8</f>
        <v>2409.9943791203723</v>
      </c>
      <c r="F22">
        <f>ROUND(2*E22,0)/2</f>
        <v>2410</v>
      </c>
      <c r="G22">
        <f>+C22-(C$7+F22*C$8)</f>
        <v>-2.4699999972654041E-2</v>
      </c>
      <c r="I22">
        <f>+G22</f>
        <v>-2.4699999972654041E-2</v>
      </c>
      <c r="O22">
        <f ca="1">+C$11+C$12*$F22</f>
        <v>-2.4699999972654041E-2</v>
      </c>
      <c r="Q22" s="2">
        <f>+C22-15018.5</f>
        <v>44316.620600000024</v>
      </c>
      <c r="R22" t="e">
        <f>IF(ABS(#REF!-C21)&lt;0.00001,1,"")</f>
        <v>#REF!</v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2023-01-20T07:06:11Z</dcterms:modified>
</cp:coreProperties>
</file>