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0B30C7E0-6CDC-4C43-AD49-58364CA15106}" xr6:coauthVersionLast="47" xr6:coauthVersionMax="47" xr10:uidLastSave="{00000000-0000-0000-0000-000000000000}"/>
  <bookViews>
    <workbookView xWindow="13350" yWindow="450" windowWidth="12735" windowHeight="14595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6" i="1" l="1"/>
  <c r="F26" i="1" s="1"/>
  <c r="G26" i="1" s="1"/>
  <c r="K26" i="1" s="1"/>
  <c r="Q26" i="1"/>
  <c r="E24" i="1"/>
  <c r="F24" i="1"/>
  <c r="G24" i="1"/>
  <c r="J24" i="1"/>
  <c r="E25" i="1"/>
  <c r="F25" i="1"/>
  <c r="G25" i="1"/>
  <c r="J25" i="1"/>
  <c r="F11" i="1"/>
  <c r="G11" i="1"/>
  <c r="Q24" i="1"/>
  <c r="Q25" i="1"/>
  <c r="E22" i="1"/>
  <c r="F22" i="1"/>
  <c r="G22" i="1"/>
  <c r="I22" i="1"/>
  <c r="E23" i="1"/>
  <c r="F23" i="1"/>
  <c r="G23" i="1"/>
  <c r="I23" i="1"/>
  <c r="Q22" i="1"/>
  <c r="Q23" i="1"/>
  <c r="C21" i="1"/>
  <c r="Q21" i="1"/>
  <c r="E21" i="1"/>
  <c r="F21" i="1"/>
  <c r="G21" i="1"/>
  <c r="H21" i="1"/>
  <c r="E14" i="1"/>
  <c r="E15" i="1" s="1"/>
  <c r="C17" i="1"/>
  <c r="C12" i="1"/>
  <c r="C11" i="1"/>
  <c r="O26" i="1" l="1"/>
  <c r="O25" i="1"/>
  <c r="O23" i="1"/>
  <c r="C15" i="1"/>
  <c r="O22" i="1"/>
  <c r="O24" i="1"/>
  <c r="O21" i="1"/>
  <c r="C16" i="1"/>
  <c r="D18" i="1" s="1"/>
  <c r="E16" i="1" l="1"/>
  <c r="E17" i="1" s="1"/>
  <c r="C18" i="1"/>
</calcChain>
</file>

<file path=xl/sharedStrings.xml><?xml version="1.0" encoding="utf-8"?>
<sst xmlns="http://schemas.openxmlformats.org/spreadsheetml/2006/main" count="60" uniqueCount="50">
  <si>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</si>
  <si>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</si>
  <si>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</si>
  <si>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</si>
  <si>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</si>
  <si>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</si>
  <si>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</si>
  <si>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</si>
  <si>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</si>
  <si>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</si>
  <si>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</si>
  <si>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</si>
  <si>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</si>
  <si>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</si>
  <si>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</si>
  <si>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</si>
  <si>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</si>
  <si>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</si>
  <si>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</si>
  <si>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</si>
  <si>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</si>
  <si>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</si>
  <si>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</si>
  <si>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</si>
  <si>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</si>
  <si>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</si>
  <si>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</si>
  <si>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</si>
  <si>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</si>
  <si>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</si>
  <si>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</si>
  <si>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</si>
  <si>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</si>
  <si>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</si>
  <si>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</si>
  <si>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</si>
  <si>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</si>
  <si>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</si>
  <si>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</si>
  <si>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</si>
  <si>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</si>
  <si>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EA+BCEP:</t>
  </si>
  <si>
    <t>IBVS 6114</t>
  </si>
  <si>
    <t>II</t>
  </si>
  <si>
    <t>I</t>
  </si>
  <si>
    <t>eta Ori / GSC 4757-1588</t>
  </si>
  <si>
    <t>OEJV 0172</t>
  </si>
  <si>
    <t>OEJV</t>
  </si>
  <si>
    <t>JBAV, 55</t>
  </si>
  <si>
    <t>JBAV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</si>
</sst>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_);\(&quot;$&quot;#,##0\)"/>
    <numFmt numFmtId="172" formatCode="0.000"/>
    <numFmt numFmtId="173" formatCode="0.00000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i/>
      <sz val="10"/>
      <color indexed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8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1" applyNumberFormat="0" applyFont="0" applyFill="0" applyAlignment="0" applyProtection="0"/>
  </cellStyleXfs>
  <cellXfs count="4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14" fillId="2" borderId="0" xfId="0" applyFont="1" applyFill="1" applyAlignme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NumberFormat="1" applyFont="1" applyFill="1" applyBorder="1" applyAlignment="1" applyProtection="1">
      <alignment horizontal="left" vertical="top"/>
    </xf>
    <xf numFmtId="0" fontId="17" fillId="0" borderId="0" xfId="0" applyNumberFormat="1" applyFont="1" applyFill="1" applyBorder="1" applyAlignment="1" applyProtection="1">
      <alignment horizontal="center" vertical="top"/>
    </xf>
    <xf numFmtId="172" fontId="17" fillId="0" borderId="0" xfId="0" applyNumberFormat="1" applyFont="1" applyFill="1" applyBorder="1" applyAlignment="1" applyProtection="1">
      <alignment horizontal="left" vertical="top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173" fontId="19" fillId="0" borderId="0" xfId="0" applyNumberFormat="1" applyFont="1" applyAlignment="1">
      <alignment vertical="center" wrapText="1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Eta Ori - O-C Diagr.</a:t>
            </a:r>
          </a:p>
        </c:rich>
      </c:tx>
      <c:layout>
        <c:manualLayout>
          <c:xMode val="edge"/>
          <c:yMode val="edge"/>
          <c:x val="0.3894736842105263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1.08E-3</c:v>
                  </c:pt>
                  <c:pt idx="2">
                    <c:v>5.0000000000000001E-3</c:v>
                  </c:pt>
                  <c:pt idx="3">
                    <c:v>0.03</c:v>
                  </c:pt>
                  <c:pt idx="4">
                    <c:v>0.03</c:v>
                  </c:pt>
                  <c:pt idx="5">
                    <c:v>1.4999999999999999E-2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1.08E-3</c:v>
                  </c:pt>
                  <c:pt idx="2">
                    <c:v>5.0000000000000001E-3</c:v>
                  </c:pt>
                  <c:pt idx="3">
                    <c:v>0.03</c:v>
                  </c:pt>
                  <c:pt idx="4">
                    <c:v>0.03</c:v>
                  </c:pt>
                  <c:pt idx="5">
                    <c:v>1.4999999999999999E-2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5073</c:v>
                </c:pt>
                <c:pt idx="2">
                  <c:v>5075.5</c:v>
                </c:pt>
                <c:pt idx="3">
                  <c:v>5165.5</c:v>
                </c:pt>
                <c:pt idx="4">
                  <c:v>5168</c:v>
                </c:pt>
                <c:pt idx="5">
                  <c:v>5440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920-4527-9215-62B748859B0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1.08E-3</c:v>
                  </c:pt>
                  <c:pt idx="2">
                    <c:v>5.0000000000000001E-3</c:v>
                  </c:pt>
                  <c:pt idx="3">
                    <c:v>0.03</c:v>
                  </c:pt>
                  <c:pt idx="4">
                    <c:v>0.03</c:v>
                  </c:pt>
                  <c:pt idx="5">
                    <c:v>1.4999999999999999E-2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1.08E-3</c:v>
                  </c:pt>
                  <c:pt idx="2">
                    <c:v>5.0000000000000001E-3</c:v>
                  </c:pt>
                  <c:pt idx="3">
                    <c:v>0.03</c:v>
                  </c:pt>
                  <c:pt idx="4">
                    <c:v>0.03</c:v>
                  </c:pt>
                  <c:pt idx="5">
                    <c:v>1.4999999999999999E-2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5073</c:v>
                </c:pt>
                <c:pt idx="2">
                  <c:v>5075.5</c:v>
                </c:pt>
                <c:pt idx="3">
                  <c:v>5165.5</c:v>
                </c:pt>
                <c:pt idx="4">
                  <c:v>5168</c:v>
                </c:pt>
                <c:pt idx="5">
                  <c:v>5440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-4.1314000001875684E-2</c:v>
                </c:pt>
                <c:pt idx="2">
                  <c:v>-0.11090400000102818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920-4527-9215-62B748859B0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1.08E-3</c:v>
                  </c:pt>
                  <c:pt idx="2">
                    <c:v>5.0000000000000001E-3</c:v>
                  </c:pt>
                  <c:pt idx="3">
                    <c:v>0.03</c:v>
                  </c:pt>
                  <c:pt idx="4">
                    <c:v>0.03</c:v>
                  </c:pt>
                  <c:pt idx="5">
                    <c:v>1.4999999999999999E-2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1.08E-3</c:v>
                  </c:pt>
                  <c:pt idx="2">
                    <c:v>5.0000000000000001E-3</c:v>
                  </c:pt>
                  <c:pt idx="3">
                    <c:v>0.03</c:v>
                  </c:pt>
                  <c:pt idx="4">
                    <c:v>0.03</c:v>
                  </c:pt>
                  <c:pt idx="5">
                    <c:v>1.4999999999999999E-2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5073</c:v>
                </c:pt>
                <c:pt idx="2">
                  <c:v>5075.5</c:v>
                </c:pt>
                <c:pt idx="3">
                  <c:v>5165.5</c:v>
                </c:pt>
                <c:pt idx="4">
                  <c:v>5168</c:v>
                </c:pt>
                <c:pt idx="5">
                  <c:v>5440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3">
                  <c:v>-8.6854000001039822E-2</c:v>
                </c:pt>
                <c:pt idx="4">
                  <c:v>-6.1023999995086342E-2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920-4527-9215-62B748859B0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JBAV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1.08E-3</c:v>
                  </c:pt>
                  <c:pt idx="2">
                    <c:v>5.0000000000000001E-3</c:v>
                  </c:pt>
                  <c:pt idx="3">
                    <c:v>0.03</c:v>
                  </c:pt>
                  <c:pt idx="4">
                    <c:v>0.03</c:v>
                  </c:pt>
                  <c:pt idx="5">
                    <c:v>1.4999999999999999E-2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1.08E-3</c:v>
                  </c:pt>
                  <c:pt idx="2">
                    <c:v>5.0000000000000001E-3</c:v>
                  </c:pt>
                  <c:pt idx="3">
                    <c:v>0.03</c:v>
                  </c:pt>
                  <c:pt idx="4">
                    <c:v>0.03</c:v>
                  </c:pt>
                  <c:pt idx="5">
                    <c:v>1.4999999999999999E-2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5073</c:v>
                </c:pt>
                <c:pt idx="2">
                  <c:v>5075.5</c:v>
                </c:pt>
                <c:pt idx="3">
                  <c:v>5165.5</c:v>
                </c:pt>
                <c:pt idx="4">
                  <c:v>5168</c:v>
                </c:pt>
                <c:pt idx="5">
                  <c:v>5440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5">
                  <c:v>-3.8920000202779192E-2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920-4527-9215-62B748859B0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1.08E-3</c:v>
                  </c:pt>
                  <c:pt idx="2">
                    <c:v>5.0000000000000001E-3</c:v>
                  </c:pt>
                  <c:pt idx="3">
                    <c:v>0.03</c:v>
                  </c:pt>
                  <c:pt idx="4">
                    <c:v>0.03</c:v>
                  </c:pt>
                  <c:pt idx="5">
                    <c:v>1.4999999999999999E-2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1.08E-3</c:v>
                  </c:pt>
                  <c:pt idx="2">
                    <c:v>5.0000000000000001E-3</c:v>
                  </c:pt>
                  <c:pt idx="3">
                    <c:v>0.03</c:v>
                  </c:pt>
                  <c:pt idx="4">
                    <c:v>0.03</c:v>
                  </c:pt>
                  <c:pt idx="5">
                    <c:v>1.4999999999999999E-2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5073</c:v>
                </c:pt>
                <c:pt idx="2">
                  <c:v>5075.5</c:v>
                </c:pt>
                <c:pt idx="3">
                  <c:v>5165.5</c:v>
                </c:pt>
                <c:pt idx="4">
                  <c:v>5168</c:v>
                </c:pt>
                <c:pt idx="5">
                  <c:v>5440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920-4527-9215-62B748859B0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1.08E-3</c:v>
                  </c:pt>
                  <c:pt idx="2">
                    <c:v>5.0000000000000001E-3</c:v>
                  </c:pt>
                  <c:pt idx="3">
                    <c:v>0.03</c:v>
                  </c:pt>
                  <c:pt idx="4">
                    <c:v>0.03</c:v>
                  </c:pt>
                  <c:pt idx="5">
                    <c:v>1.4999999999999999E-2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1.08E-3</c:v>
                  </c:pt>
                  <c:pt idx="2">
                    <c:v>5.0000000000000001E-3</c:v>
                  </c:pt>
                  <c:pt idx="3">
                    <c:v>0.03</c:v>
                  </c:pt>
                  <c:pt idx="4">
                    <c:v>0.03</c:v>
                  </c:pt>
                  <c:pt idx="5">
                    <c:v>1.4999999999999999E-2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5073</c:v>
                </c:pt>
                <c:pt idx="2">
                  <c:v>5075.5</c:v>
                </c:pt>
                <c:pt idx="3">
                  <c:v>5165.5</c:v>
                </c:pt>
                <c:pt idx="4">
                  <c:v>5168</c:v>
                </c:pt>
                <c:pt idx="5">
                  <c:v>5440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920-4527-9215-62B748859B0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1.08E-3</c:v>
                  </c:pt>
                  <c:pt idx="2">
                    <c:v>5.0000000000000001E-3</c:v>
                  </c:pt>
                  <c:pt idx="3">
                    <c:v>0.03</c:v>
                  </c:pt>
                  <c:pt idx="4">
                    <c:v>0.03</c:v>
                  </c:pt>
                  <c:pt idx="5">
                    <c:v>1.4999999999999999E-2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1.08E-3</c:v>
                  </c:pt>
                  <c:pt idx="2">
                    <c:v>5.0000000000000001E-3</c:v>
                  </c:pt>
                  <c:pt idx="3">
                    <c:v>0.03</c:v>
                  </c:pt>
                  <c:pt idx="4">
                    <c:v>0.03</c:v>
                  </c:pt>
                  <c:pt idx="5">
                    <c:v>1.4999999999999999E-2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5073</c:v>
                </c:pt>
                <c:pt idx="2">
                  <c:v>5075.5</c:v>
                </c:pt>
                <c:pt idx="3">
                  <c:v>5165.5</c:v>
                </c:pt>
                <c:pt idx="4">
                  <c:v>5168</c:v>
                </c:pt>
                <c:pt idx="5">
                  <c:v>5440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920-4527-9215-62B748859B0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5073</c:v>
                </c:pt>
                <c:pt idx="2">
                  <c:v>5075.5</c:v>
                </c:pt>
                <c:pt idx="3">
                  <c:v>5165.5</c:v>
                </c:pt>
                <c:pt idx="4">
                  <c:v>5168</c:v>
                </c:pt>
                <c:pt idx="5">
                  <c:v>5440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-2.0275973158667346E-3</c:v>
                </c:pt>
                <c:pt idx="1">
                  <c:v>-6.5993038328266501E-2</c:v>
                </c:pt>
                <c:pt idx="2">
                  <c:v>-6.602456082038774E-2</c:v>
                </c:pt>
                <c:pt idx="3">
                  <c:v>-6.7159370536752E-2</c:v>
                </c:pt>
                <c:pt idx="4">
                  <c:v>-6.7190893028873239E-2</c:v>
                </c:pt>
                <c:pt idx="5">
                  <c:v>-7.0620540171663054E-2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920-4527-9215-62B748859B04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5073</c:v>
                </c:pt>
                <c:pt idx="2">
                  <c:v>5075.5</c:v>
                </c:pt>
                <c:pt idx="3">
                  <c:v>5165.5</c:v>
                </c:pt>
                <c:pt idx="4">
                  <c:v>5168</c:v>
                </c:pt>
                <c:pt idx="5">
                  <c:v>5440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920-4527-9215-62B748859B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1797352"/>
        <c:axId val="1"/>
      </c:scatterChart>
      <c:valAx>
        <c:axId val="8117973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17973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398496240601504"/>
          <c:y val="0.92375366568914952"/>
          <c:w val="0.7548872180451128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Eta Ori - O-C Diagr.</a:t>
            </a:r>
          </a:p>
        </c:rich>
      </c:tx>
      <c:layout>
        <c:manualLayout>
          <c:xMode val="edge"/>
          <c:yMode val="edge"/>
          <c:x val="0.38888951944070049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6338295822623"/>
          <c:y val="0.14035127795846455"/>
          <c:w val="0.8243255330411462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1.08E-3</c:v>
                  </c:pt>
                  <c:pt idx="2">
                    <c:v>5.0000000000000001E-3</c:v>
                  </c:pt>
                  <c:pt idx="3">
                    <c:v>0.03</c:v>
                  </c:pt>
                  <c:pt idx="4">
                    <c:v>0.03</c:v>
                  </c:pt>
                  <c:pt idx="5">
                    <c:v>1.4999999999999999E-2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1.08E-3</c:v>
                  </c:pt>
                  <c:pt idx="2">
                    <c:v>5.0000000000000001E-3</c:v>
                  </c:pt>
                  <c:pt idx="3">
                    <c:v>0.03</c:v>
                  </c:pt>
                  <c:pt idx="4">
                    <c:v>0.03</c:v>
                  </c:pt>
                  <c:pt idx="5">
                    <c:v>1.4999999999999999E-2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5073</c:v>
                </c:pt>
                <c:pt idx="2">
                  <c:v>5075.5</c:v>
                </c:pt>
                <c:pt idx="3">
                  <c:v>5165.5</c:v>
                </c:pt>
                <c:pt idx="4">
                  <c:v>5168</c:v>
                </c:pt>
                <c:pt idx="5">
                  <c:v>5440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547-4D84-9DE1-B957FC30336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1.08E-3</c:v>
                  </c:pt>
                  <c:pt idx="2">
                    <c:v>5.0000000000000001E-3</c:v>
                  </c:pt>
                  <c:pt idx="3">
                    <c:v>0.03</c:v>
                  </c:pt>
                  <c:pt idx="4">
                    <c:v>0.03</c:v>
                  </c:pt>
                  <c:pt idx="5">
                    <c:v>1.4999999999999999E-2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1.08E-3</c:v>
                  </c:pt>
                  <c:pt idx="2">
                    <c:v>5.0000000000000001E-3</c:v>
                  </c:pt>
                  <c:pt idx="3">
                    <c:v>0.03</c:v>
                  </c:pt>
                  <c:pt idx="4">
                    <c:v>0.03</c:v>
                  </c:pt>
                  <c:pt idx="5">
                    <c:v>1.4999999999999999E-2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5073</c:v>
                </c:pt>
                <c:pt idx="2">
                  <c:v>5075.5</c:v>
                </c:pt>
                <c:pt idx="3">
                  <c:v>5165.5</c:v>
                </c:pt>
                <c:pt idx="4">
                  <c:v>5168</c:v>
                </c:pt>
                <c:pt idx="5">
                  <c:v>5440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-4.1314000001875684E-2</c:v>
                </c:pt>
                <c:pt idx="2">
                  <c:v>-0.11090400000102818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547-4D84-9DE1-B957FC30336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1.08E-3</c:v>
                  </c:pt>
                  <c:pt idx="2">
                    <c:v>5.0000000000000001E-3</c:v>
                  </c:pt>
                  <c:pt idx="3">
                    <c:v>0.03</c:v>
                  </c:pt>
                  <c:pt idx="4">
                    <c:v>0.03</c:v>
                  </c:pt>
                  <c:pt idx="5">
                    <c:v>1.4999999999999999E-2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1.08E-3</c:v>
                  </c:pt>
                  <c:pt idx="2">
                    <c:v>5.0000000000000001E-3</c:v>
                  </c:pt>
                  <c:pt idx="3">
                    <c:v>0.03</c:v>
                  </c:pt>
                  <c:pt idx="4">
                    <c:v>0.03</c:v>
                  </c:pt>
                  <c:pt idx="5">
                    <c:v>1.4999999999999999E-2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5073</c:v>
                </c:pt>
                <c:pt idx="2">
                  <c:v>5075.5</c:v>
                </c:pt>
                <c:pt idx="3">
                  <c:v>5165.5</c:v>
                </c:pt>
                <c:pt idx="4">
                  <c:v>5168</c:v>
                </c:pt>
                <c:pt idx="5">
                  <c:v>5440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3">
                  <c:v>-8.6854000001039822E-2</c:v>
                </c:pt>
                <c:pt idx="4">
                  <c:v>-6.1023999995086342E-2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547-4D84-9DE1-B957FC30336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JBAV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1.08E-3</c:v>
                  </c:pt>
                  <c:pt idx="2">
                    <c:v>5.0000000000000001E-3</c:v>
                  </c:pt>
                  <c:pt idx="3">
                    <c:v>0.03</c:v>
                  </c:pt>
                  <c:pt idx="4">
                    <c:v>0.03</c:v>
                  </c:pt>
                  <c:pt idx="5">
                    <c:v>1.4999999999999999E-2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1.08E-3</c:v>
                  </c:pt>
                  <c:pt idx="2">
                    <c:v>5.0000000000000001E-3</c:v>
                  </c:pt>
                  <c:pt idx="3">
                    <c:v>0.03</c:v>
                  </c:pt>
                  <c:pt idx="4">
                    <c:v>0.03</c:v>
                  </c:pt>
                  <c:pt idx="5">
                    <c:v>1.4999999999999999E-2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5073</c:v>
                </c:pt>
                <c:pt idx="2">
                  <c:v>5075.5</c:v>
                </c:pt>
                <c:pt idx="3">
                  <c:v>5165.5</c:v>
                </c:pt>
                <c:pt idx="4">
                  <c:v>5168</c:v>
                </c:pt>
                <c:pt idx="5">
                  <c:v>5440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5">
                  <c:v>-3.8920000202779192E-2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547-4D84-9DE1-B957FC30336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1.08E-3</c:v>
                  </c:pt>
                  <c:pt idx="2">
                    <c:v>5.0000000000000001E-3</c:v>
                  </c:pt>
                  <c:pt idx="3">
                    <c:v>0.03</c:v>
                  </c:pt>
                  <c:pt idx="4">
                    <c:v>0.03</c:v>
                  </c:pt>
                  <c:pt idx="5">
                    <c:v>1.4999999999999999E-2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1.08E-3</c:v>
                  </c:pt>
                  <c:pt idx="2">
                    <c:v>5.0000000000000001E-3</c:v>
                  </c:pt>
                  <c:pt idx="3">
                    <c:v>0.03</c:v>
                  </c:pt>
                  <c:pt idx="4">
                    <c:v>0.03</c:v>
                  </c:pt>
                  <c:pt idx="5">
                    <c:v>1.4999999999999999E-2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5073</c:v>
                </c:pt>
                <c:pt idx="2">
                  <c:v>5075.5</c:v>
                </c:pt>
                <c:pt idx="3">
                  <c:v>5165.5</c:v>
                </c:pt>
                <c:pt idx="4">
                  <c:v>5168</c:v>
                </c:pt>
                <c:pt idx="5">
                  <c:v>5440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547-4D84-9DE1-B957FC30336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1.08E-3</c:v>
                  </c:pt>
                  <c:pt idx="2">
                    <c:v>5.0000000000000001E-3</c:v>
                  </c:pt>
                  <c:pt idx="3">
                    <c:v>0.03</c:v>
                  </c:pt>
                  <c:pt idx="4">
                    <c:v>0.03</c:v>
                  </c:pt>
                  <c:pt idx="5">
                    <c:v>1.4999999999999999E-2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1.08E-3</c:v>
                  </c:pt>
                  <c:pt idx="2">
                    <c:v>5.0000000000000001E-3</c:v>
                  </c:pt>
                  <c:pt idx="3">
                    <c:v>0.03</c:v>
                  </c:pt>
                  <c:pt idx="4">
                    <c:v>0.03</c:v>
                  </c:pt>
                  <c:pt idx="5">
                    <c:v>1.4999999999999999E-2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5073</c:v>
                </c:pt>
                <c:pt idx="2">
                  <c:v>5075.5</c:v>
                </c:pt>
                <c:pt idx="3">
                  <c:v>5165.5</c:v>
                </c:pt>
                <c:pt idx="4">
                  <c:v>5168</c:v>
                </c:pt>
                <c:pt idx="5">
                  <c:v>5440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547-4D84-9DE1-B957FC30336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1.08E-3</c:v>
                  </c:pt>
                  <c:pt idx="2">
                    <c:v>5.0000000000000001E-3</c:v>
                  </c:pt>
                  <c:pt idx="3">
                    <c:v>0.03</c:v>
                  </c:pt>
                  <c:pt idx="4">
                    <c:v>0.03</c:v>
                  </c:pt>
                  <c:pt idx="5">
                    <c:v>1.4999999999999999E-2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1.08E-3</c:v>
                  </c:pt>
                  <c:pt idx="2">
                    <c:v>5.0000000000000001E-3</c:v>
                  </c:pt>
                  <c:pt idx="3">
                    <c:v>0.03</c:v>
                  </c:pt>
                  <c:pt idx="4">
                    <c:v>0.03</c:v>
                  </c:pt>
                  <c:pt idx="5">
                    <c:v>1.4999999999999999E-2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5073</c:v>
                </c:pt>
                <c:pt idx="2">
                  <c:v>5075.5</c:v>
                </c:pt>
                <c:pt idx="3">
                  <c:v>5165.5</c:v>
                </c:pt>
                <c:pt idx="4">
                  <c:v>5168</c:v>
                </c:pt>
                <c:pt idx="5">
                  <c:v>5440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547-4D84-9DE1-B957FC30336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5073</c:v>
                </c:pt>
                <c:pt idx="2">
                  <c:v>5075.5</c:v>
                </c:pt>
                <c:pt idx="3">
                  <c:v>5165.5</c:v>
                </c:pt>
                <c:pt idx="4">
                  <c:v>5168</c:v>
                </c:pt>
                <c:pt idx="5">
                  <c:v>5440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-2.0275973158667346E-3</c:v>
                </c:pt>
                <c:pt idx="1">
                  <c:v>-6.5993038328266501E-2</c:v>
                </c:pt>
                <c:pt idx="2">
                  <c:v>-6.602456082038774E-2</c:v>
                </c:pt>
                <c:pt idx="3">
                  <c:v>-6.7159370536752E-2</c:v>
                </c:pt>
                <c:pt idx="4">
                  <c:v>-6.7190893028873239E-2</c:v>
                </c:pt>
                <c:pt idx="5">
                  <c:v>-7.0620540171663054E-2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547-4D84-9DE1-B957FC30336B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5073</c:v>
                </c:pt>
                <c:pt idx="2">
                  <c:v>5075.5</c:v>
                </c:pt>
                <c:pt idx="3">
                  <c:v>5165.5</c:v>
                </c:pt>
                <c:pt idx="4">
                  <c:v>5168</c:v>
                </c:pt>
                <c:pt idx="5">
                  <c:v>5440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547-4D84-9DE1-B957FC3033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1805552"/>
        <c:axId val="1"/>
      </c:scatterChart>
      <c:valAx>
        <c:axId val="8118055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52631371529013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18055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519551047110101"/>
          <c:y val="0.92397937099967764"/>
          <c:w val="0.75375485721942415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0</xdr:row>
      <xdr:rowOff>0</xdr:rowOff>
    </xdr:from>
    <xdr:to>
      <xdr:col>17</xdr:col>
      <xdr:colOff>647700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C56EBCE7-4ED5-4EE2-7E9A-C5A83DAC36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0</xdr:colOff>
      <xdr:row>0</xdr:row>
      <xdr:rowOff>0</xdr:rowOff>
    </xdr:from>
    <xdr:to>
      <xdr:col>29</xdr:col>
      <xdr:colOff>171450</xdr:colOff>
      <xdr:row>19</xdr:row>
      <xdr:rowOff>9525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72763D2F-B212-8FF6-EA65-9F45EA76BA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F5" sqref="F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45</v>
      </c>
    </row>
    <row r="2" spans="1:7" x14ac:dyDescent="0.2">
      <c r="A2" t="s">
        <v>23</v>
      </c>
      <c r="B2" t="s">
        <v>41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28" t="s">
        <v>39</v>
      </c>
      <c r="D4" s="29" t="s">
        <v>39</v>
      </c>
    </row>
    <row r="6" spans="1:7" x14ac:dyDescent="0.2">
      <c r="A6" s="5" t="s">
        <v>1</v>
      </c>
    </row>
    <row r="7" spans="1:7" x14ac:dyDescent="0.2">
      <c r="A7" t="s">
        <v>2</v>
      </c>
      <c r="C7" s="8">
        <v>15761.825999999999</v>
      </c>
      <c r="D7" s="30" t="s">
        <v>40</v>
      </c>
    </row>
    <row r="8" spans="1:7" x14ac:dyDescent="0.2">
      <c r="A8" t="s">
        <v>3</v>
      </c>
      <c r="C8" s="8">
        <v>7.989268</v>
      </c>
      <c r="D8" s="30" t="s">
        <v>40</v>
      </c>
    </row>
    <row r="9" spans="1:7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-2.0275973158667346E-3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-1.260899684849197E-5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36</v>
      </c>
      <c r="E13" s="11">
        <v>1</v>
      </c>
    </row>
    <row r="14" spans="1:7" x14ac:dyDescent="0.2">
      <c r="A14" s="10"/>
      <c r="B14" s="10"/>
      <c r="C14" s="10"/>
      <c r="D14" s="14" t="s">
        <v>31</v>
      </c>
      <c r="E14" s="15">
        <f ca="1">NOW()+15018.5+$C$9/24</f>
        <v>59965.679382870367</v>
      </c>
    </row>
    <row r="15" spans="1:7" x14ac:dyDescent="0.2">
      <c r="A15" s="12" t="s">
        <v>17</v>
      </c>
      <c r="B15" s="10"/>
      <c r="C15" s="13">
        <f ca="1">(C7+C11)+(C8+C12)*INT(MAX(F21:F3533))</f>
        <v>59223.373299459825</v>
      </c>
      <c r="D15" s="14" t="s">
        <v>37</v>
      </c>
      <c r="E15" s="15">
        <f ca="1">ROUND(2*(E14-$C$7)/$C$8,0)/2+E13</f>
        <v>5534</v>
      </c>
    </row>
    <row r="16" spans="1:7" x14ac:dyDescent="0.2">
      <c r="A16" s="16" t="s">
        <v>4</v>
      </c>
      <c r="B16" s="10"/>
      <c r="C16" s="17">
        <f ca="1">+C8+C12</f>
        <v>7.9892553910031516</v>
      </c>
      <c r="D16" s="14" t="s">
        <v>38</v>
      </c>
      <c r="E16" s="24">
        <f ca="1">ROUND(2*(E14-$C$15)/$C$16,0)/2+E13</f>
        <v>94</v>
      </c>
    </row>
    <row r="17" spans="1:18" ht="13.5" thickBot="1" x14ac:dyDescent="0.25">
      <c r="A17" s="14" t="s">
        <v>28</v>
      </c>
      <c r="B17" s="10"/>
      <c r="C17" s="10">
        <f>COUNT(C21:C2191)</f>
        <v>6</v>
      </c>
      <c r="D17" s="14" t="s">
        <v>32</v>
      </c>
      <c r="E17" s="18">
        <f ca="1">+$C$15+$C$16*E16-15018.5-$C$9/24</f>
        <v>44956.259139547459</v>
      </c>
    </row>
    <row r="18" spans="1:18" ht="14.25" thickTop="1" thickBot="1" x14ac:dyDescent="0.25">
      <c r="A18" s="16" t="s">
        <v>5</v>
      </c>
      <c r="B18" s="10"/>
      <c r="C18" s="19">
        <f ca="1">+C15</f>
        <v>59223.373299459825</v>
      </c>
      <c r="D18" s="20">
        <f ca="1">+C16</f>
        <v>7.9892553910031516</v>
      </c>
      <c r="E18" s="21" t="s">
        <v>33</v>
      </c>
      <c r="F18">
        <v>0</v>
      </c>
    </row>
    <row r="19" spans="1:18" ht="13.5" thickTop="1" x14ac:dyDescent="0.2">
      <c r="A19" s="25" t="s">
        <v>34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40</v>
      </c>
      <c r="I20" s="7" t="s">
        <v>27</v>
      </c>
      <c r="J20" s="7" t="s">
        <v>47</v>
      </c>
      <c r="K20" s="7" t="s">
        <v>49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7" t="s">
        <v>35</v>
      </c>
    </row>
    <row r="21" spans="1:18" x14ac:dyDescent="0.2">
      <c r="A21" t="s">
        <v>40</v>
      </c>
      <c r="C21" s="8">
        <f>C$7</f>
        <v>15761.825999999999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-2.0275973158667346E-3</v>
      </c>
      <c r="Q21" s="2">
        <f>+C21-15018.5</f>
        <v>743.32599999999911</v>
      </c>
    </row>
    <row r="22" spans="1:18" x14ac:dyDescent="0.2">
      <c r="A22" s="32" t="s">
        <v>42</v>
      </c>
      <c r="B22" s="33" t="s">
        <v>43</v>
      </c>
      <c r="C22" s="32">
        <v>56291.341249999998</v>
      </c>
      <c r="D22" s="32">
        <v>1.08E-3</v>
      </c>
      <c r="E22">
        <f>+(C22-C$7)/C$8</f>
        <v>5072.9948288128517</v>
      </c>
      <c r="F22">
        <f>ROUND(2*E22,0)/2+F$18</f>
        <v>5073</v>
      </c>
      <c r="G22" s="31">
        <f>+C22-(C$7+F22*C$8)</f>
        <v>-4.1314000001875684E-2</v>
      </c>
      <c r="I22">
        <f>+G22</f>
        <v>-4.1314000001875684E-2</v>
      </c>
      <c r="O22">
        <f ca="1">+C$11+C$12*$F22</f>
        <v>-6.5993038328266501E-2</v>
      </c>
      <c r="Q22" s="2">
        <f>+C22-15018.5</f>
        <v>41272.841249999998</v>
      </c>
    </row>
    <row r="23" spans="1:18" x14ac:dyDescent="0.2">
      <c r="A23" s="32" t="s">
        <v>42</v>
      </c>
      <c r="B23" s="33" t="s">
        <v>44</v>
      </c>
      <c r="C23" s="32">
        <v>56311.244830000003</v>
      </c>
      <c r="D23" s="32">
        <v>5.0000000000000001E-3</v>
      </c>
      <c r="E23">
        <f>+(C23-C$7)/C$8</f>
        <v>5075.4861183778039</v>
      </c>
      <c r="F23">
        <f>ROUND(2*E23,0)/2+F$18</f>
        <v>5075.5</v>
      </c>
      <c r="G23" s="31">
        <f>+C23-(C$7+F23*C$8)</f>
        <v>-0.11090400000102818</v>
      </c>
      <c r="I23">
        <f>+G23</f>
        <v>-0.11090400000102818</v>
      </c>
      <c r="O23">
        <f ca="1">+C$11+C$12*$F23</f>
        <v>-6.602456082038774E-2</v>
      </c>
      <c r="Q23" s="2">
        <f>+C23-15018.5</f>
        <v>41292.744830000003</v>
      </c>
    </row>
    <row r="24" spans="1:18" x14ac:dyDescent="0.2">
      <c r="A24" s="34" t="s">
        <v>46</v>
      </c>
      <c r="B24" s="35" t="s">
        <v>44</v>
      </c>
      <c r="C24" s="36">
        <v>57030.303</v>
      </c>
      <c r="D24" s="36">
        <v>0.03</v>
      </c>
      <c r="E24">
        <f>+(C24-C$7)/C$8</f>
        <v>5165.489128666105</v>
      </c>
      <c r="F24">
        <f>ROUND(2*E24,0)/2+F$18</f>
        <v>5165.5</v>
      </c>
      <c r="G24" s="31">
        <f>+C24-(C$7+F24*C$8)</f>
        <v>-8.6854000001039822E-2</v>
      </c>
      <c r="J24">
        <f>+G24</f>
        <v>-8.6854000001039822E-2</v>
      </c>
      <c r="O24">
        <f ca="1">+C$11+C$12*$F24</f>
        <v>-6.7159370536752E-2</v>
      </c>
      <c r="Q24" s="2">
        <f>+C24-15018.5</f>
        <v>42011.803</v>
      </c>
    </row>
    <row r="25" spans="1:18" x14ac:dyDescent="0.2">
      <c r="A25" s="34" t="s">
        <v>46</v>
      </c>
      <c r="B25" s="35" t="s">
        <v>43</v>
      </c>
      <c r="C25" s="36">
        <v>57050.302000000003</v>
      </c>
      <c r="D25" s="36">
        <v>0.03</v>
      </c>
      <c r="E25">
        <f>+(C25-C$7)/C$8</f>
        <v>5167.9923617532922</v>
      </c>
      <c r="F25">
        <f>ROUND(2*E25,0)/2+F$18</f>
        <v>5168</v>
      </c>
      <c r="G25" s="31">
        <f>+C25-(C$7+F25*C$8)</f>
        <v>-6.1023999995086342E-2</v>
      </c>
      <c r="J25">
        <f>+G25</f>
        <v>-6.1023999995086342E-2</v>
      </c>
      <c r="O25">
        <f ca="1">+C$11+C$12*$F25</f>
        <v>-6.7190893028873239E-2</v>
      </c>
      <c r="Q25" s="2">
        <f>+C25-15018.5</f>
        <v>42031.802000000003</v>
      </c>
    </row>
    <row r="26" spans="1:18" x14ac:dyDescent="0.2">
      <c r="A26" s="37" t="s">
        <v>48</v>
      </c>
      <c r="B26" s="38" t="s">
        <v>43</v>
      </c>
      <c r="C26" s="39">
        <v>59223.404999999795</v>
      </c>
      <c r="D26" s="37">
        <v>1.4999999999999999E-2</v>
      </c>
      <c r="E26">
        <f>+(C26-C$7)/C$8</f>
        <v>5439.9951284648096</v>
      </c>
      <c r="F26">
        <f>ROUND(2*E26,0)/2+F$18</f>
        <v>5440</v>
      </c>
      <c r="G26" s="31">
        <f>+C26-(C$7+F26*C$8)</f>
        <v>-3.8920000202779192E-2</v>
      </c>
      <c r="K26">
        <f>+G26</f>
        <v>-3.8920000202779192E-2</v>
      </c>
      <c r="O26">
        <f ca="1">+C$11+C$12*$F26</f>
        <v>-7.0620540171663054E-2</v>
      </c>
      <c r="Q26" s="2">
        <f>+C26-15018.5</f>
        <v>44204.904999999795</v>
      </c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2023-01-21T03:18:18Z</dcterms:modified>
</cp:coreProperties>
</file>