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9355D6-4AD4-4A75-8547-D88EBA9E7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E89" i="1"/>
  <c r="F89" i="1"/>
  <c r="G89" i="1" s="1"/>
  <c r="K89" i="1" s="1"/>
  <c r="Q89" i="1"/>
  <c r="E88" i="1"/>
  <c r="F88" i="1"/>
  <c r="G88" i="1"/>
  <c r="K88" i="1"/>
  <c r="E86" i="1"/>
  <c r="F86" i="1"/>
  <c r="G86" i="1"/>
  <c r="K86" i="1"/>
  <c r="E87" i="1"/>
  <c r="F87" i="1"/>
  <c r="G87" i="1"/>
  <c r="K87" i="1"/>
  <c r="D9" i="1"/>
  <c r="C9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J52" i="1"/>
  <c r="E53" i="1"/>
  <c r="F53" i="1"/>
  <c r="G53" i="1"/>
  <c r="J53" i="1"/>
  <c r="E54" i="1"/>
  <c r="F54" i="1"/>
  <c r="G54" i="1"/>
  <c r="J54" i="1"/>
  <c r="E55" i="1"/>
  <c r="F55" i="1"/>
  <c r="G55" i="1"/>
  <c r="J55" i="1"/>
  <c r="E56" i="1"/>
  <c r="F56" i="1"/>
  <c r="G56" i="1"/>
  <c r="J56" i="1"/>
  <c r="E57" i="1"/>
  <c r="F57" i="1"/>
  <c r="G57" i="1"/>
  <c r="J57" i="1"/>
  <c r="E58" i="1"/>
  <c r="F58" i="1"/>
  <c r="G58" i="1"/>
  <c r="J58" i="1"/>
  <c r="E59" i="1"/>
  <c r="F59" i="1"/>
  <c r="G59" i="1"/>
  <c r="J59" i="1"/>
  <c r="E60" i="1"/>
  <c r="F60" i="1"/>
  <c r="G60" i="1"/>
  <c r="J60" i="1"/>
  <c r="E61" i="1"/>
  <c r="F61" i="1"/>
  <c r="G61" i="1"/>
  <c r="J61" i="1"/>
  <c r="E62" i="1"/>
  <c r="F62" i="1"/>
  <c r="G62" i="1"/>
  <c r="J62" i="1"/>
  <c r="E63" i="1"/>
  <c r="F63" i="1"/>
  <c r="G63" i="1"/>
  <c r="J63" i="1"/>
  <c r="E64" i="1"/>
  <c r="F64" i="1"/>
  <c r="G64" i="1"/>
  <c r="J64" i="1"/>
  <c r="E65" i="1"/>
  <c r="F65" i="1"/>
  <c r="G65" i="1"/>
  <c r="J65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E73" i="1"/>
  <c r="F73" i="1"/>
  <c r="G73" i="1"/>
  <c r="J73" i="1"/>
  <c r="E74" i="1"/>
  <c r="F74" i="1"/>
  <c r="G74" i="1"/>
  <c r="J74" i="1"/>
  <c r="E75" i="1"/>
  <c r="F75" i="1"/>
  <c r="G75" i="1"/>
  <c r="J75" i="1"/>
  <c r="E76" i="1"/>
  <c r="F76" i="1"/>
  <c r="G76" i="1"/>
  <c r="J76" i="1"/>
  <c r="E77" i="1"/>
  <c r="F77" i="1"/>
  <c r="G77" i="1"/>
  <c r="J77" i="1"/>
  <c r="E78" i="1"/>
  <c r="F78" i="1"/>
  <c r="G78" i="1"/>
  <c r="J78" i="1"/>
  <c r="E79" i="1"/>
  <c r="F79" i="1"/>
  <c r="G79" i="1"/>
  <c r="J79" i="1"/>
  <c r="E80" i="1"/>
  <c r="F80" i="1"/>
  <c r="G80" i="1"/>
  <c r="J80" i="1"/>
  <c r="E81" i="1"/>
  <c r="F81" i="1"/>
  <c r="G81" i="1"/>
  <c r="K81" i="1"/>
  <c r="E82" i="1"/>
  <c r="F82" i="1"/>
  <c r="G82" i="1"/>
  <c r="K82" i="1"/>
  <c r="E83" i="1"/>
  <c r="F83" i="1"/>
  <c r="G83" i="1"/>
  <c r="K83" i="1"/>
  <c r="E84" i="1"/>
  <c r="F84" i="1"/>
  <c r="G84" i="1"/>
  <c r="K84" i="1"/>
  <c r="E85" i="1"/>
  <c r="F85" i="1"/>
  <c r="G85" i="1"/>
  <c r="K85" i="1"/>
  <c r="Q88" i="1"/>
  <c r="Q86" i="1"/>
  <c r="Q87" i="1"/>
  <c r="Q84" i="1"/>
  <c r="Q85" i="1"/>
  <c r="Q81" i="1"/>
  <c r="Q82" i="1"/>
  <c r="Q83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21" i="1"/>
  <c r="Q22" i="1"/>
  <c r="Q23" i="1"/>
  <c r="Q24" i="1"/>
  <c r="Q25" i="1"/>
  <c r="Q26" i="1"/>
  <c r="Q27" i="1"/>
  <c r="Q28" i="1"/>
  <c r="Q29" i="1"/>
  <c r="F16" i="1"/>
  <c r="F17" i="1" s="1"/>
  <c r="C17" i="1"/>
  <c r="Q56" i="1"/>
  <c r="C11" i="1"/>
  <c r="C12" i="1"/>
  <c r="O90" i="1" l="1"/>
  <c r="O89" i="1"/>
  <c r="O50" i="1"/>
  <c r="O45" i="1"/>
  <c r="O48" i="1"/>
  <c r="O76" i="1"/>
  <c r="O63" i="1"/>
  <c r="O84" i="1"/>
  <c r="O56" i="1"/>
  <c r="O25" i="1"/>
  <c r="O28" i="1"/>
  <c r="O88" i="1"/>
  <c r="O59" i="1"/>
  <c r="O53" i="1"/>
  <c r="O21" i="1"/>
  <c r="O24" i="1"/>
  <c r="O71" i="1"/>
  <c r="O33" i="1"/>
  <c r="O82" i="1"/>
  <c r="C15" i="1"/>
  <c r="O80" i="1"/>
  <c r="O75" i="1"/>
  <c r="O70" i="1"/>
  <c r="O35" i="1"/>
  <c r="O27" i="1"/>
  <c r="O44" i="1"/>
  <c r="O86" i="1"/>
  <c r="O23" i="1"/>
  <c r="O43" i="1"/>
  <c r="O58" i="1"/>
  <c r="O85" i="1"/>
  <c r="O38" i="1"/>
  <c r="O61" i="1"/>
  <c r="O67" i="1"/>
  <c r="O62" i="1"/>
  <c r="O81" i="1"/>
  <c r="O29" i="1"/>
  <c r="O79" i="1"/>
  <c r="O41" i="1"/>
  <c r="O36" i="1"/>
  <c r="O49" i="1"/>
  <c r="O40" i="1"/>
  <c r="O30" i="1"/>
  <c r="O31" i="1"/>
  <c r="O26" i="1"/>
  <c r="O72" i="1"/>
  <c r="O39" i="1"/>
  <c r="O34" i="1"/>
  <c r="O83" i="1"/>
  <c r="O87" i="1"/>
  <c r="O60" i="1"/>
  <c r="O46" i="1"/>
  <c r="O65" i="1"/>
  <c r="O74" i="1"/>
  <c r="O69" i="1"/>
  <c r="O47" i="1"/>
  <c r="O42" i="1"/>
  <c r="O37" i="1"/>
  <c r="O32" i="1"/>
  <c r="O68" i="1"/>
  <c r="O54" i="1"/>
  <c r="O73" i="1"/>
  <c r="O22" i="1"/>
  <c r="O77" i="1"/>
  <c r="O64" i="1"/>
  <c r="O78" i="1"/>
  <c r="O55" i="1"/>
  <c r="O52" i="1"/>
  <c r="O57" i="1"/>
  <c r="O51" i="1"/>
  <c r="O6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<sst xmlns="http://schemas.openxmlformats.org/spreadsheetml/2006/main" count="374" uniqueCount="58">
  <si>
    <t>OEJV 0182</t>
  </si>
  <si>
    <t>OEJV 0189</t>
  </si>
  <si>
    <t>s5</t>
  </si>
  <si>
    <t>s6</t>
  </si>
  <si>
    <t>s7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</si>
  <si>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</si>
  <si>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</si>
  <si>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</si>
  <si>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</si>
  <si>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</si>
  <si>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</si>
  <si>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</si>
  <si>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</si>
  <si>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</si>
  <si>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</si>
  <si>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</si>
  <si>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</si>
  <si>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</si>
  <si>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</si>
  <si>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</si>
  <si>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</si>
  <si>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</si>
  <si>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</si>
  <si>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</si>
  <si>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</si>
  <si>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</si>
  <si>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</si>
  <si>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</si>
  <si>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</si>
  <si>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</si>
  <si>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</si>
  <si>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</si>
  <si>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</si>
  <si>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</si>
  <si>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</si>
  <si>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</si>
  <si>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</si>
  <si>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</si>
  <si>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</si>
  <si>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</si>
  <si>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</si>
  <si>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</si>
  <si>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MW Pav / GSC 9316-1131</t>
  </si>
  <si>
    <t>G9316-1131</t>
  </si>
  <si>
    <t>EW</t>
  </si>
  <si>
    <t>Malkov</t>
  </si>
  <si>
    <t>IBVS 0574</t>
  </si>
  <si>
    <t>I</t>
  </si>
  <si>
    <t>PE</t>
  </si>
  <si>
    <t>IBVS 0917</t>
  </si>
  <si>
    <t>II</t>
  </si>
  <si>
    <t/>
  </si>
  <si>
    <t>Period confirmed by ToMcat 2012-03-30</t>
  </si>
  <si>
    <t>OEJV 0168</t>
  </si>
  <si>
    <t>OEJV 0177</t>
  </si>
  <si>
    <t>vis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</si>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</sst>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/>
    <xf numFmtId="165" fontId="36" fillId="0" borderId="0" xfId="0" applyNumberFormat="1" applyFont="1" applyAlignment="1"/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Pav - O-C Diagr.</a:t>
            </a:r>
          </a:p>
        </c:rich>
      </c:tx>
      <c:layout>
        <c:manualLayout>
          <c:xMode val="edge"/>
          <c:yMode val="edge"/>
          <c:x val="0.3890452387271815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4035127795846455"/>
          <c:w val="0.83005674901846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Active!$D$21:$D$200</c:f>
                <c:numCache>
                  <c:formatCode>General</c:formatCode>
                  <c:ptCount val="1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Active!$D$21:$D$200</c:f>
                <c:numCache>
                  <c:formatCode>General</c:formatCode>
                  <c:ptCount val="1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9-48D7-83C0-C840BECC34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9-48D7-83C0-C840BECC34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0">
                  <c:v>-1.3860200000635814E-2</c:v>
                </c:pt>
                <c:pt idx="1">
                  <c:v>5.9415799994894769E-2</c:v>
                </c:pt>
                <c:pt idx="2">
                  <c:v>9.820600003877189E-3</c:v>
                </c:pt>
                <c:pt idx="3">
                  <c:v>-2.4133400009304751E-2</c:v>
                </c:pt>
                <c:pt idx="4">
                  <c:v>3.7188599999353755E-2</c:v>
                </c:pt>
                <c:pt idx="5">
                  <c:v>1.1409399994590785E-2</c:v>
                </c:pt>
                <c:pt idx="6">
                  <c:v>2.5932399992598221E-2</c:v>
                </c:pt>
                <c:pt idx="7">
                  <c:v>4.7015999953146093E-3</c:v>
                </c:pt>
                <c:pt idx="8">
                  <c:v>-1.3048000037088059E-3</c:v>
                </c:pt>
                <c:pt idx="9">
                  <c:v>-4.221279999910621E-2</c:v>
                </c:pt>
                <c:pt idx="10">
                  <c:v>9.2569999978877604E-3</c:v>
                </c:pt>
                <c:pt idx="11">
                  <c:v>3.2779999994090758E-2</c:v>
                </c:pt>
                <c:pt idx="12">
                  <c:v>-2.5815200002398342E-2</c:v>
                </c:pt>
                <c:pt idx="13">
                  <c:v>-9.8224000030313618E-3</c:v>
                </c:pt>
                <c:pt idx="14">
                  <c:v>1.7005999907269143E-3</c:v>
                </c:pt>
                <c:pt idx="15">
                  <c:v>1.2223600002471358E-2</c:v>
                </c:pt>
                <c:pt idx="16">
                  <c:v>2.6746599993202835E-2</c:v>
                </c:pt>
                <c:pt idx="17">
                  <c:v>5.5022599997755606E-2</c:v>
                </c:pt>
                <c:pt idx="18">
                  <c:v>-2.3584000002301764E-2</c:v>
                </c:pt>
                <c:pt idx="19">
                  <c:v>-1.1060999997425824E-2</c:v>
                </c:pt>
                <c:pt idx="20">
                  <c:v>9.6585999926901422E-3</c:v>
                </c:pt>
                <c:pt idx="21">
                  <c:v>6.7045999967376702E-3</c:v>
                </c:pt>
                <c:pt idx="22">
                  <c:v>-2.8192800004035234E-2</c:v>
                </c:pt>
                <c:pt idx="23">
                  <c:v>-3.1928000025800429E-3</c:v>
                </c:pt>
                <c:pt idx="24">
                  <c:v>5.1816399995004758E-2</c:v>
                </c:pt>
                <c:pt idx="25">
                  <c:v>1.933939999435097E-2</c:v>
                </c:pt>
                <c:pt idx="26">
                  <c:v>-5.6146800008718856E-2</c:v>
                </c:pt>
                <c:pt idx="27">
                  <c:v>-5.1146800004062243E-2</c:v>
                </c:pt>
                <c:pt idx="28">
                  <c:v>-4.5146800002839882E-2</c:v>
                </c:pt>
                <c:pt idx="29">
                  <c:v>-3.2989800005452707E-2</c:v>
                </c:pt>
                <c:pt idx="30">
                  <c:v>5.6251999994856305E-3</c:v>
                </c:pt>
                <c:pt idx="31">
                  <c:v>-1.1851800001750235E-2</c:v>
                </c:pt>
                <c:pt idx="32">
                  <c:v>-1.7238000000361353E-3</c:v>
                </c:pt>
                <c:pt idx="33">
                  <c:v>4.6552200001315214E-2</c:v>
                </c:pt>
                <c:pt idx="34">
                  <c:v>4.7598199991625734E-2</c:v>
                </c:pt>
                <c:pt idx="35">
                  <c:v>0</c:v>
                </c:pt>
                <c:pt idx="36">
                  <c:v>3.9999999717110768E-4</c:v>
                </c:pt>
                <c:pt idx="37">
                  <c:v>2.3999999975785613E-3</c:v>
                </c:pt>
                <c:pt idx="38">
                  <c:v>3.4999999988940544E-3</c:v>
                </c:pt>
                <c:pt idx="39">
                  <c:v>3.4137999973609112E-3</c:v>
                </c:pt>
                <c:pt idx="40">
                  <c:v>6.4137999943341129E-3</c:v>
                </c:pt>
                <c:pt idx="41">
                  <c:v>8.313799997267779E-3</c:v>
                </c:pt>
                <c:pt idx="42">
                  <c:v>6.4229999916278757E-3</c:v>
                </c:pt>
                <c:pt idx="43">
                  <c:v>8.4229999920353293E-3</c:v>
                </c:pt>
                <c:pt idx="44">
                  <c:v>9.2229999936535023E-3</c:v>
                </c:pt>
                <c:pt idx="45">
                  <c:v>8.9199999638367444E-4</c:v>
                </c:pt>
                <c:pt idx="46">
                  <c:v>9.9199999385746196E-4</c:v>
                </c:pt>
                <c:pt idx="47">
                  <c:v>3.9919999981066212E-3</c:v>
                </c:pt>
                <c:pt idx="48">
                  <c:v>-2.609620000293944E-2</c:v>
                </c:pt>
                <c:pt idx="49">
                  <c:v>-5.7096000091405585E-3</c:v>
                </c:pt>
                <c:pt idx="50">
                  <c:v>-4.5096000030753203E-3</c:v>
                </c:pt>
                <c:pt idx="51">
                  <c:v>-4.0096000084304251E-3</c:v>
                </c:pt>
                <c:pt idx="52">
                  <c:v>-5.8659999922383577E-4</c:v>
                </c:pt>
                <c:pt idx="53">
                  <c:v>-1.8660000205272809E-4</c:v>
                </c:pt>
                <c:pt idx="54">
                  <c:v>3.1339999986812472E-4</c:v>
                </c:pt>
                <c:pt idx="55">
                  <c:v>-5.9498000046005473E-3</c:v>
                </c:pt>
                <c:pt idx="56">
                  <c:v>-3.5498000070219859E-3</c:v>
                </c:pt>
                <c:pt idx="57">
                  <c:v>-6.3888000004226342E-3</c:v>
                </c:pt>
                <c:pt idx="58">
                  <c:v>-5.7888000010279939E-3</c:v>
                </c:pt>
                <c:pt idx="59">
                  <c:v>-4.5888000022387132E-3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39-48D7-83C0-C840BECC34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60">
                  <c:v>1.2521399999968708E-2</c:v>
                </c:pt>
                <c:pt idx="61">
                  <c:v>1.3701399999263231E-2</c:v>
                </c:pt>
                <c:pt idx="62">
                  <c:v>1.4681399996334221E-2</c:v>
                </c:pt>
                <c:pt idx="63">
                  <c:v>1.2021199814626016E-2</c:v>
                </c:pt>
                <c:pt idx="64">
                  <c:v>1.6811000066809356E-2</c:v>
                </c:pt>
                <c:pt idx="65">
                  <c:v>1.9270199998572934E-2</c:v>
                </c:pt>
                <c:pt idx="66">
                  <c:v>1.6013999993447214E-2</c:v>
                </c:pt>
                <c:pt idx="67">
                  <c:v>1.697000000422122E-2</c:v>
                </c:pt>
                <c:pt idx="68">
                  <c:v>3.8116400195576716E-2</c:v>
                </c:pt>
                <c:pt idx="69">
                  <c:v>3.5344199961400591E-2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9-48D7-83C0-C840BECC34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39-48D7-83C0-C840BECC34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39-48D7-83C0-C840BECC34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39-48D7-83C0-C840BECC34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0">
                  <c:v>-4.1722685762494473E-4</c:v>
                </c:pt>
                <c:pt idx="1">
                  <c:v>-3.9426908452606935E-4</c:v>
                </c:pt>
                <c:pt idx="2">
                  <c:v>-3.6059768398105175E-4</c:v>
                </c:pt>
                <c:pt idx="3">
                  <c:v>-3.5677138846457266E-4</c:v>
                </c:pt>
                <c:pt idx="4">
                  <c:v>-3.2998731984921819E-4</c:v>
                </c:pt>
                <c:pt idx="5">
                  <c:v>-3.116211013701178E-4</c:v>
                </c:pt>
                <c:pt idx="6">
                  <c:v>-3.0970795361187804E-4</c:v>
                </c:pt>
                <c:pt idx="7">
                  <c:v>-7.936496351982833E-5</c:v>
                </c:pt>
                <c:pt idx="8">
                  <c:v>3.2830196361232147E-6</c:v>
                </c:pt>
                <c:pt idx="9">
                  <c:v>1.093561066908182E-5</c:v>
                </c:pt>
                <c:pt idx="10">
                  <c:v>3.4114491374123983E-4</c:v>
                </c:pt>
                <c:pt idx="11">
                  <c:v>3.4305806149947937E-4</c:v>
                </c:pt>
                <c:pt idx="12">
                  <c:v>3.7672946204449676E-4</c:v>
                </c:pt>
                <c:pt idx="13">
                  <c:v>7.0885191287489431E-4</c:v>
                </c:pt>
                <c:pt idx="14">
                  <c:v>7.1076506063313385E-4</c:v>
                </c:pt>
                <c:pt idx="15">
                  <c:v>7.1267820839137361E-4</c:v>
                </c:pt>
                <c:pt idx="16">
                  <c:v>7.1459135614961315E-4</c:v>
                </c:pt>
                <c:pt idx="17">
                  <c:v>7.3754912924848853E-4</c:v>
                </c:pt>
                <c:pt idx="18">
                  <c:v>9.7822311723503252E-4</c:v>
                </c:pt>
                <c:pt idx="19">
                  <c:v>9.8013626499327206E-4</c:v>
                </c:pt>
                <c:pt idx="20">
                  <c:v>1.3727141849840417E-3</c:v>
                </c:pt>
                <c:pt idx="21">
                  <c:v>1.3765404805005208E-3</c:v>
                </c:pt>
                <c:pt idx="22">
                  <c:v>1.4266649517663988E-3</c:v>
                </c:pt>
                <c:pt idx="23">
                  <c:v>1.4266649517663988E-3</c:v>
                </c:pt>
                <c:pt idx="24">
                  <c:v>1.4274302108696945E-3</c:v>
                </c:pt>
                <c:pt idx="25">
                  <c:v>1.4293433586279342E-3</c:v>
                </c:pt>
                <c:pt idx="26">
                  <c:v>1.4304912472828781E-3</c:v>
                </c:pt>
                <c:pt idx="27">
                  <c:v>1.4304912472828781E-3</c:v>
                </c:pt>
                <c:pt idx="28">
                  <c:v>1.4304912472828781E-3</c:v>
                </c:pt>
                <c:pt idx="29">
                  <c:v>1.7346817408429771E-3</c:v>
                </c:pt>
                <c:pt idx="30">
                  <c:v>1.7442474796341752E-3</c:v>
                </c:pt>
                <c:pt idx="31">
                  <c:v>1.746160627392415E-3</c:v>
                </c:pt>
                <c:pt idx="32">
                  <c:v>2.0063487225130028E-3</c:v>
                </c:pt>
                <c:pt idx="33">
                  <c:v>2.0293064956118782E-3</c:v>
                </c:pt>
                <c:pt idx="34">
                  <c:v>2.0331327911283577E-3</c:v>
                </c:pt>
                <c:pt idx="35">
                  <c:v>2.1414169542447199E-3</c:v>
                </c:pt>
                <c:pt idx="36">
                  <c:v>2.1414169542447199E-3</c:v>
                </c:pt>
                <c:pt idx="37">
                  <c:v>2.1414169542447199E-3</c:v>
                </c:pt>
                <c:pt idx="38">
                  <c:v>2.1414169542447199E-3</c:v>
                </c:pt>
                <c:pt idx="39">
                  <c:v>2.1425648428996637E-3</c:v>
                </c:pt>
                <c:pt idx="40">
                  <c:v>2.1425648428996637E-3</c:v>
                </c:pt>
                <c:pt idx="41">
                  <c:v>2.1425648428996637E-3</c:v>
                </c:pt>
                <c:pt idx="42">
                  <c:v>2.1433301020029596E-3</c:v>
                </c:pt>
                <c:pt idx="43">
                  <c:v>2.1433301020029596E-3</c:v>
                </c:pt>
                <c:pt idx="44">
                  <c:v>2.1433301020029596E-3</c:v>
                </c:pt>
                <c:pt idx="45">
                  <c:v>2.1490695452776785E-3</c:v>
                </c:pt>
                <c:pt idx="46">
                  <c:v>2.1490695452776785E-3</c:v>
                </c:pt>
                <c:pt idx="47">
                  <c:v>2.1490695452776785E-3</c:v>
                </c:pt>
                <c:pt idx="48">
                  <c:v>2.3912740514708138E-3</c:v>
                </c:pt>
                <c:pt idx="49">
                  <c:v>2.8393332564505321E-3</c:v>
                </c:pt>
                <c:pt idx="50">
                  <c:v>2.8393332564505321E-3</c:v>
                </c:pt>
                <c:pt idx="51">
                  <c:v>2.8393332564505321E-3</c:v>
                </c:pt>
                <c:pt idx="52">
                  <c:v>2.8412464042087719E-3</c:v>
                </c:pt>
                <c:pt idx="53">
                  <c:v>2.8412464042087719E-3</c:v>
                </c:pt>
                <c:pt idx="54">
                  <c:v>2.8412464042087719E-3</c:v>
                </c:pt>
                <c:pt idx="55">
                  <c:v>2.8443074406219555E-3</c:v>
                </c:pt>
                <c:pt idx="56">
                  <c:v>2.8443074406219555E-3</c:v>
                </c:pt>
                <c:pt idx="57">
                  <c:v>2.8576994749296325E-3</c:v>
                </c:pt>
                <c:pt idx="58">
                  <c:v>2.8576994749296325E-3</c:v>
                </c:pt>
                <c:pt idx="59">
                  <c:v>2.8576994749296325E-3</c:v>
                </c:pt>
                <c:pt idx="60">
                  <c:v>1.7488305641291283E-2</c:v>
                </c:pt>
                <c:pt idx="61">
                  <c:v>1.7488305641291283E-2</c:v>
                </c:pt>
                <c:pt idx="62">
                  <c:v>1.7488305641291283E-2</c:v>
                </c:pt>
                <c:pt idx="63">
                  <c:v>1.7914172332275421E-2</c:v>
                </c:pt>
                <c:pt idx="64">
                  <c:v>1.7938277994029243E-2</c:v>
                </c:pt>
                <c:pt idx="65">
                  <c:v>1.8226015416868482E-2</c:v>
                </c:pt>
                <c:pt idx="66">
                  <c:v>1.8246294783105819E-2</c:v>
                </c:pt>
                <c:pt idx="67">
                  <c:v>1.8575356197523034E-2</c:v>
                </c:pt>
                <c:pt idx="68">
                  <c:v>2.0358027278650707E-2</c:v>
                </c:pt>
                <c:pt idx="69">
                  <c:v>2.0703541763788781E-2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39-48D7-83C0-C840BECC34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Active!$U$21:$U$960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39-48D7-83C0-C840BECC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877840"/>
        <c:axId val="1"/>
      </c:scatterChart>
      <c:valAx>
        <c:axId val="89587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66994013388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7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016868677932113"/>
          <c:y val="0.92397937099967764"/>
          <c:w val="0.650281341236839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E0F0E4-1A65-4671-DD80-CA89E1FF4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01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4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  <c r="E1" s="29"/>
      <c r="F1" t="s">
        <v>43</v>
      </c>
    </row>
    <row r="2" spans="1:6">
      <c r="A2" t="s">
        <v>30</v>
      </c>
      <c r="B2" t="s">
        <v>44</v>
      </c>
      <c r="C2" s="3"/>
      <c r="D2" s="3"/>
      <c r="E2">
        <v>0</v>
      </c>
    </row>
    <row r="3" spans="1:6" ht="13.5" thickBot="1">
      <c r="D3" s="31" t="s">
        <v>52</v>
      </c>
    </row>
    <row r="4" spans="1:6" ht="14.25" thickTop="1" thickBot="1">
      <c r="A4" s="5" t="s">
        <v>7</v>
      </c>
      <c r="C4" s="8">
        <v>40862.607600000003</v>
      </c>
      <c r="D4" s="9">
        <v>0.79498855000000002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8</v>
      </c>
    </row>
    <row r="7" spans="1:6">
      <c r="A7" t="s">
        <v>9</v>
      </c>
      <c r="C7">
        <v>40862.607600000003</v>
      </c>
      <c r="D7" s="30" t="s">
        <v>45</v>
      </c>
    </row>
    <row r="8" spans="1:6">
      <c r="A8" t="s">
        <v>10</v>
      </c>
      <c r="C8">
        <v>0.7949908</v>
      </c>
      <c r="D8" s="30" t="s">
        <v>46</v>
      </c>
      <c r="E8">
        <v>0.7949908</v>
      </c>
    </row>
    <row r="9" spans="1:6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26</v>
      </c>
      <c r="D10" s="4" t="s">
        <v>27</v>
      </c>
      <c r="E10" s="12"/>
    </row>
    <row r="11" spans="1:6">
      <c r="A11" s="12" t="s">
        <v>22</v>
      </c>
      <c r="B11" s="12"/>
      <c r="C11" s="23">
        <f ca="1">INTERCEPT(INDIRECT($D$9):G953,INDIRECT($C$9):F953)</f>
        <v>2.1414169542447199E-3</v>
      </c>
      <c r="D11" s="3"/>
      <c r="E11" s="12"/>
    </row>
    <row r="12" spans="1:6">
      <c r="A12" s="12" t="s">
        <v>23</v>
      </c>
      <c r="B12" s="12"/>
      <c r="C12" s="23">
        <f ca="1">SLOPE(INDIRECT($D$9):G953,INDIRECT($C$9):F953)</f>
        <v>7.65259103295847E-7</v>
      </c>
      <c r="D12" s="3"/>
      <c r="E12" s="12"/>
    </row>
    <row r="13" spans="1:6">
      <c r="A13" s="12" t="s">
        <v>25</v>
      </c>
      <c r="B13" s="12"/>
      <c r="C13" s="3" t="s">
        <v>20</v>
      </c>
    </row>
    <row r="14" spans="1:6">
      <c r="A14" s="12"/>
      <c r="B14" s="12"/>
      <c r="C14" s="12"/>
    </row>
    <row r="15" spans="1:6">
      <c r="A15" s="14" t="s">
        <v>24</v>
      </c>
      <c r="B15" s="12"/>
      <c r="C15" s="15">
        <f ca="1">(C7+C11)+(C8+C12)*INT(MAX(F21:F3494))</f>
        <v>60145.925148341761</v>
      </c>
      <c r="E15" s="16" t="s">
        <v>39</v>
      </c>
      <c r="F15" s="13">
        <v>1</v>
      </c>
    </row>
    <row r="16" spans="1:6">
      <c r="A16" s="18" t="s">
        <v>11</v>
      </c>
      <c r="B16" s="12"/>
      <c r="C16" s="19">
        <f ca="1">+C8+C12</f>
        <v>0.79499156525910331</v>
      </c>
      <c r="E16" s="16" t="s">
        <v>34</v>
      </c>
      <c r="F16" s="17">
        <f ca="1">NOW()+15018.5+$C$5/24</f>
        <v>60325.791595254625</v>
      </c>
    </row>
    <row r="17" spans="1:21" ht="13.5" thickBot="1">
      <c r="A17" s="16" t="s">
        <v>31</v>
      </c>
      <c r="B17" s="12"/>
      <c r="C17" s="12">
        <f>COUNT(C21:C2152)</f>
        <v>70</v>
      </c>
      <c r="E17" s="16" t="s">
        <v>40</v>
      </c>
      <c r="F17" s="17">
        <f ca="1">ROUND(2*(F16-$C$7)/$C$8,0)/2+F15</f>
        <v>24483.5</v>
      </c>
    </row>
    <row r="18" spans="1:21" ht="14.25" thickTop="1" thickBot="1">
      <c r="A18" s="18" t="s">
        <v>12</v>
      </c>
      <c r="B18" s="12"/>
      <c r="C18" s="21">
        <f ca="1">+C15</f>
        <v>60145.925148341761</v>
      </c>
      <c r="D18" s="22">
        <f ca="1">+C16</f>
        <v>0.79499156525910331</v>
      </c>
      <c r="E18" s="16" t="s">
        <v>35</v>
      </c>
      <c r="F18" s="25">
        <f ca="1">ROUND(2*(F16-$C$15)/$C$16,0)/2+F15</f>
        <v>227</v>
      </c>
    </row>
    <row r="19" spans="1:21" ht="13.5" thickTop="1">
      <c r="E19" s="16" t="s">
        <v>36</v>
      </c>
      <c r="F19" s="20">
        <f ca="1">+$C$15+$C$16*F18-15018.5-$C$5/24</f>
        <v>45308.284066988912</v>
      </c>
    </row>
    <row r="20" spans="1:21" ht="13.5" thickBot="1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6</v>
      </c>
      <c r="I20" s="7" t="s">
        <v>55</v>
      </c>
      <c r="J20" s="7" t="s">
        <v>48</v>
      </c>
      <c r="K20" s="7" t="s">
        <v>5</v>
      </c>
      <c r="L20" s="7" t="s">
        <v>2</v>
      </c>
      <c r="M20" s="7" t="s">
        <v>3</v>
      </c>
      <c r="N20" s="7" t="s">
        <v>4</v>
      </c>
      <c r="O20" s="7" t="s">
        <v>29</v>
      </c>
      <c r="P20" s="6" t="s">
        <v>28</v>
      </c>
      <c r="Q20" s="4" t="s">
        <v>21</v>
      </c>
      <c r="U20" s="28" t="s">
        <v>38</v>
      </c>
    </row>
    <row r="21" spans="1:21">
      <c r="A21" s="32" t="s">
        <v>46</v>
      </c>
      <c r="B21" s="33" t="s">
        <v>47</v>
      </c>
      <c r="C21" s="32">
        <v>38204.542000000001</v>
      </c>
      <c r="D21" s="32" t="s">
        <v>48</v>
      </c>
      <c r="E21" s="34">
        <f t="shared" ref="E21:E52" si="0">+(C21-C$7)/C$8</f>
        <v>-3343.5174344155953</v>
      </c>
      <c r="F21">
        <f t="shared" ref="F21:F52" si="1">ROUND(2*E21,0)/2</f>
        <v>-3343.5</v>
      </c>
      <c r="G21">
        <f t="shared" ref="G21:G52" si="2">+C21-(C$7+F21*C$8)</f>
        <v>-1.3860200000635814E-2</v>
      </c>
      <c r="J21">
        <f t="shared" ref="J21:J52" si="3">+G21</f>
        <v>-1.3860200000635814E-2</v>
      </c>
      <c r="O21">
        <f t="shared" ref="O21:O52" ca="1" si="4">+C$11+C$12*$F21</f>
        <v>-4.1722685762494473E-4</v>
      </c>
      <c r="Q21" s="2">
        <f t="shared" ref="Q21:Q52" si="5">+C21-15018.5</f>
        <v>23186.042000000001</v>
      </c>
      <c r="R21" t="s">
        <v>48</v>
      </c>
    </row>
    <row r="22" spans="1:21">
      <c r="A22" s="32" t="s">
        <v>46</v>
      </c>
      <c r="B22" s="33" t="s">
        <v>47</v>
      </c>
      <c r="C22" s="32">
        <v>38228.464999999997</v>
      </c>
      <c r="D22" s="32" t="s">
        <v>48</v>
      </c>
      <c r="E22" s="34">
        <f t="shared" si="0"/>
        <v>-3313.4252622797731</v>
      </c>
      <c r="F22">
        <f t="shared" si="1"/>
        <v>-3313.5</v>
      </c>
      <c r="G22">
        <f t="shared" si="2"/>
        <v>5.9415799994894769E-2</v>
      </c>
      <c r="J22">
        <f t="shared" si="3"/>
        <v>5.9415799994894769E-2</v>
      </c>
      <c r="O22">
        <f t="shared" ca="1" si="4"/>
        <v>-3.9426908452606935E-4</v>
      </c>
      <c r="Q22" s="2">
        <f t="shared" si="5"/>
        <v>23209.964999999997</v>
      </c>
      <c r="R22" t="s">
        <v>48</v>
      </c>
      <c r="T22" t="s">
        <v>51</v>
      </c>
    </row>
    <row r="23" spans="1:21">
      <c r="A23" s="32" t="s">
        <v>46</v>
      </c>
      <c r="B23" s="33" t="s">
        <v>47</v>
      </c>
      <c r="C23" s="32">
        <v>38263.395000000004</v>
      </c>
      <c r="D23" s="32" t="s">
        <v>48</v>
      </c>
      <c r="E23" s="34">
        <f t="shared" si="0"/>
        <v>-3269.4876469010696</v>
      </c>
      <c r="F23">
        <f t="shared" si="1"/>
        <v>-3269.5</v>
      </c>
      <c r="G23">
        <f t="shared" si="2"/>
        <v>9.820600003877189E-3</v>
      </c>
      <c r="J23">
        <f t="shared" si="3"/>
        <v>9.820600003877189E-3</v>
      </c>
      <c r="O23">
        <f t="shared" ca="1" si="4"/>
        <v>-3.6059768398105175E-4</v>
      </c>
      <c r="Q23" s="2">
        <f t="shared" si="5"/>
        <v>23244.895000000004</v>
      </c>
      <c r="R23" t="s">
        <v>48</v>
      </c>
      <c r="T23" t="s">
        <v>51</v>
      </c>
    </row>
    <row r="24" spans="1:21">
      <c r="A24" s="32" t="s">
        <v>46</v>
      </c>
      <c r="B24" s="33" t="s">
        <v>47</v>
      </c>
      <c r="C24" s="32">
        <v>38267.335999999996</v>
      </c>
      <c r="D24" s="32" t="s">
        <v>48</v>
      </c>
      <c r="E24" s="34">
        <f t="shared" si="0"/>
        <v>-3264.5303568292957</v>
      </c>
      <c r="F24">
        <f t="shared" si="1"/>
        <v>-3264.5</v>
      </c>
      <c r="G24">
        <f t="shared" si="2"/>
        <v>-2.4133400009304751E-2</v>
      </c>
      <c r="J24">
        <f t="shared" si="3"/>
        <v>-2.4133400009304751E-2</v>
      </c>
      <c r="O24">
        <f t="shared" ca="1" si="4"/>
        <v>-3.5677138846457266E-4</v>
      </c>
      <c r="Q24" s="2">
        <f t="shared" si="5"/>
        <v>23248.835999999996</v>
      </c>
      <c r="R24" t="s">
        <v>48</v>
      </c>
      <c r="T24" t="s">
        <v>51</v>
      </c>
    </row>
    <row r="25" spans="1:21">
      <c r="A25" s="32" t="s">
        <v>46</v>
      </c>
      <c r="B25" s="33" t="s">
        <v>47</v>
      </c>
      <c r="C25" s="32">
        <v>38295.222000000002</v>
      </c>
      <c r="D25" s="32" t="s">
        <v>48</v>
      </c>
      <c r="E25" s="34">
        <f t="shared" si="0"/>
        <v>-3229.4532213454563</v>
      </c>
      <c r="F25">
        <f t="shared" si="1"/>
        <v>-3229.5</v>
      </c>
      <c r="G25">
        <f t="shared" si="2"/>
        <v>3.7188599999353755E-2</v>
      </c>
      <c r="J25">
        <f t="shared" si="3"/>
        <v>3.7188599999353755E-2</v>
      </c>
      <c r="O25">
        <f t="shared" ca="1" si="4"/>
        <v>-3.2998731984921819E-4</v>
      </c>
      <c r="Q25" s="2">
        <f t="shared" si="5"/>
        <v>23276.722000000002</v>
      </c>
      <c r="R25" t="s">
        <v>48</v>
      </c>
      <c r="T25" t="s">
        <v>51</v>
      </c>
    </row>
    <row r="26" spans="1:21">
      <c r="A26" s="32" t="s">
        <v>46</v>
      </c>
      <c r="B26" s="33" t="s">
        <v>47</v>
      </c>
      <c r="C26" s="32">
        <v>38314.275999999998</v>
      </c>
      <c r="D26" s="32" t="s">
        <v>48</v>
      </c>
      <c r="E26" s="34">
        <f t="shared" si="0"/>
        <v>-3205.4856483873837</v>
      </c>
      <c r="F26">
        <f t="shared" si="1"/>
        <v>-3205.5</v>
      </c>
      <c r="G26">
        <f t="shared" si="2"/>
        <v>1.1409399994590785E-2</v>
      </c>
      <c r="J26">
        <f t="shared" si="3"/>
        <v>1.1409399994590785E-2</v>
      </c>
      <c r="O26">
        <f t="shared" ca="1" si="4"/>
        <v>-3.116211013701178E-4</v>
      </c>
      <c r="Q26" s="2">
        <f t="shared" si="5"/>
        <v>23295.775999999998</v>
      </c>
      <c r="R26" t="s">
        <v>48</v>
      </c>
      <c r="T26" t="s">
        <v>51</v>
      </c>
    </row>
    <row r="27" spans="1:21">
      <c r="A27" s="32" t="s">
        <v>46</v>
      </c>
      <c r="B27" s="33" t="s">
        <v>47</v>
      </c>
      <c r="C27" s="32">
        <v>38316.277999999998</v>
      </c>
      <c r="D27" s="32" t="s">
        <v>48</v>
      </c>
      <c r="E27" s="34">
        <f t="shared" si="0"/>
        <v>-3202.9673802514503</v>
      </c>
      <c r="F27">
        <f t="shared" si="1"/>
        <v>-3203</v>
      </c>
      <c r="G27">
        <f t="shared" si="2"/>
        <v>2.5932399992598221E-2</v>
      </c>
      <c r="J27">
        <f t="shared" si="3"/>
        <v>2.5932399992598221E-2</v>
      </c>
      <c r="O27">
        <f t="shared" ca="1" si="4"/>
        <v>-3.0970795361187804E-4</v>
      </c>
      <c r="Q27" s="2">
        <f t="shared" si="5"/>
        <v>23297.777999999998</v>
      </c>
      <c r="R27" t="s">
        <v>48</v>
      </c>
      <c r="T27" t="s">
        <v>51</v>
      </c>
    </row>
    <row r="28" spans="1:21">
      <c r="A28" s="32" t="s">
        <v>46</v>
      </c>
      <c r="B28" s="33" t="s">
        <v>47</v>
      </c>
      <c r="C28" s="32">
        <v>38555.548999999999</v>
      </c>
      <c r="D28" s="32" t="s">
        <v>48</v>
      </c>
      <c r="E28" s="34">
        <f t="shared" si="0"/>
        <v>-2901.9940859693015</v>
      </c>
      <c r="F28">
        <f t="shared" si="1"/>
        <v>-2902</v>
      </c>
      <c r="G28">
        <f t="shared" si="2"/>
        <v>4.7015999953146093E-3</v>
      </c>
      <c r="J28">
        <f t="shared" si="3"/>
        <v>4.7015999953146093E-3</v>
      </c>
      <c r="O28">
        <f t="shared" ca="1" si="4"/>
        <v>-7.936496351982833E-5</v>
      </c>
      <c r="Q28" s="2">
        <f t="shared" si="5"/>
        <v>23537.048999999999</v>
      </c>
      <c r="R28" t="s">
        <v>48</v>
      </c>
      <c r="T28" t="s">
        <v>51</v>
      </c>
    </row>
    <row r="29" spans="1:21">
      <c r="A29" s="32" t="s">
        <v>46</v>
      </c>
      <c r="B29" s="33" t="s">
        <v>47</v>
      </c>
      <c r="C29" s="32">
        <v>38641.402000000002</v>
      </c>
      <c r="D29" s="32" t="s">
        <v>48</v>
      </c>
      <c r="E29" s="34">
        <f t="shared" si="0"/>
        <v>-2794.0016412768564</v>
      </c>
      <c r="F29">
        <f t="shared" si="1"/>
        <v>-2794</v>
      </c>
      <c r="G29">
        <f t="shared" si="2"/>
        <v>-1.3048000037088059E-3</v>
      </c>
      <c r="J29">
        <f t="shared" si="3"/>
        <v>-1.3048000037088059E-3</v>
      </c>
      <c r="O29">
        <f t="shared" ca="1" si="4"/>
        <v>3.2830196361232147E-6</v>
      </c>
      <c r="Q29" s="2">
        <f t="shared" si="5"/>
        <v>23622.902000000002</v>
      </c>
      <c r="R29" t="s">
        <v>48</v>
      </c>
      <c r="T29" t="s">
        <v>51</v>
      </c>
    </row>
    <row r="30" spans="1:21">
      <c r="A30" s="32" t="s">
        <v>46</v>
      </c>
      <c r="B30" s="33" t="s">
        <v>47</v>
      </c>
      <c r="C30" s="32">
        <v>38649.311000000002</v>
      </c>
      <c r="D30" s="32" t="s">
        <v>48</v>
      </c>
      <c r="E30" s="34">
        <f t="shared" si="0"/>
        <v>-2784.0530984761099</v>
      </c>
      <c r="F30">
        <f t="shared" si="1"/>
        <v>-2784</v>
      </c>
      <c r="G30">
        <f t="shared" si="2"/>
        <v>-4.221279999910621E-2</v>
      </c>
      <c r="J30">
        <f t="shared" si="3"/>
        <v>-4.221279999910621E-2</v>
      </c>
      <c r="O30">
        <f t="shared" ca="1" si="4"/>
        <v>1.093561066908182E-5</v>
      </c>
      <c r="Q30" s="2">
        <f t="shared" si="5"/>
        <v>23630.811000000002</v>
      </c>
      <c r="R30" t="s">
        <v>48</v>
      </c>
      <c r="T30" t="s">
        <v>51</v>
      </c>
    </row>
    <row r="31" spans="1:21">
      <c r="A31" s="32" t="s">
        <v>46</v>
      </c>
      <c r="B31" s="33" t="s">
        <v>47</v>
      </c>
      <c r="C31" s="32">
        <v>38992.400999999998</v>
      </c>
      <c r="D31" s="32" t="s">
        <v>48</v>
      </c>
      <c r="E31" s="34">
        <f t="shared" si="0"/>
        <v>-2352.4883558400988</v>
      </c>
      <c r="F31">
        <f t="shared" si="1"/>
        <v>-2352.5</v>
      </c>
      <c r="G31">
        <f t="shared" si="2"/>
        <v>9.2569999978877604E-3</v>
      </c>
      <c r="J31">
        <f t="shared" si="3"/>
        <v>9.2569999978877604E-3</v>
      </c>
      <c r="O31">
        <f t="shared" ca="1" si="4"/>
        <v>3.4114491374123983E-4</v>
      </c>
      <c r="Q31" s="2">
        <f t="shared" si="5"/>
        <v>23973.900999999998</v>
      </c>
      <c r="R31" t="s">
        <v>48</v>
      </c>
      <c r="T31" t="s">
        <v>51</v>
      </c>
    </row>
    <row r="32" spans="1:21">
      <c r="A32" s="32" t="s">
        <v>46</v>
      </c>
      <c r="B32" s="33" t="s">
        <v>47</v>
      </c>
      <c r="C32" s="32">
        <v>38994.411999999997</v>
      </c>
      <c r="D32" s="32" t="s">
        <v>48</v>
      </c>
      <c r="E32" s="34">
        <f t="shared" si="0"/>
        <v>-2349.9587668184417</v>
      </c>
      <c r="F32">
        <f t="shared" si="1"/>
        <v>-2350</v>
      </c>
      <c r="G32">
        <f t="shared" si="2"/>
        <v>3.2779999994090758E-2</v>
      </c>
      <c r="J32">
        <f t="shared" si="3"/>
        <v>3.2779999994090758E-2</v>
      </c>
      <c r="O32">
        <f t="shared" ca="1" si="4"/>
        <v>3.4305806149947937E-4</v>
      </c>
      <c r="Q32" s="2">
        <f t="shared" si="5"/>
        <v>23975.911999999997</v>
      </c>
      <c r="R32" t="s">
        <v>48</v>
      </c>
      <c r="T32" t="s">
        <v>51</v>
      </c>
    </row>
    <row r="33" spans="1:20">
      <c r="A33" s="32" t="s">
        <v>46</v>
      </c>
      <c r="B33" s="33" t="s">
        <v>47</v>
      </c>
      <c r="C33" s="32">
        <v>39029.332999999999</v>
      </c>
      <c r="D33" s="32" t="s">
        <v>48</v>
      </c>
      <c r="E33" s="34">
        <f t="shared" si="0"/>
        <v>-2306.0324723254712</v>
      </c>
      <c r="F33">
        <f t="shared" si="1"/>
        <v>-2306</v>
      </c>
      <c r="G33">
        <f t="shared" si="2"/>
        <v>-2.5815200002398342E-2</v>
      </c>
      <c r="J33">
        <f t="shared" si="3"/>
        <v>-2.5815200002398342E-2</v>
      </c>
      <c r="O33">
        <f t="shared" ca="1" si="4"/>
        <v>3.7672946204449676E-4</v>
      </c>
      <c r="Q33" s="2">
        <f t="shared" si="5"/>
        <v>24010.832999999999</v>
      </c>
      <c r="R33" t="s">
        <v>48</v>
      </c>
      <c r="T33" t="s">
        <v>51</v>
      </c>
    </row>
    <row r="34" spans="1:20">
      <c r="A34" s="32" t="s">
        <v>46</v>
      </c>
      <c r="B34" s="33" t="s">
        <v>47</v>
      </c>
      <c r="C34" s="32">
        <v>39374.375</v>
      </c>
      <c r="D34" s="32" t="s">
        <v>48</v>
      </c>
      <c r="E34" s="34">
        <f t="shared" si="0"/>
        <v>-1872.0123553631099</v>
      </c>
      <c r="F34">
        <f t="shared" si="1"/>
        <v>-1872</v>
      </c>
      <c r="G34">
        <f t="shared" si="2"/>
        <v>-9.8224000030313618E-3</v>
      </c>
      <c r="J34">
        <f t="shared" si="3"/>
        <v>-9.8224000030313618E-3</v>
      </c>
      <c r="O34">
        <f t="shared" ca="1" si="4"/>
        <v>7.0885191287489431E-4</v>
      </c>
      <c r="Q34" s="2">
        <f t="shared" si="5"/>
        <v>24355.875</v>
      </c>
      <c r="R34" t="s">
        <v>48</v>
      </c>
      <c r="T34" t="s">
        <v>51</v>
      </c>
    </row>
    <row r="35" spans="1:20">
      <c r="A35" s="32" t="s">
        <v>46</v>
      </c>
      <c r="B35" s="33" t="s">
        <v>47</v>
      </c>
      <c r="C35" s="32">
        <v>39376.373999999996</v>
      </c>
      <c r="D35" s="32" t="s">
        <v>48</v>
      </c>
      <c r="E35" s="34">
        <f t="shared" si="0"/>
        <v>-1869.4978608557569</v>
      </c>
      <c r="F35">
        <f t="shared" si="1"/>
        <v>-1869.5</v>
      </c>
      <c r="G35">
        <f t="shared" si="2"/>
        <v>1.7005999907269143E-3</v>
      </c>
      <c r="J35">
        <f t="shared" si="3"/>
        <v>1.7005999907269143E-3</v>
      </c>
      <c r="O35">
        <f t="shared" ca="1" si="4"/>
        <v>7.1076506063313385E-4</v>
      </c>
      <c r="Q35" s="2">
        <f t="shared" si="5"/>
        <v>24357.873999999996</v>
      </c>
      <c r="R35" t="s">
        <v>48</v>
      </c>
      <c r="T35" t="s">
        <v>51</v>
      </c>
    </row>
    <row r="36" spans="1:20">
      <c r="A36" s="32" t="s">
        <v>46</v>
      </c>
      <c r="B36" s="33" t="s">
        <v>47</v>
      </c>
      <c r="C36" s="32">
        <v>39378.372000000003</v>
      </c>
      <c r="D36" s="32" t="s">
        <v>48</v>
      </c>
      <c r="E36" s="34">
        <f t="shared" si="0"/>
        <v>-1866.9846242245821</v>
      </c>
      <c r="F36">
        <f t="shared" si="1"/>
        <v>-1867</v>
      </c>
      <c r="G36">
        <f t="shared" si="2"/>
        <v>1.2223600002471358E-2</v>
      </c>
      <c r="J36">
        <f t="shared" si="3"/>
        <v>1.2223600002471358E-2</v>
      </c>
      <c r="O36">
        <f t="shared" ca="1" si="4"/>
        <v>7.1267820839137361E-4</v>
      </c>
      <c r="Q36" s="2">
        <f t="shared" si="5"/>
        <v>24359.872000000003</v>
      </c>
      <c r="R36" t="s">
        <v>48</v>
      </c>
      <c r="T36" t="s">
        <v>51</v>
      </c>
    </row>
    <row r="37" spans="1:20">
      <c r="A37" s="32" t="s">
        <v>49</v>
      </c>
      <c r="B37" s="33" t="s">
        <v>50</v>
      </c>
      <c r="C37" s="32">
        <v>39380.373999999996</v>
      </c>
      <c r="D37" s="32" t="s">
        <v>48</v>
      </c>
      <c r="E37" s="34">
        <f t="shared" si="0"/>
        <v>-1864.4663560886577</v>
      </c>
      <c r="F37">
        <f t="shared" si="1"/>
        <v>-1864.5</v>
      </c>
      <c r="G37">
        <f t="shared" si="2"/>
        <v>2.6746599993202835E-2</v>
      </c>
      <c r="J37">
        <f t="shared" si="3"/>
        <v>2.6746599993202835E-2</v>
      </c>
      <c r="O37">
        <f t="shared" ca="1" si="4"/>
        <v>7.1459135614961315E-4</v>
      </c>
      <c r="Q37" s="2">
        <f t="shared" si="5"/>
        <v>24361.873999999996</v>
      </c>
      <c r="R37" t="s">
        <v>48</v>
      </c>
      <c r="T37" t="s">
        <v>51</v>
      </c>
    </row>
    <row r="38" spans="1:20">
      <c r="A38" s="32" t="s">
        <v>46</v>
      </c>
      <c r="B38" s="33" t="s">
        <v>47</v>
      </c>
      <c r="C38" s="32">
        <v>39404.252</v>
      </c>
      <c r="D38" s="32" t="s">
        <v>48</v>
      </c>
      <c r="E38" s="34">
        <f t="shared" si="0"/>
        <v>-1834.4307883814538</v>
      </c>
      <c r="F38">
        <f t="shared" si="1"/>
        <v>-1834.5</v>
      </c>
      <c r="G38">
        <f t="shared" si="2"/>
        <v>5.5022599997755606E-2</v>
      </c>
      <c r="J38">
        <f t="shared" si="3"/>
        <v>5.5022599997755606E-2</v>
      </c>
      <c r="O38">
        <f t="shared" ca="1" si="4"/>
        <v>7.3754912924848853E-4</v>
      </c>
      <c r="Q38" s="2">
        <f t="shared" si="5"/>
        <v>24385.752</v>
      </c>
      <c r="R38" t="s">
        <v>48</v>
      </c>
      <c r="T38" t="s">
        <v>51</v>
      </c>
    </row>
    <row r="39" spans="1:20">
      <c r="A39" s="32" t="s">
        <v>46</v>
      </c>
      <c r="B39" s="33" t="s">
        <v>47</v>
      </c>
      <c r="C39" s="32">
        <v>39654.198000000004</v>
      </c>
      <c r="D39" s="32" t="s">
        <v>48</v>
      </c>
      <c r="E39" s="34">
        <f t="shared" si="0"/>
        <v>-1520.0296657521055</v>
      </c>
      <c r="F39">
        <f t="shared" si="1"/>
        <v>-1520</v>
      </c>
      <c r="G39">
        <f t="shared" si="2"/>
        <v>-2.3584000002301764E-2</v>
      </c>
      <c r="J39">
        <f t="shared" si="3"/>
        <v>-2.3584000002301764E-2</v>
      </c>
      <c r="O39">
        <f t="shared" ca="1" si="4"/>
        <v>9.7822311723503252E-4</v>
      </c>
      <c r="Q39" s="2">
        <f t="shared" si="5"/>
        <v>24635.698000000004</v>
      </c>
      <c r="R39" t="s">
        <v>48</v>
      </c>
      <c r="T39" t="s">
        <v>51</v>
      </c>
    </row>
    <row r="40" spans="1:20">
      <c r="A40" s="32" t="s">
        <v>46</v>
      </c>
      <c r="B40" s="33" t="s">
        <v>47</v>
      </c>
      <c r="C40" s="32">
        <v>39656.198000000004</v>
      </c>
      <c r="D40" s="32" t="s">
        <v>48</v>
      </c>
      <c r="E40" s="34">
        <f t="shared" si="0"/>
        <v>-1517.5139133685561</v>
      </c>
      <c r="F40">
        <f t="shared" si="1"/>
        <v>-1517.5</v>
      </c>
      <c r="G40">
        <f t="shared" si="2"/>
        <v>-1.1060999997425824E-2</v>
      </c>
      <c r="J40">
        <f t="shared" si="3"/>
        <v>-1.1060999997425824E-2</v>
      </c>
      <c r="O40">
        <f t="shared" ca="1" si="4"/>
        <v>9.8013626499327206E-4</v>
      </c>
      <c r="Q40" s="2">
        <f t="shared" si="5"/>
        <v>24637.698000000004</v>
      </c>
      <c r="R40" t="s">
        <v>48</v>
      </c>
      <c r="T40" t="s">
        <v>51</v>
      </c>
    </row>
    <row r="41" spans="1:20">
      <c r="A41" s="32" t="s">
        <v>49</v>
      </c>
      <c r="B41" s="33" t="s">
        <v>50</v>
      </c>
      <c r="C41" s="32">
        <v>40064.048999999999</v>
      </c>
      <c r="D41" s="32" t="s">
        <v>48</v>
      </c>
      <c r="E41" s="34">
        <f t="shared" si="0"/>
        <v>-1004.4878506770191</v>
      </c>
      <c r="F41">
        <f t="shared" si="1"/>
        <v>-1004.5</v>
      </c>
      <c r="G41">
        <f t="shared" si="2"/>
        <v>9.6585999926901422E-3</v>
      </c>
      <c r="J41">
        <f t="shared" si="3"/>
        <v>9.6585999926901422E-3</v>
      </c>
      <c r="O41">
        <f t="shared" ca="1" si="4"/>
        <v>1.3727141849840417E-3</v>
      </c>
      <c r="Q41" s="2">
        <f t="shared" si="5"/>
        <v>25045.548999999999</v>
      </c>
      <c r="R41" t="s">
        <v>48</v>
      </c>
      <c r="T41" t="s">
        <v>51</v>
      </c>
    </row>
    <row r="42" spans="1:20">
      <c r="A42" s="32" t="s">
        <v>49</v>
      </c>
      <c r="B42" s="33" t="s">
        <v>50</v>
      </c>
      <c r="C42" s="32">
        <v>40068.021000000001</v>
      </c>
      <c r="D42" s="32" t="s">
        <v>48</v>
      </c>
      <c r="E42" s="34">
        <f t="shared" si="0"/>
        <v>-999.49156644328764</v>
      </c>
      <c r="F42">
        <f t="shared" si="1"/>
        <v>-999.5</v>
      </c>
      <c r="G42">
        <f t="shared" si="2"/>
        <v>6.7045999967376702E-3</v>
      </c>
      <c r="J42">
        <f t="shared" si="3"/>
        <v>6.7045999967376702E-3</v>
      </c>
      <c r="O42">
        <f t="shared" ca="1" si="4"/>
        <v>1.3765404805005208E-3</v>
      </c>
      <c r="Q42" s="2">
        <f t="shared" si="5"/>
        <v>25049.521000000001</v>
      </c>
      <c r="R42" t="s">
        <v>48</v>
      </c>
      <c r="T42" t="s">
        <v>51</v>
      </c>
    </row>
    <row r="43" spans="1:20">
      <c r="A43" s="32" t="s">
        <v>46</v>
      </c>
      <c r="B43" s="33" t="s">
        <v>47</v>
      </c>
      <c r="C43" s="32">
        <v>40120.057999999997</v>
      </c>
      <c r="D43" s="32" t="s">
        <v>48</v>
      </c>
      <c r="E43" s="34">
        <f t="shared" si="0"/>
        <v>-934.03546305190673</v>
      </c>
      <c r="F43">
        <f t="shared" si="1"/>
        <v>-934</v>
      </c>
      <c r="G43">
        <f t="shared" si="2"/>
        <v>-2.8192800004035234E-2</v>
      </c>
      <c r="J43">
        <f t="shared" si="3"/>
        <v>-2.8192800004035234E-2</v>
      </c>
      <c r="O43">
        <f t="shared" ca="1" si="4"/>
        <v>1.4266649517663988E-3</v>
      </c>
      <c r="Q43" s="2">
        <f t="shared" si="5"/>
        <v>25101.557999999997</v>
      </c>
      <c r="R43" t="s">
        <v>48</v>
      </c>
      <c r="T43" t="s">
        <v>51</v>
      </c>
    </row>
    <row r="44" spans="1:20">
      <c r="A44" s="32" t="s">
        <v>46</v>
      </c>
      <c r="B44" s="33" t="s">
        <v>47</v>
      </c>
      <c r="C44" s="32">
        <v>40120.082999999999</v>
      </c>
      <c r="D44" s="32" t="s">
        <v>48</v>
      </c>
      <c r="E44" s="34">
        <f t="shared" si="0"/>
        <v>-934.00401614711052</v>
      </c>
      <c r="F44">
        <f t="shared" si="1"/>
        <v>-934</v>
      </c>
      <c r="G44">
        <f t="shared" si="2"/>
        <v>-3.1928000025800429E-3</v>
      </c>
      <c r="J44">
        <f t="shared" si="3"/>
        <v>-3.1928000025800429E-3</v>
      </c>
      <c r="O44">
        <f t="shared" ca="1" si="4"/>
        <v>1.4266649517663988E-3</v>
      </c>
      <c r="Q44" s="2">
        <f t="shared" si="5"/>
        <v>25101.582999999999</v>
      </c>
      <c r="R44" t="s">
        <v>48</v>
      </c>
      <c r="T44" t="s">
        <v>51</v>
      </c>
    </row>
    <row r="45" spans="1:20">
      <c r="A45" s="32" t="s">
        <v>46</v>
      </c>
      <c r="B45" s="33" t="s">
        <v>47</v>
      </c>
      <c r="C45" s="32">
        <v>40120.932999999997</v>
      </c>
      <c r="D45" s="32" t="s">
        <v>48</v>
      </c>
      <c r="E45" s="34">
        <f t="shared" si="0"/>
        <v>-932.93482138410377</v>
      </c>
      <c r="F45">
        <f t="shared" si="1"/>
        <v>-933</v>
      </c>
      <c r="G45">
        <f t="shared" si="2"/>
        <v>5.1816399995004758E-2</v>
      </c>
      <c r="J45">
        <f t="shared" si="3"/>
        <v>5.1816399995004758E-2</v>
      </c>
      <c r="O45">
        <f t="shared" ca="1" si="4"/>
        <v>1.4274302108696945E-3</v>
      </c>
      <c r="Q45" s="2">
        <f t="shared" si="5"/>
        <v>25102.432999999997</v>
      </c>
      <c r="R45" t="s">
        <v>48</v>
      </c>
      <c r="T45" t="s">
        <v>51</v>
      </c>
    </row>
    <row r="46" spans="1:20">
      <c r="A46" s="32" t="s">
        <v>46</v>
      </c>
      <c r="B46" s="33" t="s">
        <v>47</v>
      </c>
      <c r="C46" s="32">
        <v>40122.887999999999</v>
      </c>
      <c r="D46" s="32" t="s">
        <v>48</v>
      </c>
      <c r="E46" s="34">
        <f t="shared" si="0"/>
        <v>-930.47567342918182</v>
      </c>
      <c r="F46">
        <f t="shared" si="1"/>
        <v>-930.5</v>
      </c>
      <c r="G46">
        <f t="shared" si="2"/>
        <v>1.933939999435097E-2</v>
      </c>
      <c r="J46">
        <f t="shared" si="3"/>
        <v>1.933939999435097E-2</v>
      </c>
      <c r="O46">
        <f t="shared" ca="1" si="4"/>
        <v>1.4293433586279342E-3</v>
      </c>
      <c r="Q46" s="2">
        <f t="shared" si="5"/>
        <v>25104.387999999999</v>
      </c>
      <c r="R46" t="s">
        <v>48</v>
      </c>
      <c r="T46" t="s">
        <v>51</v>
      </c>
    </row>
    <row r="47" spans="1:20">
      <c r="A47" s="32" t="s">
        <v>46</v>
      </c>
      <c r="B47" s="33" t="s">
        <v>47</v>
      </c>
      <c r="C47" s="32">
        <v>40124.004999999997</v>
      </c>
      <c r="D47" s="32" t="s">
        <v>48</v>
      </c>
      <c r="E47" s="34">
        <f t="shared" si="0"/>
        <v>-929.07062572297139</v>
      </c>
      <c r="F47">
        <f t="shared" si="1"/>
        <v>-929</v>
      </c>
      <c r="G47">
        <f t="shared" si="2"/>
        <v>-5.6146800008718856E-2</v>
      </c>
      <c r="J47">
        <f t="shared" si="3"/>
        <v>-5.6146800008718856E-2</v>
      </c>
      <c r="O47">
        <f t="shared" ca="1" si="4"/>
        <v>1.4304912472828781E-3</v>
      </c>
      <c r="Q47" s="2">
        <f t="shared" si="5"/>
        <v>25105.504999999997</v>
      </c>
      <c r="R47" t="s">
        <v>48</v>
      </c>
      <c r="T47" t="s">
        <v>51</v>
      </c>
    </row>
    <row r="48" spans="1:20">
      <c r="A48" s="32" t="s">
        <v>46</v>
      </c>
      <c r="B48" s="33" t="s">
        <v>47</v>
      </c>
      <c r="C48" s="32">
        <v>40124.01</v>
      </c>
      <c r="D48" s="32" t="s">
        <v>48</v>
      </c>
      <c r="E48" s="34">
        <f t="shared" si="0"/>
        <v>-929.06433634200664</v>
      </c>
      <c r="F48">
        <f t="shared" si="1"/>
        <v>-929</v>
      </c>
      <c r="G48">
        <f t="shared" si="2"/>
        <v>-5.1146800004062243E-2</v>
      </c>
      <c r="J48">
        <f t="shared" si="3"/>
        <v>-5.1146800004062243E-2</v>
      </c>
      <c r="O48">
        <f t="shared" ca="1" si="4"/>
        <v>1.4304912472828781E-3</v>
      </c>
      <c r="Q48" s="2">
        <f t="shared" si="5"/>
        <v>25105.510000000002</v>
      </c>
      <c r="R48" t="s">
        <v>48</v>
      </c>
      <c r="T48" t="s">
        <v>51</v>
      </c>
    </row>
    <row r="49" spans="1:20">
      <c r="A49" s="32" t="s">
        <v>46</v>
      </c>
      <c r="B49" s="33" t="s">
        <v>47</v>
      </c>
      <c r="C49" s="32">
        <v>40124.016000000003</v>
      </c>
      <c r="D49" s="32" t="s">
        <v>48</v>
      </c>
      <c r="E49" s="34">
        <f t="shared" si="0"/>
        <v>-929.05678908485447</v>
      </c>
      <c r="F49">
        <f t="shared" si="1"/>
        <v>-929</v>
      </c>
      <c r="G49">
        <f t="shared" si="2"/>
        <v>-4.5146800002839882E-2</v>
      </c>
      <c r="J49">
        <f t="shared" si="3"/>
        <v>-4.5146800002839882E-2</v>
      </c>
      <c r="O49">
        <f t="shared" ca="1" si="4"/>
        <v>1.4304912472828781E-3</v>
      </c>
      <c r="Q49" s="2">
        <f t="shared" si="5"/>
        <v>25105.516000000003</v>
      </c>
      <c r="R49" t="s">
        <v>48</v>
      </c>
      <c r="T49" t="s">
        <v>51</v>
      </c>
    </row>
    <row r="50" spans="1:20">
      <c r="A50" s="32" t="s">
        <v>49</v>
      </c>
      <c r="B50" s="33" t="s">
        <v>50</v>
      </c>
      <c r="C50" s="32">
        <v>40440.036999999997</v>
      </c>
      <c r="D50" s="32" t="s">
        <v>48</v>
      </c>
      <c r="E50" s="34">
        <f t="shared" si="0"/>
        <v>-531.54149708399939</v>
      </c>
      <c r="F50">
        <f t="shared" si="1"/>
        <v>-531.5</v>
      </c>
      <c r="G50">
        <f t="shared" si="2"/>
        <v>-3.2989800005452707E-2</v>
      </c>
      <c r="J50">
        <f t="shared" si="3"/>
        <v>-3.2989800005452707E-2</v>
      </c>
      <c r="O50">
        <f t="shared" ca="1" si="4"/>
        <v>1.7346817408429771E-3</v>
      </c>
      <c r="Q50" s="2">
        <f t="shared" si="5"/>
        <v>25421.536999999997</v>
      </c>
      <c r="R50" t="s">
        <v>48</v>
      </c>
      <c r="T50" t="s">
        <v>51</v>
      </c>
    </row>
    <row r="51" spans="1:20">
      <c r="A51" s="32" t="s">
        <v>49</v>
      </c>
      <c r="B51" s="33" t="s">
        <v>47</v>
      </c>
      <c r="C51" s="32">
        <v>40450.012999999999</v>
      </c>
      <c r="D51" s="32" t="s">
        <v>48</v>
      </c>
      <c r="E51" s="34">
        <f t="shared" si="0"/>
        <v>-518.99292419485107</v>
      </c>
      <c r="F51">
        <f t="shared" si="1"/>
        <v>-519</v>
      </c>
      <c r="G51">
        <f t="shared" si="2"/>
        <v>5.6251999994856305E-3</v>
      </c>
      <c r="J51">
        <f t="shared" si="3"/>
        <v>5.6251999994856305E-3</v>
      </c>
      <c r="O51">
        <f t="shared" ca="1" si="4"/>
        <v>1.7442474796341752E-3</v>
      </c>
      <c r="Q51" s="2">
        <f t="shared" si="5"/>
        <v>25431.512999999999</v>
      </c>
      <c r="R51" t="s">
        <v>48</v>
      </c>
      <c r="T51" t="s">
        <v>51</v>
      </c>
    </row>
    <row r="52" spans="1:20">
      <c r="A52" s="32" t="s">
        <v>49</v>
      </c>
      <c r="B52" s="33" t="s">
        <v>50</v>
      </c>
      <c r="C52" s="32">
        <v>40451.983</v>
      </c>
      <c r="D52" s="32" t="s">
        <v>48</v>
      </c>
      <c r="E52" s="34">
        <f t="shared" si="0"/>
        <v>-516.51490809705319</v>
      </c>
      <c r="F52">
        <f t="shared" si="1"/>
        <v>-516.5</v>
      </c>
      <c r="G52">
        <f t="shared" si="2"/>
        <v>-1.1851800001750235E-2</v>
      </c>
      <c r="J52">
        <f t="shared" si="3"/>
        <v>-1.1851800001750235E-2</v>
      </c>
      <c r="O52">
        <f t="shared" ca="1" si="4"/>
        <v>1.746160627392415E-3</v>
      </c>
      <c r="Q52" s="2">
        <f t="shared" si="5"/>
        <v>25433.483</v>
      </c>
      <c r="R52" t="s">
        <v>48</v>
      </c>
      <c r="T52" t="s">
        <v>51</v>
      </c>
    </row>
    <row r="53" spans="1:20">
      <c r="A53" s="32" t="s">
        <v>49</v>
      </c>
      <c r="B53" s="33" t="s">
        <v>50</v>
      </c>
      <c r="C53" s="32">
        <v>40722.29</v>
      </c>
      <c r="D53" s="32" t="s">
        <v>48</v>
      </c>
      <c r="E53" s="34">
        <f t="shared" ref="E53:E88" si="6">+(C53-C$7)/C$8</f>
        <v>-176.50216832698206</v>
      </c>
      <c r="F53">
        <f t="shared" ref="F53:F84" si="7">ROUND(2*E53,0)/2</f>
        <v>-176.5</v>
      </c>
      <c r="G53">
        <f t="shared" ref="G53:G84" si="8">+C53-(C$7+F53*C$8)</f>
        <v>-1.7238000000361353E-3</v>
      </c>
      <c r="J53">
        <f t="shared" ref="J53:J80" si="9">+G53</f>
        <v>-1.7238000000361353E-3</v>
      </c>
      <c r="O53">
        <f t="shared" ref="O53:O88" ca="1" si="10">+C$11+C$12*$F53</f>
        <v>2.0063487225130028E-3</v>
      </c>
      <c r="Q53" s="2">
        <f t="shared" ref="Q53:Q88" si="11">+C53-15018.5</f>
        <v>25703.79</v>
      </c>
      <c r="R53" t="s">
        <v>48</v>
      </c>
      <c r="T53" t="s">
        <v>51</v>
      </c>
    </row>
    <row r="54" spans="1:20">
      <c r="A54" s="32" t="s">
        <v>49</v>
      </c>
      <c r="B54" s="33" t="s">
        <v>50</v>
      </c>
      <c r="C54" s="32">
        <v>40746.188000000002</v>
      </c>
      <c r="D54" s="32" t="s">
        <v>48</v>
      </c>
      <c r="E54" s="34">
        <f t="shared" si="6"/>
        <v>-146.44144309594662</v>
      </c>
      <c r="F54">
        <f t="shared" si="7"/>
        <v>-146.5</v>
      </c>
      <c r="G54">
        <f t="shared" si="8"/>
        <v>4.6552200001315214E-2</v>
      </c>
      <c r="J54">
        <f t="shared" si="9"/>
        <v>4.6552200001315214E-2</v>
      </c>
      <c r="O54">
        <f t="shared" ca="1" si="10"/>
        <v>2.0293064956118782E-3</v>
      </c>
      <c r="Q54" s="2">
        <f t="shared" si="11"/>
        <v>25727.688000000002</v>
      </c>
      <c r="R54" t="s">
        <v>48</v>
      </c>
      <c r="T54" t="s">
        <v>51</v>
      </c>
    </row>
    <row r="55" spans="1:20">
      <c r="A55" s="32" t="s">
        <v>49</v>
      </c>
      <c r="B55" s="33" t="s">
        <v>50</v>
      </c>
      <c r="C55" s="32">
        <v>40750.163999999997</v>
      </c>
      <c r="D55" s="32" t="s">
        <v>48</v>
      </c>
      <c r="E55" s="34">
        <f t="shared" si="6"/>
        <v>-141.44012735745619</v>
      </c>
      <c r="F55">
        <f t="shared" si="7"/>
        <v>-141.5</v>
      </c>
      <c r="G55">
        <f t="shared" si="8"/>
        <v>4.7598199991625734E-2</v>
      </c>
      <c r="J55">
        <f t="shared" si="9"/>
        <v>4.7598199991625734E-2</v>
      </c>
      <c r="O55">
        <f t="shared" ca="1" si="10"/>
        <v>2.0331327911283577E-3</v>
      </c>
      <c r="Q55" s="2">
        <f t="shared" si="11"/>
        <v>25731.663999999997</v>
      </c>
      <c r="R55" t="s">
        <v>48</v>
      </c>
      <c r="T55" t="s">
        <v>51</v>
      </c>
    </row>
    <row r="56" spans="1:20">
      <c r="A56" s="34" t="s">
        <v>41</v>
      </c>
      <c r="B56" s="34"/>
      <c r="C56" s="35">
        <v>40862.607600000003</v>
      </c>
      <c r="D56" s="35" t="s">
        <v>20</v>
      </c>
      <c r="E56" s="34">
        <f t="shared" si="6"/>
        <v>0</v>
      </c>
      <c r="F56">
        <f t="shared" si="7"/>
        <v>0</v>
      </c>
      <c r="G56">
        <f t="shared" si="8"/>
        <v>0</v>
      </c>
      <c r="J56">
        <f t="shared" si="9"/>
        <v>0</v>
      </c>
      <c r="O56">
        <f t="shared" ca="1" si="10"/>
        <v>2.1414169542447199E-3</v>
      </c>
      <c r="Q56" s="2">
        <f t="shared" si="11"/>
        <v>25844.107600000003</v>
      </c>
      <c r="R56" t="e">
        <v>#N/A</v>
      </c>
      <c r="T56" t="s">
        <v>51</v>
      </c>
    </row>
    <row r="57" spans="1:20">
      <c r="A57" s="32" t="s">
        <v>46</v>
      </c>
      <c r="B57" s="33" t="s">
        <v>47</v>
      </c>
      <c r="C57" s="32">
        <v>40862.608</v>
      </c>
      <c r="D57" s="32" t="s">
        <v>48</v>
      </c>
      <c r="E57" s="34">
        <f t="shared" si="6"/>
        <v>5.031504731515229E-4</v>
      </c>
      <c r="F57">
        <f t="shared" si="7"/>
        <v>0</v>
      </c>
      <c r="G57">
        <f t="shared" si="8"/>
        <v>3.9999999717110768E-4</v>
      </c>
      <c r="J57">
        <f t="shared" si="9"/>
        <v>3.9999999717110768E-4</v>
      </c>
      <c r="O57">
        <f t="shared" ca="1" si="10"/>
        <v>2.1414169542447199E-3</v>
      </c>
      <c r="Q57" s="2">
        <f t="shared" si="11"/>
        <v>25844.108</v>
      </c>
      <c r="R57" t="s">
        <v>48</v>
      </c>
      <c r="T57" t="s">
        <v>51</v>
      </c>
    </row>
    <row r="58" spans="1:20">
      <c r="A58" s="32" t="s">
        <v>46</v>
      </c>
      <c r="B58" s="33" t="s">
        <v>47</v>
      </c>
      <c r="C58" s="32">
        <v>40862.61</v>
      </c>
      <c r="D58" s="32" t="s">
        <v>48</v>
      </c>
      <c r="E58" s="34">
        <f t="shared" si="6"/>
        <v>3.0189028572136451E-3</v>
      </c>
      <c r="F58">
        <f t="shared" si="7"/>
        <v>0</v>
      </c>
      <c r="G58">
        <f t="shared" si="8"/>
        <v>2.3999999975785613E-3</v>
      </c>
      <c r="J58">
        <f t="shared" si="9"/>
        <v>2.3999999975785613E-3</v>
      </c>
      <c r="O58">
        <f t="shared" ca="1" si="10"/>
        <v>2.1414169542447199E-3</v>
      </c>
      <c r="Q58" s="2">
        <f t="shared" si="11"/>
        <v>25844.11</v>
      </c>
      <c r="R58" t="s">
        <v>48</v>
      </c>
      <c r="T58" t="s">
        <v>51</v>
      </c>
    </row>
    <row r="59" spans="1:20">
      <c r="A59" s="32" t="s">
        <v>46</v>
      </c>
      <c r="B59" s="33" t="s">
        <v>47</v>
      </c>
      <c r="C59" s="32">
        <v>40862.611100000002</v>
      </c>
      <c r="D59" s="32" t="s">
        <v>48</v>
      </c>
      <c r="E59" s="34">
        <f t="shared" si="6"/>
        <v>4.4025666698206505E-3</v>
      </c>
      <c r="F59">
        <f t="shared" si="7"/>
        <v>0</v>
      </c>
      <c r="G59">
        <f t="shared" si="8"/>
        <v>3.4999999988940544E-3</v>
      </c>
      <c r="J59">
        <f t="shared" si="9"/>
        <v>3.4999999988940544E-3</v>
      </c>
      <c r="O59">
        <f t="shared" ca="1" si="10"/>
        <v>2.1414169542447199E-3</v>
      </c>
      <c r="Q59" s="2">
        <f t="shared" si="11"/>
        <v>25844.111100000002</v>
      </c>
      <c r="R59" t="s">
        <v>48</v>
      </c>
      <c r="T59" t="s">
        <v>51</v>
      </c>
    </row>
    <row r="60" spans="1:20">
      <c r="A60" s="32" t="s">
        <v>46</v>
      </c>
      <c r="B60" s="33" t="s">
        <v>47</v>
      </c>
      <c r="C60" s="32">
        <v>40863.803500000002</v>
      </c>
      <c r="D60" s="32" t="s">
        <v>48</v>
      </c>
      <c r="E60" s="34">
        <f t="shared" si="6"/>
        <v>1.5042941377419725</v>
      </c>
      <c r="F60">
        <f t="shared" si="7"/>
        <v>1.5</v>
      </c>
      <c r="G60">
        <f t="shared" si="8"/>
        <v>3.4137999973609112E-3</v>
      </c>
      <c r="J60">
        <f t="shared" si="9"/>
        <v>3.4137999973609112E-3</v>
      </c>
      <c r="O60">
        <f t="shared" ca="1" si="10"/>
        <v>2.1425648428996637E-3</v>
      </c>
      <c r="Q60" s="2">
        <f t="shared" si="11"/>
        <v>25845.303500000002</v>
      </c>
      <c r="R60" t="s">
        <v>48</v>
      </c>
      <c r="T60" t="s">
        <v>51</v>
      </c>
    </row>
    <row r="61" spans="1:20">
      <c r="A61" s="32" t="s">
        <v>46</v>
      </c>
      <c r="B61" s="33" t="s">
        <v>47</v>
      </c>
      <c r="C61" s="32">
        <v>40863.806499999999</v>
      </c>
      <c r="D61" s="32" t="s">
        <v>48</v>
      </c>
      <c r="E61" s="34">
        <f t="shared" si="6"/>
        <v>1.5080677663134896</v>
      </c>
      <c r="F61">
        <f t="shared" si="7"/>
        <v>1.5</v>
      </c>
      <c r="G61">
        <f t="shared" si="8"/>
        <v>6.4137999943341129E-3</v>
      </c>
      <c r="J61">
        <f t="shared" si="9"/>
        <v>6.4137999943341129E-3</v>
      </c>
      <c r="O61">
        <f t="shared" ca="1" si="10"/>
        <v>2.1425648428996637E-3</v>
      </c>
      <c r="Q61" s="2">
        <f t="shared" si="11"/>
        <v>25845.306499999999</v>
      </c>
      <c r="R61" t="s">
        <v>48</v>
      </c>
      <c r="T61" t="s">
        <v>51</v>
      </c>
    </row>
    <row r="62" spans="1:20">
      <c r="A62" s="32" t="s">
        <v>49</v>
      </c>
      <c r="B62" s="33" t="s">
        <v>50</v>
      </c>
      <c r="C62" s="32">
        <v>40863.808400000002</v>
      </c>
      <c r="D62" s="32" t="s">
        <v>48</v>
      </c>
      <c r="E62" s="34">
        <f t="shared" si="6"/>
        <v>1.5104577310815519</v>
      </c>
      <c r="F62">
        <f t="shared" si="7"/>
        <v>1.5</v>
      </c>
      <c r="G62">
        <f t="shared" si="8"/>
        <v>8.313799997267779E-3</v>
      </c>
      <c r="J62">
        <f t="shared" si="9"/>
        <v>8.313799997267779E-3</v>
      </c>
      <c r="O62">
        <f t="shared" ca="1" si="10"/>
        <v>2.1425648428996637E-3</v>
      </c>
      <c r="Q62" s="2">
        <f t="shared" si="11"/>
        <v>25845.308400000002</v>
      </c>
      <c r="R62" t="s">
        <v>48</v>
      </c>
      <c r="T62" t="s">
        <v>51</v>
      </c>
    </row>
    <row r="63" spans="1:20">
      <c r="A63" s="32" t="s">
        <v>46</v>
      </c>
      <c r="B63" s="33" t="s">
        <v>47</v>
      </c>
      <c r="C63" s="32">
        <v>40864.601499999997</v>
      </c>
      <c r="D63" s="32" t="s">
        <v>48</v>
      </c>
      <c r="E63" s="34">
        <f t="shared" si="6"/>
        <v>2.5080793387722573</v>
      </c>
      <c r="F63">
        <f t="shared" si="7"/>
        <v>2.5</v>
      </c>
      <c r="G63">
        <f t="shared" si="8"/>
        <v>6.4229999916278757E-3</v>
      </c>
      <c r="J63">
        <f t="shared" si="9"/>
        <v>6.4229999916278757E-3</v>
      </c>
      <c r="O63">
        <f t="shared" ca="1" si="10"/>
        <v>2.1433301020029596E-3</v>
      </c>
      <c r="Q63" s="2">
        <f t="shared" si="11"/>
        <v>25846.101499999997</v>
      </c>
      <c r="R63" t="s">
        <v>48</v>
      </c>
      <c r="T63" t="s">
        <v>51</v>
      </c>
    </row>
    <row r="64" spans="1:20">
      <c r="A64" s="32" t="s">
        <v>46</v>
      </c>
      <c r="B64" s="33" t="s">
        <v>47</v>
      </c>
      <c r="C64" s="32">
        <v>40864.603499999997</v>
      </c>
      <c r="D64" s="32" t="s">
        <v>48</v>
      </c>
      <c r="E64" s="34">
        <f t="shared" si="6"/>
        <v>2.5105950911563193</v>
      </c>
      <c r="F64">
        <f t="shared" si="7"/>
        <v>2.5</v>
      </c>
      <c r="G64">
        <f t="shared" si="8"/>
        <v>8.4229999920353293E-3</v>
      </c>
      <c r="J64">
        <f t="shared" si="9"/>
        <v>8.4229999920353293E-3</v>
      </c>
      <c r="O64">
        <f t="shared" ca="1" si="10"/>
        <v>2.1433301020029596E-3</v>
      </c>
      <c r="Q64" s="2">
        <f t="shared" si="11"/>
        <v>25846.103499999997</v>
      </c>
      <c r="R64" t="s">
        <v>48</v>
      </c>
      <c r="T64" t="s">
        <v>51</v>
      </c>
    </row>
    <row r="65" spans="1:20">
      <c r="A65" s="32" t="s">
        <v>46</v>
      </c>
      <c r="B65" s="33" t="s">
        <v>47</v>
      </c>
      <c r="C65" s="32">
        <v>40864.604299999999</v>
      </c>
      <c r="D65" s="32" t="s">
        <v>48</v>
      </c>
      <c r="E65" s="34">
        <f t="shared" si="6"/>
        <v>2.5116013921117748</v>
      </c>
      <c r="F65">
        <f t="shared" si="7"/>
        <v>2.5</v>
      </c>
      <c r="G65">
        <f t="shared" si="8"/>
        <v>9.2229999936535023E-3</v>
      </c>
      <c r="J65">
        <f t="shared" si="9"/>
        <v>9.2229999936535023E-3</v>
      </c>
      <c r="O65">
        <f t="shared" ca="1" si="10"/>
        <v>2.1433301020029596E-3</v>
      </c>
      <c r="Q65" s="2">
        <f t="shared" si="11"/>
        <v>25846.104299999999</v>
      </c>
      <c r="R65" t="s">
        <v>48</v>
      </c>
      <c r="T65" t="s">
        <v>51</v>
      </c>
    </row>
    <row r="66" spans="1:20">
      <c r="A66" s="32" t="s">
        <v>46</v>
      </c>
      <c r="B66" s="33" t="s">
        <v>47</v>
      </c>
      <c r="C66" s="32">
        <v>40870.558400000002</v>
      </c>
      <c r="D66" s="32" t="s">
        <v>48</v>
      </c>
      <c r="E66" s="34">
        <f t="shared" si="6"/>
        <v>10.001122025561438</v>
      </c>
      <c r="F66">
        <f t="shared" si="7"/>
        <v>10</v>
      </c>
      <c r="G66">
        <f t="shared" si="8"/>
        <v>8.9199999638367444E-4</v>
      </c>
      <c r="J66">
        <f t="shared" si="9"/>
        <v>8.9199999638367444E-4</v>
      </c>
      <c r="O66">
        <f t="shared" ca="1" si="10"/>
        <v>2.1490695452776785E-3</v>
      </c>
      <c r="Q66" s="2">
        <f t="shared" si="11"/>
        <v>25852.058400000002</v>
      </c>
      <c r="R66" t="s">
        <v>48</v>
      </c>
      <c r="T66" t="s">
        <v>51</v>
      </c>
    </row>
    <row r="67" spans="1:20">
      <c r="A67" s="32" t="s">
        <v>46</v>
      </c>
      <c r="B67" s="33" t="s">
        <v>47</v>
      </c>
      <c r="C67" s="32">
        <v>40870.558499999999</v>
      </c>
      <c r="D67" s="32" t="s">
        <v>48</v>
      </c>
      <c r="E67" s="34">
        <f t="shared" si="6"/>
        <v>10.001247813177438</v>
      </c>
      <c r="F67">
        <f t="shared" si="7"/>
        <v>10</v>
      </c>
      <c r="G67">
        <f t="shared" si="8"/>
        <v>9.9199999385746196E-4</v>
      </c>
      <c r="J67">
        <f t="shared" si="9"/>
        <v>9.9199999385746196E-4</v>
      </c>
      <c r="O67">
        <f t="shared" ca="1" si="10"/>
        <v>2.1490695452776785E-3</v>
      </c>
      <c r="Q67" s="2">
        <f t="shared" si="11"/>
        <v>25852.058499999999</v>
      </c>
      <c r="R67" t="s">
        <v>48</v>
      </c>
      <c r="T67" t="s">
        <v>51</v>
      </c>
    </row>
    <row r="68" spans="1:20">
      <c r="A68" s="32" t="s">
        <v>46</v>
      </c>
      <c r="B68" s="33" t="s">
        <v>47</v>
      </c>
      <c r="C68" s="32">
        <v>40870.561500000003</v>
      </c>
      <c r="D68" s="32" t="s">
        <v>48</v>
      </c>
      <c r="E68" s="34">
        <f t="shared" si="6"/>
        <v>10.005021441758107</v>
      </c>
      <c r="F68">
        <f t="shared" si="7"/>
        <v>10</v>
      </c>
      <c r="G68">
        <f t="shared" si="8"/>
        <v>3.9919999981066212E-3</v>
      </c>
      <c r="J68">
        <f t="shared" si="9"/>
        <v>3.9919999981066212E-3</v>
      </c>
      <c r="O68">
        <f t="shared" ca="1" si="10"/>
        <v>2.1490695452776785E-3</v>
      </c>
      <c r="Q68" s="2">
        <f t="shared" si="11"/>
        <v>25852.061500000003</v>
      </c>
      <c r="R68" t="s">
        <v>48</v>
      </c>
      <c r="T68" t="s">
        <v>51</v>
      </c>
    </row>
    <row r="69" spans="1:20">
      <c r="A69" s="32" t="s">
        <v>49</v>
      </c>
      <c r="B69" s="33" t="s">
        <v>50</v>
      </c>
      <c r="C69" s="32">
        <v>41122.146000000001</v>
      </c>
      <c r="D69" s="32" t="s">
        <v>48</v>
      </c>
      <c r="E69" s="34">
        <f t="shared" si="6"/>
        <v>326.46717421132121</v>
      </c>
      <c r="F69">
        <f t="shared" si="7"/>
        <v>326.5</v>
      </c>
      <c r="G69">
        <f t="shared" si="8"/>
        <v>-2.609620000293944E-2</v>
      </c>
      <c r="J69">
        <f t="shared" si="9"/>
        <v>-2.609620000293944E-2</v>
      </c>
      <c r="O69">
        <f t="shared" ca="1" si="10"/>
        <v>2.3912740514708138E-3</v>
      </c>
      <c r="Q69" s="2">
        <f t="shared" si="11"/>
        <v>26103.646000000001</v>
      </c>
      <c r="R69" t="s">
        <v>48</v>
      </c>
      <c r="T69" t="s">
        <v>51</v>
      </c>
    </row>
    <row r="70" spans="1:20">
      <c r="A70" s="32" t="s">
        <v>49</v>
      </c>
      <c r="B70" s="33" t="s">
        <v>47</v>
      </c>
      <c r="C70" s="32">
        <v>41587.633499999996</v>
      </c>
      <c r="D70" s="32" t="s">
        <v>48</v>
      </c>
      <c r="E70" s="34">
        <f t="shared" si="6"/>
        <v>911.99281803008694</v>
      </c>
      <c r="F70">
        <f t="shared" si="7"/>
        <v>912</v>
      </c>
      <c r="G70">
        <f t="shared" si="8"/>
        <v>-5.7096000091405585E-3</v>
      </c>
      <c r="J70">
        <f t="shared" si="9"/>
        <v>-5.7096000091405585E-3</v>
      </c>
      <c r="O70">
        <f t="shared" ca="1" si="10"/>
        <v>2.8393332564505321E-3</v>
      </c>
      <c r="Q70" s="2">
        <f t="shared" si="11"/>
        <v>26569.133499999996</v>
      </c>
      <c r="R70" t="s">
        <v>48</v>
      </c>
      <c r="T70" t="s">
        <v>51</v>
      </c>
    </row>
    <row r="71" spans="1:20">
      <c r="A71" s="32" t="s">
        <v>49</v>
      </c>
      <c r="B71" s="33" t="s">
        <v>47</v>
      </c>
      <c r="C71" s="32">
        <v>41587.634700000002</v>
      </c>
      <c r="D71" s="32" t="s">
        <v>48</v>
      </c>
      <c r="E71" s="34">
        <f t="shared" si="6"/>
        <v>911.99432748152469</v>
      </c>
      <c r="F71">
        <f t="shared" si="7"/>
        <v>912</v>
      </c>
      <c r="G71">
        <f t="shared" si="8"/>
        <v>-4.5096000030753203E-3</v>
      </c>
      <c r="J71">
        <f t="shared" si="9"/>
        <v>-4.5096000030753203E-3</v>
      </c>
      <c r="O71">
        <f t="shared" ca="1" si="10"/>
        <v>2.8393332564505321E-3</v>
      </c>
      <c r="Q71" s="2">
        <f t="shared" si="11"/>
        <v>26569.134700000002</v>
      </c>
      <c r="R71" t="s">
        <v>48</v>
      </c>
      <c r="T71" t="s">
        <v>51</v>
      </c>
    </row>
    <row r="72" spans="1:20">
      <c r="A72" s="32" t="s">
        <v>49</v>
      </c>
      <c r="B72" s="33" t="s">
        <v>47</v>
      </c>
      <c r="C72" s="32">
        <v>41587.635199999997</v>
      </c>
      <c r="D72" s="32" t="s">
        <v>48</v>
      </c>
      <c r="E72" s="34">
        <f t="shared" si="6"/>
        <v>911.99495641961391</v>
      </c>
      <c r="F72">
        <f t="shared" si="7"/>
        <v>912</v>
      </c>
      <c r="G72">
        <f t="shared" si="8"/>
        <v>-4.0096000084304251E-3</v>
      </c>
      <c r="J72">
        <f t="shared" si="9"/>
        <v>-4.0096000084304251E-3</v>
      </c>
      <c r="O72">
        <f t="shared" ca="1" si="10"/>
        <v>2.8393332564505321E-3</v>
      </c>
      <c r="Q72" s="2">
        <f t="shared" si="11"/>
        <v>26569.135199999997</v>
      </c>
      <c r="R72" t="s">
        <v>48</v>
      </c>
      <c r="T72" t="s">
        <v>51</v>
      </c>
    </row>
    <row r="73" spans="1:20">
      <c r="A73" s="32" t="s">
        <v>49</v>
      </c>
      <c r="B73" s="33" t="s">
        <v>50</v>
      </c>
      <c r="C73" s="32">
        <v>41589.626100000001</v>
      </c>
      <c r="D73" s="32" t="s">
        <v>48</v>
      </c>
      <c r="E73" s="34">
        <f t="shared" si="6"/>
        <v>914.49926212982382</v>
      </c>
      <c r="F73">
        <f t="shared" si="7"/>
        <v>914.5</v>
      </c>
      <c r="G73">
        <f t="shared" si="8"/>
        <v>-5.8659999922383577E-4</v>
      </c>
      <c r="J73">
        <f t="shared" si="9"/>
        <v>-5.8659999922383577E-4</v>
      </c>
      <c r="O73">
        <f t="shared" ca="1" si="10"/>
        <v>2.8412464042087719E-3</v>
      </c>
      <c r="Q73" s="2">
        <f t="shared" si="11"/>
        <v>26571.126100000001</v>
      </c>
      <c r="R73" t="s">
        <v>48</v>
      </c>
      <c r="T73" t="s">
        <v>51</v>
      </c>
    </row>
    <row r="74" spans="1:20">
      <c r="A74" s="32" t="s">
        <v>49</v>
      </c>
      <c r="B74" s="33" t="s">
        <v>50</v>
      </c>
      <c r="C74" s="32">
        <v>41589.626499999998</v>
      </c>
      <c r="D74" s="32" t="s">
        <v>48</v>
      </c>
      <c r="E74" s="34">
        <f t="shared" si="6"/>
        <v>914.49976528029697</v>
      </c>
      <c r="F74">
        <f t="shared" si="7"/>
        <v>914.5</v>
      </c>
      <c r="G74">
        <f t="shared" si="8"/>
        <v>-1.8660000205272809E-4</v>
      </c>
      <c r="J74">
        <f t="shared" si="9"/>
        <v>-1.8660000205272809E-4</v>
      </c>
      <c r="O74">
        <f t="shared" ca="1" si="10"/>
        <v>2.8412464042087719E-3</v>
      </c>
      <c r="Q74" s="2">
        <f t="shared" si="11"/>
        <v>26571.126499999998</v>
      </c>
      <c r="R74" t="s">
        <v>48</v>
      </c>
      <c r="T74" t="s">
        <v>51</v>
      </c>
    </row>
    <row r="75" spans="1:20">
      <c r="A75" s="32" t="s">
        <v>49</v>
      </c>
      <c r="B75" s="33" t="s">
        <v>50</v>
      </c>
      <c r="C75" s="32">
        <v>41589.627</v>
      </c>
      <c r="D75" s="32" t="s">
        <v>48</v>
      </c>
      <c r="E75" s="34">
        <f t="shared" si="6"/>
        <v>914.50039421839529</v>
      </c>
      <c r="F75">
        <f t="shared" si="7"/>
        <v>914.5</v>
      </c>
      <c r="G75">
        <f t="shared" si="8"/>
        <v>3.1339999986812472E-4</v>
      </c>
      <c r="J75">
        <f t="shared" si="9"/>
        <v>3.1339999986812472E-4</v>
      </c>
      <c r="O75">
        <f t="shared" ca="1" si="10"/>
        <v>2.8412464042087719E-3</v>
      </c>
      <c r="Q75" s="2">
        <f t="shared" si="11"/>
        <v>26571.127</v>
      </c>
      <c r="R75" t="s">
        <v>48</v>
      </c>
      <c r="T75" t="s">
        <v>51</v>
      </c>
    </row>
    <row r="76" spans="1:20">
      <c r="A76" s="32" t="s">
        <v>49</v>
      </c>
      <c r="B76" s="33" t="s">
        <v>50</v>
      </c>
      <c r="C76" s="32">
        <v>41592.8007</v>
      </c>
      <c r="D76" s="32" t="s">
        <v>48</v>
      </c>
      <c r="E76" s="34">
        <f t="shared" si="6"/>
        <v>918.49251588823017</v>
      </c>
      <c r="F76">
        <f t="shared" si="7"/>
        <v>918.5</v>
      </c>
      <c r="G76">
        <f t="shared" si="8"/>
        <v>-5.9498000046005473E-3</v>
      </c>
      <c r="J76">
        <f t="shared" si="9"/>
        <v>-5.9498000046005473E-3</v>
      </c>
      <c r="O76">
        <f t="shared" ca="1" si="10"/>
        <v>2.8443074406219555E-3</v>
      </c>
      <c r="Q76" s="2">
        <f t="shared" si="11"/>
        <v>26574.3007</v>
      </c>
      <c r="R76" t="s">
        <v>48</v>
      </c>
      <c r="T76" t="s">
        <v>51</v>
      </c>
    </row>
    <row r="77" spans="1:20">
      <c r="A77" s="32" t="s">
        <v>49</v>
      </c>
      <c r="B77" s="33" t="s">
        <v>50</v>
      </c>
      <c r="C77" s="32">
        <v>41592.803099999997</v>
      </c>
      <c r="D77" s="32" t="s">
        <v>48</v>
      </c>
      <c r="E77" s="34">
        <f t="shared" si="6"/>
        <v>918.49553479108738</v>
      </c>
      <c r="F77">
        <f t="shared" si="7"/>
        <v>918.5</v>
      </c>
      <c r="G77">
        <f t="shared" si="8"/>
        <v>-3.5498000070219859E-3</v>
      </c>
      <c r="J77">
        <f t="shared" si="9"/>
        <v>-3.5498000070219859E-3</v>
      </c>
      <c r="O77">
        <f t="shared" ca="1" si="10"/>
        <v>2.8443074406219555E-3</v>
      </c>
      <c r="Q77" s="2">
        <f t="shared" si="11"/>
        <v>26574.303099999997</v>
      </c>
      <c r="R77" t="s">
        <v>48</v>
      </c>
      <c r="T77" t="s">
        <v>51</v>
      </c>
    </row>
    <row r="78" spans="1:20">
      <c r="A78" s="32" t="s">
        <v>49</v>
      </c>
      <c r="B78" s="33" t="s">
        <v>47</v>
      </c>
      <c r="C78" s="32">
        <v>41606.712599999999</v>
      </c>
      <c r="D78" s="32" t="s">
        <v>48</v>
      </c>
      <c r="E78" s="34">
        <f t="shared" si="6"/>
        <v>935.99196368058085</v>
      </c>
      <c r="F78">
        <f t="shared" si="7"/>
        <v>936</v>
      </c>
      <c r="G78">
        <f t="shared" si="8"/>
        <v>-6.3888000004226342E-3</v>
      </c>
      <c r="J78">
        <f t="shared" si="9"/>
        <v>-6.3888000004226342E-3</v>
      </c>
      <c r="O78">
        <f t="shared" ca="1" si="10"/>
        <v>2.8576994749296325E-3</v>
      </c>
      <c r="Q78" s="2">
        <f t="shared" si="11"/>
        <v>26588.212599999999</v>
      </c>
      <c r="R78" t="s">
        <v>48</v>
      </c>
      <c r="T78" t="s">
        <v>51</v>
      </c>
    </row>
    <row r="79" spans="1:20">
      <c r="A79" s="32" t="s">
        <v>49</v>
      </c>
      <c r="B79" s="33" t="s">
        <v>47</v>
      </c>
      <c r="C79" s="32">
        <v>41606.713199999998</v>
      </c>
      <c r="D79" s="32" t="s">
        <v>48</v>
      </c>
      <c r="E79" s="34">
        <f t="shared" si="6"/>
        <v>935.99271840629513</v>
      </c>
      <c r="F79">
        <f t="shared" si="7"/>
        <v>936</v>
      </c>
      <c r="G79">
        <f t="shared" si="8"/>
        <v>-5.7888000010279939E-3</v>
      </c>
      <c r="J79">
        <f t="shared" si="9"/>
        <v>-5.7888000010279939E-3</v>
      </c>
      <c r="O79">
        <f t="shared" ca="1" si="10"/>
        <v>2.8576994749296325E-3</v>
      </c>
      <c r="Q79" s="2">
        <f t="shared" si="11"/>
        <v>26588.213199999998</v>
      </c>
      <c r="R79" t="s">
        <v>48</v>
      </c>
      <c r="T79" t="s">
        <v>51</v>
      </c>
    </row>
    <row r="80" spans="1:20">
      <c r="A80" s="32" t="s">
        <v>49</v>
      </c>
      <c r="B80" s="33" t="s">
        <v>47</v>
      </c>
      <c r="C80" s="32">
        <v>41606.714399999997</v>
      </c>
      <c r="D80" s="32" t="s">
        <v>48</v>
      </c>
      <c r="E80" s="34">
        <f t="shared" si="6"/>
        <v>935.99422785772379</v>
      </c>
      <c r="F80">
        <f t="shared" si="7"/>
        <v>936</v>
      </c>
      <c r="G80">
        <f t="shared" si="8"/>
        <v>-4.5888000022387132E-3</v>
      </c>
      <c r="J80">
        <f t="shared" si="9"/>
        <v>-4.5888000022387132E-3</v>
      </c>
      <c r="O80">
        <f t="shared" ca="1" si="10"/>
        <v>2.8576994749296325E-3</v>
      </c>
      <c r="Q80" s="2">
        <f t="shared" si="11"/>
        <v>26588.214399999997</v>
      </c>
      <c r="R80" t="s">
        <v>48</v>
      </c>
      <c r="T80" t="s">
        <v>51</v>
      </c>
    </row>
    <row r="81" spans="1:23">
      <c r="A81" s="36" t="s">
        <v>53</v>
      </c>
      <c r="B81" s="37" t="s">
        <v>50</v>
      </c>
      <c r="C81" s="38">
        <v>56805.763120000003</v>
      </c>
      <c r="D81" s="36">
        <v>8.0000000000000004E-4</v>
      </c>
      <c r="E81" s="34">
        <f t="shared" si="6"/>
        <v>20054.515750370949</v>
      </c>
      <c r="F81">
        <f t="shared" si="7"/>
        <v>20054.5</v>
      </c>
      <c r="G81">
        <f t="shared" si="8"/>
        <v>1.2521399999968708E-2</v>
      </c>
      <c r="K81">
        <f t="shared" ref="K81:K89" si="12">+G81</f>
        <v>1.2521399999968708E-2</v>
      </c>
      <c r="O81">
        <f t="shared" ca="1" si="10"/>
        <v>1.7488305641291283E-2</v>
      </c>
      <c r="Q81" s="2">
        <f t="shared" si="11"/>
        <v>41787.263120000003</v>
      </c>
      <c r="R81" t="s">
        <v>5</v>
      </c>
    </row>
    <row r="82" spans="1:23">
      <c r="A82" s="36" t="s">
        <v>53</v>
      </c>
      <c r="B82" s="37" t="s">
        <v>50</v>
      </c>
      <c r="C82" s="38">
        <v>56805.764300000003</v>
      </c>
      <c r="D82" s="36">
        <v>1.1999999999999999E-3</v>
      </c>
      <c r="E82" s="34">
        <f t="shared" si="6"/>
        <v>20054.517234664854</v>
      </c>
      <c r="F82">
        <f t="shared" si="7"/>
        <v>20054.5</v>
      </c>
      <c r="G82">
        <f t="shared" si="8"/>
        <v>1.3701399999263231E-2</v>
      </c>
      <c r="K82">
        <f t="shared" si="12"/>
        <v>1.3701399999263231E-2</v>
      </c>
      <c r="O82">
        <f t="shared" ca="1" si="10"/>
        <v>1.7488305641291283E-2</v>
      </c>
      <c r="Q82" s="2">
        <f t="shared" si="11"/>
        <v>41787.264300000003</v>
      </c>
      <c r="R82" t="s">
        <v>5</v>
      </c>
    </row>
    <row r="83" spans="1:23">
      <c r="A83" s="36" t="s">
        <v>53</v>
      </c>
      <c r="B83" s="37" t="s">
        <v>50</v>
      </c>
      <c r="C83" s="38">
        <v>56805.76528</v>
      </c>
      <c r="D83" s="36">
        <v>1.4E-3</v>
      </c>
      <c r="E83" s="34">
        <f t="shared" si="6"/>
        <v>20054.518467383517</v>
      </c>
      <c r="F83">
        <f t="shared" si="7"/>
        <v>20054.5</v>
      </c>
      <c r="G83">
        <f t="shared" si="8"/>
        <v>1.4681399996334221E-2</v>
      </c>
      <c r="K83">
        <f t="shared" si="12"/>
        <v>1.4681399996334221E-2</v>
      </c>
      <c r="O83">
        <f t="shared" ca="1" si="10"/>
        <v>1.7488305641291283E-2</v>
      </c>
      <c r="Q83" s="2">
        <f t="shared" si="11"/>
        <v>41787.26528</v>
      </c>
      <c r="R83" t="s">
        <v>5</v>
      </c>
    </row>
    <row r="84" spans="1:23">
      <c r="A84" s="35" t="s">
        <v>54</v>
      </c>
      <c r="B84" s="39"/>
      <c r="C84" s="35">
        <v>57248.174999999814</v>
      </c>
      <c r="D84" s="35">
        <v>3.0000000000000001E-3</v>
      </c>
      <c r="E84" s="34">
        <f t="shared" si="6"/>
        <v>20611.015121181037</v>
      </c>
      <c r="F84">
        <f t="shared" si="7"/>
        <v>20611</v>
      </c>
      <c r="G84">
        <f t="shared" si="8"/>
        <v>1.2021199814626016E-2</v>
      </c>
      <c r="K84">
        <f t="shared" si="12"/>
        <v>1.2021199814626016E-2</v>
      </c>
      <c r="O84">
        <f t="shared" ca="1" si="10"/>
        <v>1.7914172332275421E-2</v>
      </c>
      <c r="Q84" s="2">
        <f t="shared" si="11"/>
        <v>42229.674999999814</v>
      </c>
      <c r="R84" t="s">
        <v>5</v>
      </c>
    </row>
    <row r="85" spans="1:23">
      <c r="A85" s="35" t="s">
        <v>54</v>
      </c>
      <c r="B85" s="39"/>
      <c r="C85" s="35">
        <v>57273.222000000067</v>
      </c>
      <c r="D85" s="35">
        <v>5.0000000000000001E-3</v>
      </c>
      <c r="E85" s="34">
        <f t="shared" si="6"/>
        <v>20642.521146156741</v>
      </c>
      <c r="F85">
        <f t="shared" ref="F85:F90" si="13">ROUND(2*E85,0)/2</f>
        <v>20642.5</v>
      </c>
      <c r="G85">
        <f t="shared" ref="G85:G90" si="14">+C85-(C$7+F85*C$8)</f>
        <v>1.6811000066809356E-2</v>
      </c>
      <c r="K85">
        <f t="shared" si="12"/>
        <v>1.6811000066809356E-2</v>
      </c>
      <c r="O85">
        <f t="shared" ca="1" si="10"/>
        <v>1.7938277994029243E-2</v>
      </c>
      <c r="Q85" s="2">
        <f t="shared" si="11"/>
        <v>42254.722000000067</v>
      </c>
      <c r="R85" t="s">
        <v>5</v>
      </c>
    </row>
    <row r="86" spans="1:23">
      <c r="A86" s="42" t="s">
        <v>0</v>
      </c>
      <c r="B86" s="43" t="s">
        <v>50</v>
      </c>
      <c r="C86" s="42">
        <v>57572.141000000003</v>
      </c>
      <c r="D86" s="42">
        <v>4.0000000000000001E-3</v>
      </c>
      <c r="E86" s="34">
        <f t="shared" si="6"/>
        <v>21018.524239525792</v>
      </c>
      <c r="F86">
        <f t="shared" si="13"/>
        <v>21018.5</v>
      </c>
      <c r="G86">
        <f t="shared" si="14"/>
        <v>1.9270199998572934E-2</v>
      </c>
      <c r="K86">
        <f t="shared" si="12"/>
        <v>1.9270199998572934E-2</v>
      </c>
      <c r="O86">
        <f t="shared" ca="1" si="10"/>
        <v>1.8226015416868482E-2</v>
      </c>
      <c r="Q86" s="2">
        <f t="shared" si="11"/>
        <v>42553.641000000003</v>
      </c>
      <c r="R86" t="s">
        <v>5</v>
      </c>
    </row>
    <row r="87" spans="1:23">
      <c r="A87" s="42" t="s">
        <v>0</v>
      </c>
      <c r="B87" s="43" t="s">
        <v>47</v>
      </c>
      <c r="C87" s="42">
        <v>57593.205000000002</v>
      </c>
      <c r="D87" s="42">
        <v>4.0000000000000001E-3</v>
      </c>
      <c r="E87" s="34">
        <f t="shared" si="6"/>
        <v>21045.020143629332</v>
      </c>
      <c r="F87">
        <f t="shared" si="13"/>
        <v>21045</v>
      </c>
      <c r="G87">
        <f t="shared" si="14"/>
        <v>1.6013999993447214E-2</v>
      </c>
      <c r="K87">
        <f t="shared" si="12"/>
        <v>1.6013999993447214E-2</v>
      </c>
      <c r="O87">
        <f t="shared" ca="1" si="10"/>
        <v>1.8246294783105819E-2</v>
      </c>
      <c r="Q87" s="2">
        <f t="shared" si="11"/>
        <v>42574.705000000002</v>
      </c>
      <c r="R87" t="s">
        <v>5</v>
      </c>
    </row>
    <row r="88" spans="1:23">
      <c r="A88" s="40" t="s">
        <v>1</v>
      </c>
      <c r="B88" s="41" t="s">
        <v>47</v>
      </c>
      <c r="C88" s="44">
        <v>57935.052000000003</v>
      </c>
      <c r="D88" s="44">
        <v>3.0000000000000001E-3</v>
      </c>
      <c r="E88" s="34">
        <f t="shared" si="6"/>
        <v>21475.021346158974</v>
      </c>
      <c r="F88">
        <f t="shared" si="13"/>
        <v>21475</v>
      </c>
      <c r="G88">
        <f t="shared" si="14"/>
        <v>1.697000000422122E-2</v>
      </c>
      <c r="K88">
        <f t="shared" si="12"/>
        <v>1.697000000422122E-2</v>
      </c>
      <c r="O88">
        <f t="shared" ca="1" si="10"/>
        <v>1.8575356197523034E-2</v>
      </c>
      <c r="Q88" s="2">
        <f t="shared" si="11"/>
        <v>42916.552000000003</v>
      </c>
      <c r="R88" t="s">
        <v>5</v>
      </c>
    </row>
    <row r="89" spans="1:23">
      <c r="A89" s="45" t="s">
        <v>56</v>
      </c>
      <c r="B89" s="46" t="s">
        <v>50</v>
      </c>
      <c r="C89" s="47">
        <v>59787.004215000197</v>
      </c>
      <c r="D89" s="48">
        <v>3.369E-3</v>
      </c>
      <c r="E89" s="34">
        <f t="shared" ref="E89" si="15">+(C89-C$7)/C$8</f>
        <v>23804.547945712322</v>
      </c>
      <c r="F89">
        <f t="shared" si="13"/>
        <v>23804.5</v>
      </c>
      <c r="G89">
        <f t="shared" si="14"/>
        <v>3.8116400195576716E-2</v>
      </c>
      <c r="K89">
        <f t="shared" si="12"/>
        <v>3.8116400195576716E-2</v>
      </c>
      <c r="O89">
        <f t="shared" ref="O89" ca="1" si="16">+C$11+C$12*$F89</f>
        <v>2.0358027278650707E-2</v>
      </c>
      <c r="Q89" s="2">
        <f t="shared" ref="Q89" si="17">+C89-15018.5</f>
        <v>44768.504215000197</v>
      </c>
      <c r="R89" t="s">
        <v>5</v>
      </c>
      <c r="W89" s="51" t="s">
        <v>57</v>
      </c>
    </row>
    <row r="90" spans="1:23" ht="15">
      <c r="A90" s="49" t="s">
        <v>56</v>
      </c>
      <c r="B90" s="50" t="s">
        <v>47</v>
      </c>
      <c r="C90" s="49">
        <v>60145.939788999967</v>
      </c>
      <c r="D90" s="49">
        <v>3.1870000000000002E-3</v>
      </c>
      <c r="E90" s="34">
        <f t="shared" ref="E90" si="18">+(C90-C$7)/C$8</f>
        <v>24256.044458627654</v>
      </c>
      <c r="F90">
        <f t="shared" si="13"/>
        <v>24256</v>
      </c>
      <c r="G90">
        <f t="shared" si="14"/>
        <v>3.5344199961400591E-2</v>
      </c>
      <c r="K90">
        <f t="shared" ref="K90" si="19">+G90</f>
        <v>3.5344199961400591E-2</v>
      </c>
      <c r="O90">
        <f t="shared" ref="O90" ca="1" si="20">+C$11+C$12*$F90</f>
        <v>2.0703541763788781E-2</v>
      </c>
      <c r="Q90" s="2">
        <f t="shared" ref="Q90" si="21">+C90-15018.5</f>
        <v>45127.439788999967</v>
      </c>
      <c r="R90" t="s">
        <v>5</v>
      </c>
      <c r="W90" s="51" t="s">
        <v>57</v>
      </c>
    </row>
    <row r="91" spans="1:23">
      <c r="A91" s="34"/>
      <c r="B91" s="34"/>
      <c r="C91" s="35"/>
      <c r="D91" s="35"/>
      <c r="E91" s="34"/>
    </row>
    <row r="92" spans="1:23">
      <c r="A92" s="34"/>
      <c r="B92" s="34"/>
      <c r="C92" s="35"/>
      <c r="D92" s="35"/>
      <c r="E92" s="34"/>
    </row>
    <row r="93" spans="1:23">
      <c r="A93" s="34"/>
      <c r="B93" s="34"/>
      <c r="C93" s="35"/>
      <c r="D93" s="35"/>
      <c r="E93" s="34"/>
    </row>
    <row r="94" spans="1:23">
      <c r="A94" s="34"/>
      <c r="B94" s="34"/>
      <c r="C94" s="35"/>
      <c r="D94" s="35"/>
      <c r="E94" s="34"/>
    </row>
    <row r="95" spans="1:23">
      <c r="A95" s="34"/>
      <c r="B95" s="34"/>
      <c r="C95" s="35"/>
      <c r="D95" s="35"/>
      <c r="E95" s="34"/>
    </row>
    <row r="96" spans="1:23">
      <c r="A96" s="34"/>
      <c r="B96" s="34"/>
      <c r="C96" s="35"/>
      <c r="D96" s="35"/>
      <c r="E96" s="34"/>
    </row>
    <row r="97" spans="1:5">
      <c r="A97" s="34"/>
      <c r="B97" s="34"/>
      <c r="C97" s="35"/>
      <c r="D97" s="35"/>
      <c r="E97" s="34"/>
    </row>
    <row r="98" spans="1:5">
      <c r="A98" s="34"/>
      <c r="B98" s="34"/>
      <c r="C98" s="35"/>
      <c r="D98" s="35"/>
      <c r="E98" s="34"/>
    </row>
    <row r="99" spans="1:5">
      <c r="A99" s="34"/>
      <c r="B99" s="34"/>
      <c r="C99" s="35"/>
      <c r="D99" s="35"/>
      <c r="E99" s="34"/>
    </row>
    <row r="100" spans="1:5">
      <c r="A100" s="34"/>
      <c r="B100" s="34"/>
      <c r="C100" s="35"/>
      <c r="D100" s="35"/>
      <c r="E100" s="34"/>
    </row>
    <row r="101" spans="1:5">
      <c r="A101" s="34"/>
      <c r="B101" s="34"/>
      <c r="C101" s="35"/>
      <c r="D101" s="35"/>
      <c r="E101" s="34"/>
    </row>
    <row r="102" spans="1:5">
      <c r="A102" s="34"/>
      <c r="B102" s="34"/>
      <c r="C102" s="35"/>
      <c r="D102" s="35"/>
      <c r="E102" s="34"/>
    </row>
    <row r="103" spans="1:5">
      <c r="A103" s="34"/>
      <c r="B103" s="34"/>
      <c r="C103" s="35"/>
      <c r="D103" s="35"/>
      <c r="E103" s="34"/>
    </row>
    <row r="104" spans="1:5">
      <c r="A104" s="34"/>
      <c r="B104" s="34"/>
      <c r="C104" s="35"/>
      <c r="D104" s="35"/>
      <c r="E104" s="34"/>
    </row>
    <row r="105" spans="1:5">
      <c r="A105" s="34"/>
      <c r="B105" s="34"/>
      <c r="C105" s="35"/>
      <c r="D105" s="35"/>
      <c r="E105" s="34"/>
    </row>
    <row r="106" spans="1:5">
      <c r="A106" s="34"/>
      <c r="B106" s="34"/>
      <c r="C106" s="35"/>
      <c r="D106" s="35"/>
      <c r="E106" s="34"/>
    </row>
    <row r="107" spans="1:5">
      <c r="A107" s="34"/>
      <c r="B107" s="34"/>
      <c r="C107" s="35"/>
      <c r="D107" s="35"/>
      <c r="E107" s="34"/>
    </row>
    <row r="108" spans="1:5">
      <c r="A108" s="34"/>
      <c r="B108" s="34"/>
      <c r="C108" s="35"/>
      <c r="D108" s="35"/>
      <c r="E108" s="34"/>
    </row>
    <row r="109" spans="1:5">
      <c r="A109" s="34"/>
      <c r="B109" s="34"/>
      <c r="C109" s="35"/>
      <c r="D109" s="35"/>
      <c r="E109" s="34"/>
    </row>
    <row r="110" spans="1:5">
      <c r="A110" s="34"/>
      <c r="B110" s="34"/>
      <c r="C110" s="35"/>
      <c r="D110" s="35"/>
      <c r="E110" s="34"/>
    </row>
    <row r="111" spans="1:5">
      <c r="A111" s="34"/>
      <c r="B111" s="34"/>
      <c r="C111" s="35"/>
      <c r="D111" s="35"/>
      <c r="E111" s="34"/>
    </row>
    <row r="112" spans="1:5">
      <c r="A112" s="34"/>
      <c r="B112" s="34"/>
      <c r="C112" s="35"/>
      <c r="D112" s="35"/>
      <c r="E112" s="34"/>
    </row>
    <row r="113" spans="1:5">
      <c r="A113" s="34"/>
      <c r="B113" s="34"/>
      <c r="C113" s="35"/>
      <c r="D113" s="35"/>
      <c r="E113" s="34"/>
    </row>
    <row r="114" spans="1:5">
      <c r="A114" s="34"/>
      <c r="B114" s="34"/>
      <c r="C114" s="35"/>
      <c r="D114" s="35"/>
      <c r="E114" s="34"/>
    </row>
    <row r="115" spans="1:5">
      <c r="A115" s="34"/>
      <c r="B115" s="34"/>
      <c r="C115" s="35"/>
      <c r="D115" s="35"/>
      <c r="E115" s="34"/>
    </row>
    <row r="116" spans="1:5">
      <c r="A116" s="34"/>
      <c r="B116" s="34"/>
      <c r="C116" s="35"/>
      <c r="D116" s="35"/>
      <c r="E116" s="34"/>
    </row>
    <row r="117" spans="1:5">
      <c r="A117" s="34"/>
      <c r="B117" s="34"/>
      <c r="C117" s="35"/>
      <c r="D117" s="35"/>
      <c r="E117" s="34"/>
    </row>
    <row r="118" spans="1:5">
      <c r="A118" s="34"/>
      <c r="B118" s="34"/>
      <c r="C118" s="35"/>
      <c r="D118" s="35"/>
      <c r="E118" s="34"/>
    </row>
    <row r="119" spans="1:5">
      <c r="A119" s="34"/>
      <c r="B119" s="34"/>
      <c r="C119" s="35"/>
      <c r="D119" s="35"/>
      <c r="E119" s="34"/>
    </row>
    <row r="120" spans="1:5">
      <c r="A120" s="34"/>
      <c r="B120" s="34"/>
      <c r="C120" s="35"/>
      <c r="D120" s="35"/>
      <c r="E120" s="34"/>
    </row>
    <row r="121" spans="1:5">
      <c r="A121" s="34"/>
      <c r="B121" s="34"/>
      <c r="C121" s="35"/>
      <c r="D121" s="35"/>
      <c r="E121" s="34"/>
    </row>
    <row r="122" spans="1:5">
      <c r="A122" s="34"/>
      <c r="B122" s="34"/>
      <c r="C122" s="35"/>
      <c r="D122" s="35"/>
      <c r="E122" s="34"/>
    </row>
    <row r="123" spans="1:5">
      <c r="A123" s="34"/>
      <c r="B123" s="34"/>
      <c r="C123" s="35"/>
      <c r="D123" s="35"/>
      <c r="E123" s="34"/>
    </row>
    <row r="124" spans="1:5">
      <c r="A124" s="34"/>
      <c r="B124" s="34"/>
      <c r="C124" s="35"/>
      <c r="D124" s="35"/>
      <c r="E124" s="34"/>
    </row>
    <row r="125" spans="1:5">
      <c r="A125" s="34"/>
      <c r="B125" s="34"/>
      <c r="C125" s="35"/>
      <c r="D125" s="35"/>
      <c r="E125" s="34"/>
    </row>
    <row r="126" spans="1:5">
      <c r="A126" s="34"/>
      <c r="B126" s="34"/>
      <c r="C126" s="35"/>
      <c r="D126" s="35"/>
      <c r="E126" s="34"/>
    </row>
    <row r="127" spans="1:5">
      <c r="A127" s="34"/>
      <c r="B127" s="34"/>
      <c r="C127" s="35"/>
      <c r="D127" s="35"/>
      <c r="E127" s="34"/>
    </row>
    <row r="128" spans="1:5">
      <c r="A128" s="34"/>
      <c r="B128" s="34"/>
      <c r="C128" s="35"/>
      <c r="D128" s="35"/>
      <c r="E128" s="34"/>
    </row>
    <row r="129" spans="1:5">
      <c r="A129" s="34"/>
      <c r="B129" s="34"/>
      <c r="C129" s="35"/>
      <c r="D129" s="35"/>
      <c r="E129" s="34"/>
    </row>
    <row r="130" spans="1:5">
      <c r="A130" s="34"/>
      <c r="B130" s="34"/>
      <c r="C130" s="35"/>
      <c r="D130" s="35"/>
      <c r="E130" s="34"/>
    </row>
    <row r="131" spans="1:5">
      <c r="A131" s="34"/>
      <c r="B131" s="34"/>
      <c r="C131" s="35"/>
      <c r="D131" s="35"/>
      <c r="E131" s="34"/>
    </row>
    <row r="132" spans="1:5">
      <c r="A132" s="34"/>
      <c r="B132" s="34"/>
      <c r="C132" s="35"/>
      <c r="D132" s="35"/>
      <c r="E132" s="34"/>
    </row>
    <row r="133" spans="1:5">
      <c r="A133" s="34"/>
      <c r="B133" s="34"/>
      <c r="C133" s="35"/>
      <c r="D133" s="35"/>
      <c r="E133" s="34"/>
    </row>
    <row r="134" spans="1:5">
      <c r="A134" s="34"/>
      <c r="B134" s="34"/>
      <c r="C134" s="35"/>
      <c r="D134" s="35"/>
      <c r="E134" s="34"/>
    </row>
    <row r="135" spans="1:5">
      <c r="A135" s="34"/>
      <c r="B135" s="34"/>
      <c r="C135" s="35"/>
      <c r="D135" s="35"/>
      <c r="E135" s="34"/>
    </row>
    <row r="136" spans="1:5">
      <c r="A136" s="34"/>
      <c r="B136" s="34"/>
      <c r="C136" s="35"/>
      <c r="D136" s="35"/>
      <c r="E136" s="34"/>
    </row>
    <row r="137" spans="1:5">
      <c r="A137" s="34"/>
      <c r="B137" s="34"/>
      <c r="C137" s="35"/>
      <c r="D137" s="35"/>
      <c r="E137" s="34"/>
    </row>
    <row r="138" spans="1:5">
      <c r="A138" s="34"/>
      <c r="B138" s="34"/>
      <c r="C138" s="35"/>
      <c r="D138" s="35"/>
      <c r="E138" s="34"/>
    </row>
    <row r="139" spans="1:5">
      <c r="A139" s="34"/>
      <c r="B139" s="34"/>
      <c r="C139" s="35"/>
      <c r="D139" s="35"/>
      <c r="E139" s="34"/>
    </row>
    <row r="140" spans="1:5">
      <c r="A140" s="34"/>
      <c r="B140" s="34"/>
      <c r="C140" s="35"/>
      <c r="D140" s="35"/>
      <c r="E140" s="34"/>
    </row>
    <row r="141" spans="1:5">
      <c r="A141" s="34"/>
      <c r="B141" s="34"/>
      <c r="C141" s="35"/>
      <c r="D141" s="35"/>
      <c r="E141" s="34"/>
    </row>
    <row r="142" spans="1:5">
      <c r="A142" s="34"/>
      <c r="B142" s="34"/>
      <c r="C142" s="35"/>
      <c r="D142" s="35"/>
      <c r="E142" s="34"/>
    </row>
    <row r="143" spans="1:5">
      <c r="A143" s="34"/>
      <c r="B143" s="34"/>
      <c r="C143" s="35"/>
      <c r="D143" s="35"/>
      <c r="E143" s="34"/>
    </row>
    <row r="144" spans="1:5">
      <c r="A144" s="34"/>
      <c r="B144" s="34"/>
      <c r="C144" s="35"/>
      <c r="D144" s="35"/>
      <c r="E144" s="34"/>
    </row>
    <row r="145" spans="1:5">
      <c r="A145" s="34"/>
      <c r="B145" s="34"/>
      <c r="C145" s="35"/>
      <c r="D145" s="35"/>
      <c r="E145" s="34"/>
    </row>
    <row r="146" spans="1:5">
      <c r="A146" s="34"/>
      <c r="B146" s="34"/>
      <c r="C146" s="35"/>
      <c r="D146" s="35"/>
      <c r="E146" s="34"/>
    </row>
    <row r="147" spans="1:5">
      <c r="A147" s="34"/>
      <c r="B147" s="34"/>
      <c r="C147" s="35"/>
      <c r="D147" s="35"/>
      <c r="E147" s="34"/>
    </row>
    <row r="148" spans="1:5">
      <c r="A148" s="34"/>
      <c r="B148" s="34"/>
      <c r="C148" s="35"/>
      <c r="D148" s="35"/>
      <c r="E148" s="34"/>
    </row>
    <row r="149" spans="1:5">
      <c r="A149" s="34"/>
      <c r="B149" s="34"/>
      <c r="C149" s="35"/>
      <c r="D149" s="35"/>
      <c r="E149" s="34"/>
    </row>
    <row r="150" spans="1:5">
      <c r="A150" s="34"/>
      <c r="B150" s="34"/>
      <c r="C150" s="35"/>
      <c r="D150" s="35"/>
      <c r="E150" s="34"/>
    </row>
    <row r="151" spans="1:5">
      <c r="A151" s="34"/>
      <c r="B151" s="34"/>
      <c r="C151" s="35"/>
      <c r="D151" s="35"/>
      <c r="E151" s="34"/>
    </row>
    <row r="152" spans="1:5">
      <c r="A152" s="34"/>
      <c r="B152" s="34"/>
      <c r="C152" s="35"/>
      <c r="D152" s="35"/>
      <c r="E152" s="34"/>
    </row>
    <row r="153" spans="1:5">
      <c r="A153" s="34"/>
      <c r="B153" s="34"/>
      <c r="C153" s="35"/>
      <c r="D153" s="35"/>
      <c r="E153" s="34"/>
    </row>
    <row r="154" spans="1:5">
      <c r="A154" s="34"/>
      <c r="B154" s="34"/>
      <c r="C154" s="35"/>
      <c r="D154" s="35"/>
      <c r="E154" s="34"/>
    </row>
    <row r="155" spans="1:5">
      <c r="A155" s="34"/>
      <c r="B155" s="34"/>
      <c r="C155" s="35"/>
      <c r="D155" s="35"/>
      <c r="E155" s="34"/>
    </row>
    <row r="156" spans="1:5">
      <c r="A156" s="34"/>
      <c r="B156" s="34"/>
      <c r="C156" s="35"/>
      <c r="D156" s="35"/>
      <c r="E156" s="34"/>
    </row>
    <row r="157" spans="1:5">
      <c r="A157" s="34"/>
      <c r="B157" s="34"/>
      <c r="C157" s="35"/>
      <c r="D157" s="35"/>
      <c r="E157" s="34"/>
    </row>
    <row r="158" spans="1:5">
      <c r="A158" s="34"/>
      <c r="B158" s="34"/>
      <c r="C158" s="35"/>
      <c r="D158" s="35"/>
      <c r="E158" s="34"/>
    </row>
    <row r="159" spans="1:5">
      <c r="A159" s="34"/>
      <c r="B159" s="34"/>
      <c r="C159" s="35"/>
      <c r="D159" s="35"/>
      <c r="E159" s="34"/>
    </row>
    <row r="160" spans="1:5">
      <c r="A160" s="34"/>
      <c r="B160" s="34"/>
      <c r="C160" s="35"/>
      <c r="D160" s="35"/>
      <c r="E160" s="34"/>
    </row>
    <row r="161" spans="1:5">
      <c r="A161" s="34"/>
      <c r="B161" s="34"/>
      <c r="C161" s="35"/>
      <c r="D161" s="35"/>
      <c r="E161" s="34"/>
    </row>
    <row r="162" spans="1:5">
      <c r="A162" s="34"/>
      <c r="B162" s="34"/>
      <c r="C162" s="35"/>
      <c r="D162" s="35"/>
      <c r="E162" s="34"/>
    </row>
    <row r="163" spans="1:5">
      <c r="A163" s="34"/>
      <c r="B163" s="34"/>
      <c r="C163" s="35"/>
      <c r="D163" s="35"/>
      <c r="E163" s="34"/>
    </row>
    <row r="164" spans="1:5">
      <c r="A164" s="34"/>
      <c r="B164" s="34"/>
      <c r="C164" s="35"/>
      <c r="D164" s="35"/>
      <c r="E164" s="34"/>
    </row>
    <row r="165" spans="1:5">
      <c r="A165" s="34"/>
      <c r="B165" s="34"/>
      <c r="C165" s="35"/>
      <c r="D165" s="35"/>
      <c r="E165" s="34"/>
    </row>
    <row r="166" spans="1:5">
      <c r="A166" s="34"/>
      <c r="B166" s="34"/>
      <c r="C166" s="35"/>
      <c r="D166" s="35"/>
      <c r="E166" s="34"/>
    </row>
    <row r="167" spans="1:5">
      <c r="A167" s="34"/>
      <c r="B167" s="34"/>
      <c r="C167" s="35"/>
      <c r="D167" s="35"/>
      <c r="E167" s="34"/>
    </row>
    <row r="168" spans="1:5">
      <c r="A168" s="34"/>
      <c r="B168" s="34"/>
      <c r="C168" s="35"/>
      <c r="D168" s="35"/>
      <c r="E168" s="34"/>
    </row>
    <row r="169" spans="1:5">
      <c r="A169" s="34"/>
      <c r="B169" s="34"/>
      <c r="C169" s="35"/>
      <c r="D169" s="35"/>
      <c r="E169" s="34"/>
    </row>
    <row r="170" spans="1:5">
      <c r="A170" s="34"/>
      <c r="B170" s="34"/>
      <c r="C170" s="35"/>
      <c r="D170" s="35"/>
      <c r="E170" s="34"/>
    </row>
    <row r="171" spans="1:5">
      <c r="A171" s="34"/>
      <c r="B171" s="34"/>
      <c r="C171" s="35"/>
      <c r="D171" s="35"/>
      <c r="E171" s="34"/>
    </row>
    <row r="172" spans="1:5">
      <c r="A172" s="34"/>
      <c r="B172" s="34"/>
      <c r="C172" s="35"/>
      <c r="D172" s="35"/>
      <c r="E172" s="34"/>
    </row>
    <row r="173" spans="1:5">
      <c r="A173" s="34"/>
      <c r="B173" s="34"/>
      <c r="C173" s="35"/>
      <c r="D173" s="35"/>
      <c r="E173" s="34"/>
    </row>
    <row r="174" spans="1:5">
      <c r="A174" s="34"/>
      <c r="B174" s="34"/>
      <c r="C174" s="35"/>
      <c r="D174" s="35"/>
      <c r="E174" s="34"/>
    </row>
    <row r="175" spans="1:5">
      <c r="A175" s="34"/>
      <c r="B175" s="34"/>
      <c r="C175" s="35"/>
      <c r="D175" s="35"/>
      <c r="E175" s="34"/>
    </row>
    <row r="176" spans="1:5">
      <c r="A176" s="34"/>
      <c r="B176" s="34"/>
      <c r="C176" s="35"/>
      <c r="D176" s="35"/>
      <c r="E176" s="34"/>
    </row>
    <row r="177" spans="1:5">
      <c r="A177" s="34"/>
      <c r="B177" s="34"/>
      <c r="C177" s="35"/>
      <c r="D177" s="35"/>
      <c r="E177" s="34"/>
    </row>
    <row r="178" spans="1:5">
      <c r="A178" s="34"/>
      <c r="B178" s="34"/>
      <c r="C178" s="35"/>
      <c r="D178" s="35"/>
      <c r="E178" s="34"/>
    </row>
    <row r="179" spans="1:5">
      <c r="A179" s="34"/>
      <c r="B179" s="34"/>
      <c r="C179" s="35"/>
      <c r="D179" s="35"/>
      <c r="E179" s="34"/>
    </row>
    <row r="180" spans="1:5">
      <c r="A180" s="34"/>
      <c r="B180" s="34"/>
      <c r="C180" s="35"/>
      <c r="D180" s="35"/>
      <c r="E180" s="34"/>
    </row>
    <row r="181" spans="1:5">
      <c r="A181" s="34"/>
      <c r="B181" s="34"/>
      <c r="C181" s="35"/>
      <c r="D181" s="35"/>
      <c r="E181" s="34"/>
    </row>
    <row r="182" spans="1:5">
      <c r="A182" s="34"/>
      <c r="B182" s="34"/>
      <c r="C182" s="35"/>
      <c r="D182" s="35"/>
      <c r="E182" s="34"/>
    </row>
    <row r="183" spans="1:5">
      <c r="A183" s="34"/>
      <c r="B183" s="34"/>
      <c r="C183" s="35"/>
      <c r="D183" s="35"/>
      <c r="E183" s="34"/>
    </row>
    <row r="184" spans="1:5">
      <c r="A184" s="34"/>
      <c r="B184" s="34"/>
      <c r="C184" s="35"/>
      <c r="D184" s="35"/>
      <c r="E184" s="34"/>
    </row>
    <row r="185" spans="1:5">
      <c r="A185" s="34"/>
      <c r="B185" s="34"/>
      <c r="C185" s="35"/>
      <c r="D185" s="35"/>
      <c r="E185" s="34"/>
    </row>
    <row r="186" spans="1:5">
      <c r="A186" s="34"/>
      <c r="B186" s="34"/>
      <c r="C186" s="35"/>
      <c r="D186" s="35"/>
      <c r="E186" s="34"/>
    </row>
    <row r="187" spans="1:5">
      <c r="A187" s="34"/>
      <c r="B187" s="34"/>
      <c r="C187" s="35"/>
      <c r="D187" s="35"/>
      <c r="E187" s="34"/>
    </row>
    <row r="188" spans="1:5">
      <c r="A188" s="34"/>
      <c r="B188" s="34"/>
      <c r="C188" s="35"/>
      <c r="D188" s="35"/>
      <c r="E188" s="34"/>
    </row>
    <row r="189" spans="1:5">
      <c r="A189" s="34"/>
      <c r="B189" s="34"/>
      <c r="C189" s="35"/>
      <c r="D189" s="35"/>
      <c r="E189" s="34"/>
    </row>
    <row r="190" spans="1:5">
      <c r="A190" s="34"/>
      <c r="B190" s="34"/>
      <c r="C190" s="35"/>
      <c r="D190" s="35"/>
      <c r="E190" s="34"/>
    </row>
    <row r="191" spans="1:5">
      <c r="A191" s="34"/>
      <c r="B191" s="34"/>
      <c r="C191" s="35"/>
      <c r="D191" s="35"/>
      <c r="E191" s="34"/>
    </row>
    <row r="192" spans="1:5">
      <c r="A192" s="34"/>
      <c r="B192" s="34"/>
      <c r="C192" s="35"/>
      <c r="D192" s="35"/>
      <c r="E192" s="34"/>
    </row>
    <row r="193" spans="1:5">
      <c r="A193" s="34"/>
      <c r="B193" s="34"/>
      <c r="C193" s="35"/>
      <c r="D193" s="35"/>
      <c r="E193" s="34"/>
    </row>
    <row r="194" spans="1:5">
      <c r="A194" s="34"/>
      <c r="B194" s="34"/>
      <c r="C194" s="35"/>
      <c r="D194" s="35"/>
      <c r="E194" s="34"/>
    </row>
    <row r="195" spans="1:5">
      <c r="A195" s="34"/>
      <c r="B195" s="34"/>
      <c r="C195" s="35"/>
      <c r="D195" s="35"/>
      <c r="E195" s="34"/>
    </row>
    <row r="196" spans="1:5">
      <c r="A196" s="34"/>
      <c r="B196" s="34"/>
      <c r="C196" s="35"/>
      <c r="D196" s="35"/>
      <c r="E196" s="34"/>
    </row>
    <row r="197" spans="1:5">
      <c r="A197" s="34"/>
      <c r="B197" s="34"/>
      <c r="C197" s="35"/>
      <c r="D197" s="35"/>
      <c r="E197" s="34"/>
    </row>
    <row r="198" spans="1:5">
      <c r="A198" s="34"/>
      <c r="B198" s="34"/>
      <c r="C198" s="35"/>
      <c r="D198" s="35"/>
      <c r="E198" s="34"/>
    </row>
    <row r="199" spans="1:5">
      <c r="A199" s="34"/>
      <c r="B199" s="34"/>
      <c r="C199" s="35"/>
      <c r="D199" s="35"/>
      <c r="E199" s="34"/>
    </row>
    <row r="200" spans="1:5">
      <c r="A200" s="34"/>
      <c r="B200" s="34"/>
      <c r="C200" s="35"/>
      <c r="D200" s="35"/>
      <c r="E200" s="34"/>
    </row>
    <row r="201" spans="1:5">
      <c r="A201" s="34"/>
      <c r="B201" s="34"/>
      <c r="C201" s="35"/>
      <c r="D201" s="35"/>
      <c r="E201" s="34"/>
    </row>
    <row r="202" spans="1:5">
      <c r="A202" s="34"/>
      <c r="B202" s="34"/>
      <c r="C202" s="35"/>
      <c r="D202" s="35"/>
      <c r="E202" s="34"/>
    </row>
    <row r="203" spans="1:5">
      <c r="A203" s="34"/>
      <c r="B203" s="34"/>
      <c r="C203" s="35"/>
      <c r="D203" s="35"/>
      <c r="E203" s="34"/>
    </row>
    <row r="204" spans="1:5">
      <c r="A204" s="34"/>
      <c r="B204" s="34"/>
      <c r="C204" s="35"/>
      <c r="D204" s="35"/>
      <c r="E204" s="34"/>
    </row>
    <row r="205" spans="1:5">
      <c r="A205" s="34"/>
      <c r="B205" s="34"/>
      <c r="C205" s="35"/>
      <c r="D205" s="35"/>
      <c r="E205" s="34"/>
    </row>
    <row r="206" spans="1:5">
      <c r="A206" s="34"/>
      <c r="B206" s="34"/>
      <c r="C206" s="35"/>
      <c r="D206" s="35"/>
      <c r="E206" s="34"/>
    </row>
    <row r="207" spans="1:5">
      <c r="A207" s="34"/>
      <c r="B207" s="34"/>
      <c r="C207" s="35"/>
      <c r="D207" s="35"/>
      <c r="E207" s="34"/>
    </row>
    <row r="208" spans="1:5">
      <c r="A208" s="34"/>
      <c r="B208" s="34"/>
      <c r="C208" s="35"/>
      <c r="D208" s="35"/>
      <c r="E208" s="34"/>
    </row>
    <row r="209" spans="1:5">
      <c r="A209" s="34"/>
      <c r="B209" s="34"/>
      <c r="C209" s="35"/>
      <c r="D209" s="35"/>
      <c r="E209" s="34"/>
    </row>
    <row r="210" spans="1:5">
      <c r="A210" s="34"/>
      <c r="B210" s="34"/>
      <c r="C210" s="35"/>
      <c r="D210" s="35"/>
      <c r="E210" s="34"/>
    </row>
    <row r="211" spans="1:5">
      <c r="A211" s="34"/>
      <c r="B211" s="34"/>
      <c r="C211" s="35"/>
      <c r="D211" s="35"/>
      <c r="E211" s="34"/>
    </row>
    <row r="212" spans="1:5">
      <c r="A212" s="34"/>
      <c r="B212" s="34"/>
      <c r="C212" s="35"/>
      <c r="D212" s="35"/>
      <c r="E212" s="34"/>
    </row>
    <row r="213" spans="1:5">
      <c r="A213" s="34"/>
      <c r="B213" s="34"/>
      <c r="C213" s="35"/>
      <c r="D213" s="35"/>
      <c r="E213" s="34"/>
    </row>
    <row r="214" spans="1:5">
      <c r="A214" s="34"/>
      <c r="B214" s="34"/>
      <c r="C214" s="35"/>
      <c r="D214" s="35"/>
      <c r="E214" s="34"/>
    </row>
    <row r="215" spans="1:5">
      <c r="A215" s="34"/>
      <c r="B215" s="34"/>
      <c r="C215" s="35"/>
      <c r="D215" s="35"/>
      <c r="E215" s="34"/>
    </row>
    <row r="216" spans="1:5">
      <c r="A216" s="34"/>
      <c r="B216" s="34"/>
      <c r="C216" s="35"/>
      <c r="D216" s="35"/>
      <c r="E216" s="34"/>
    </row>
    <row r="217" spans="1:5">
      <c r="A217" s="34"/>
      <c r="B217" s="34"/>
      <c r="C217" s="35"/>
      <c r="D217" s="35"/>
      <c r="E217" s="34"/>
    </row>
    <row r="218" spans="1:5">
      <c r="A218" s="34"/>
      <c r="B218" s="34"/>
      <c r="C218" s="35"/>
      <c r="D218" s="35"/>
      <c r="E218" s="34"/>
    </row>
    <row r="219" spans="1:5">
      <c r="A219" s="34"/>
      <c r="B219" s="34"/>
      <c r="C219" s="35"/>
      <c r="D219" s="35"/>
      <c r="E219" s="34"/>
    </row>
    <row r="220" spans="1:5">
      <c r="A220" s="34"/>
      <c r="B220" s="34"/>
      <c r="C220" s="35"/>
      <c r="D220" s="35"/>
      <c r="E220" s="34"/>
    </row>
    <row r="221" spans="1:5">
      <c r="A221" s="34"/>
      <c r="B221" s="34"/>
      <c r="C221" s="35"/>
      <c r="D221" s="35"/>
      <c r="E221" s="34"/>
    </row>
    <row r="222" spans="1:5">
      <c r="A222" s="34"/>
      <c r="B222" s="34"/>
      <c r="C222" s="35"/>
      <c r="D222" s="35"/>
      <c r="E222" s="34"/>
    </row>
    <row r="223" spans="1:5">
      <c r="A223" s="34"/>
      <c r="B223" s="34"/>
      <c r="C223" s="35"/>
      <c r="D223" s="35"/>
      <c r="E223" s="34"/>
    </row>
    <row r="224" spans="1:5">
      <c r="A224" s="34"/>
      <c r="B224" s="34"/>
      <c r="C224" s="35"/>
      <c r="D224" s="35"/>
      <c r="E224" s="34"/>
    </row>
    <row r="225" spans="1:5">
      <c r="A225" s="34"/>
      <c r="B225" s="34"/>
      <c r="C225" s="35"/>
      <c r="D225" s="35"/>
      <c r="E225" s="34"/>
    </row>
    <row r="226" spans="1:5">
      <c r="A226" s="34"/>
      <c r="B226" s="34"/>
      <c r="C226" s="35"/>
      <c r="D226" s="35"/>
      <c r="E226" s="34"/>
    </row>
    <row r="227" spans="1:5">
      <c r="A227" s="34"/>
      <c r="B227" s="34"/>
      <c r="C227" s="35"/>
      <c r="D227" s="35"/>
      <c r="E227" s="34"/>
    </row>
    <row r="228" spans="1:5">
      <c r="A228" s="34"/>
      <c r="B228" s="34"/>
      <c r="C228" s="35"/>
      <c r="D228" s="35"/>
      <c r="E228" s="34"/>
    </row>
    <row r="229" spans="1:5">
      <c r="A229" s="34"/>
      <c r="B229" s="34"/>
      <c r="C229" s="35"/>
      <c r="D229" s="35"/>
      <c r="E229" s="34"/>
    </row>
    <row r="230" spans="1:5">
      <c r="A230" s="34"/>
      <c r="B230" s="34"/>
      <c r="C230" s="35"/>
      <c r="D230" s="35"/>
      <c r="E230" s="34"/>
    </row>
    <row r="231" spans="1:5">
      <c r="A231" s="34"/>
      <c r="B231" s="34"/>
      <c r="C231" s="35"/>
      <c r="D231" s="35"/>
      <c r="E231" s="34"/>
    </row>
    <row r="232" spans="1:5">
      <c r="A232" s="34"/>
      <c r="B232" s="34"/>
      <c r="C232" s="35"/>
      <c r="D232" s="35"/>
      <c r="E232" s="34"/>
    </row>
    <row r="233" spans="1:5">
      <c r="A233" s="34"/>
      <c r="B233" s="34"/>
      <c r="C233" s="35"/>
      <c r="D233" s="35"/>
      <c r="E233" s="34"/>
    </row>
    <row r="234" spans="1:5">
      <c r="A234" s="34"/>
      <c r="B234" s="34"/>
      <c r="C234" s="35"/>
      <c r="D234" s="35"/>
      <c r="E234" s="34"/>
    </row>
    <row r="235" spans="1:5">
      <c r="A235" s="34"/>
      <c r="B235" s="34"/>
      <c r="C235" s="35"/>
      <c r="D235" s="35"/>
      <c r="E235" s="34"/>
    </row>
    <row r="236" spans="1:5">
      <c r="A236" s="34"/>
      <c r="B236" s="34"/>
      <c r="C236" s="35"/>
      <c r="D236" s="35"/>
      <c r="E236" s="34"/>
    </row>
    <row r="237" spans="1:5">
      <c r="A237" s="34"/>
      <c r="B237" s="34"/>
      <c r="C237" s="35"/>
      <c r="D237" s="35"/>
      <c r="E237" s="34"/>
    </row>
    <row r="238" spans="1:5">
      <c r="A238" s="34"/>
      <c r="B238" s="34"/>
      <c r="C238" s="35"/>
      <c r="D238" s="35"/>
      <c r="E238" s="34"/>
    </row>
    <row r="239" spans="1:5">
      <c r="A239" s="34"/>
      <c r="B239" s="34"/>
      <c r="C239" s="35"/>
      <c r="D239" s="35"/>
      <c r="E239" s="34"/>
    </row>
    <row r="240" spans="1:5">
      <c r="A240" s="34"/>
      <c r="B240" s="34"/>
      <c r="C240" s="35"/>
      <c r="D240" s="35"/>
      <c r="E240" s="34"/>
    </row>
    <row r="241" spans="1:5">
      <c r="A241" s="34"/>
      <c r="B241" s="34"/>
      <c r="C241" s="35"/>
      <c r="D241" s="35"/>
      <c r="E241" s="34"/>
    </row>
    <row r="242" spans="1:5">
      <c r="A242" s="34"/>
      <c r="B242" s="34"/>
      <c r="C242" s="35"/>
      <c r="D242" s="35"/>
      <c r="E242" s="34"/>
    </row>
    <row r="243" spans="1:5">
      <c r="A243" s="34"/>
      <c r="B243" s="34"/>
      <c r="C243" s="35"/>
      <c r="D243" s="35"/>
      <c r="E243" s="34"/>
    </row>
    <row r="244" spans="1:5">
      <c r="A244" s="34"/>
      <c r="B244" s="34"/>
      <c r="C244" s="35"/>
      <c r="D244" s="35"/>
      <c r="E244" s="34"/>
    </row>
    <row r="245" spans="1:5">
      <c r="A245" s="34"/>
      <c r="B245" s="34"/>
      <c r="C245" s="35"/>
      <c r="D245" s="35"/>
      <c r="E245" s="34"/>
    </row>
    <row r="246" spans="1:5">
      <c r="A246" s="34"/>
      <c r="B246" s="34"/>
      <c r="C246" s="35"/>
      <c r="D246" s="35"/>
      <c r="E246" s="34"/>
    </row>
    <row r="247" spans="1:5">
      <c r="A247" s="34"/>
      <c r="B247" s="34"/>
      <c r="C247" s="35"/>
      <c r="D247" s="35"/>
      <c r="E247" s="34"/>
    </row>
    <row r="248" spans="1:5">
      <c r="A248" s="34"/>
      <c r="B248" s="34"/>
      <c r="C248" s="35"/>
      <c r="D248" s="35"/>
      <c r="E248" s="34"/>
    </row>
    <row r="249" spans="1:5">
      <c r="A249" s="34"/>
      <c r="B249" s="34"/>
      <c r="C249" s="35"/>
      <c r="D249" s="35"/>
      <c r="E249" s="34"/>
    </row>
    <row r="250" spans="1:5">
      <c r="A250" s="34"/>
      <c r="B250" s="34"/>
      <c r="C250" s="35"/>
      <c r="D250" s="35"/>
      <c r="E250" s="34"/>
    </row>
    <row r="251" spans="1:5">
      <c r="A251" s="34"/>
      <c r="B251" s="34"/>
      <c r="C251" s="35"/>
      <c r="D251" s="35"/>
      <c r="E251" s="34"/>
    </row>
    <row r="252" spans="1:5">
      <c r="A252" s="34"/>
      <c r="B252" s="34"/>
      <c r="C252" s="35"/>
      <c r="D252" s="35"/>
      <c r="E252" s="34"/>
    </row>
    <row r="253" spans="1:5">
      <c r="A253" s="34"/>
      <c r="B253" s="34"/>
      <c r="C253" s="35"/>
      <c r="D253" s="35"/>
      <c r="E253" s="34"/>
    </row>
    <row r="254" spans="1:5">
      <c r="A254" s="34"/>
      <c r="B254" s="34"/>
      <c r="C254" s="35"/>
      <c r="D254" s="35"/>
      <c r="E254" s="34"/>
    </row>
    <row r="255" spans="1:5">
      <c r="A255" s="34"/>
      <c r="B255" s="34"/>
      <c r="C255" s="35"/>
      <c r="D255" s="35"/>
      <c r="E255" s="34"/>
    </row>
    <row r="256" spans="1:5">
      <c r="A256" s="34"/>
      <c r="B256" s="34"/>
      <c r="C256" s="35"/>
      <c r="D256" s="35"/>
      <c r="E256" s="34"/>
    </row>
    <row r="257" spans="1:5">
      <c r="A257" s="34"/>
      <c r="B257" s="34"/>
      <c r="C257" s="35"/>
      <c r="D257" s="35"/>
      <c r="E257" s="34"/>
    </row>
    <row r="258" spans="1:5">
      <c r="A258" s="34"/>
      <c r="B258" s="34"/>
      <c r="C258" s="35"/>
      <c r="D258" s="35"/>
      <c r="E258" s="34"/>
    </row>
    <row r="259" spans="1:5">
      <c r="A259" s="34"/>
      <c r="B259" s="34"/>
      <c r="C259" s="35"/>
      <c r="D259" s="35"/>
      <c r="E259" s="34"/>
    </row>
    <row r="260" spans="1:5">
      <c r="A260" s="34"/>
      <c r="B260" s="34"/>
      <c r="C260" s="35"/>
      <c r="D260" s="35"/>
      <c r="E260" s="34"/>
    </row>
    <row r="261" spans="1:5">
      <c r="A261" s="34"/>
      <c r="B261" s="34"/>
      <c r="C261" s="35"/>
      <c r="D261" s="35"/>
      <c r="E261" s="34"/>
    </row>
    <row r="262" spans="1:5">
      <c r="A262" s="34"/>
      <c r="B262" s="34"/>
      <c r="C262" s="35"/>
      <c r="D262" s="35"/>
      <c r="E262" s="34"/>
    </row>
    <row r="263" spans="1:5">
      <c r="A263" s="34"/>
      <c r="B263" s="34"/>
      <c r="C263" s="35"/>
      <c r="D263" s="35"/>
      <c r="E263" s="34"/>
    </row>
    <row r="264" spans="1:5">
      <c r="A264" s="34"/>
      <c r="B264" s="34"/>
      <c r="C264" s="35"/>
      <c r="D264" s="35"/>
      <c r="E264" s="34"/>
    </row>
    <row r="265" spans="1:5">
      <c r="A265" s="34"/>
      <c r="B265" s="34"/>
      <c r="C265" s="35"/>
      <c r="D265" s="35"/>
      <c r="E265" s="34"/>
    </row>
    <row r="266" spans="1:5">
      <c r="A266" s="34"/>
      <c r="B266" s="34"/>
      <c r="C266" s="35"/>
      <c r="D266" s="35"/>
      <c r="E266" s="34"/>
    </row>
    <row r="267" spans="1:5">
      <c r="A267" s="34"/>
      <c r="B267" s="34"/>
      <c r="C267" s="35"/>
      <c r="D267" s="35"/>
      <c r="E267" s="34"/>
    </row>
    <row r="268" spans="1:5">
      <c r="A268" s="34"/>
      <c r="B268" s="34"/>
      <c r="C268" s="35"/>
      <c r="D268" s="35"/>
      <c r="E268" s="34"/>
    </row>
    <row r="269" spans="1:5">
      <c r="A269" s="34"/>
      <c r="B269" s="34"/>
      <c r="C269" s="35"/>
      <c r="D269" s="35"/>
      <c r="E269" s="34"/>
    </row>
    <row r="270" spans="1:5">
      <c r="A270" s="34"/>
      <c r="B270" s="34"/>
      <c r="C270" s="35"/>
      <c r="D270" s="35"/>
      <c r="E270" s="34"/>
    </row>
    <row r="271" spans="1:5">
      <c r="A271" s="34"/>
      <c r="B271" s="34"/>
      <c r="C271" s="35"/>
      <c r="D271" s="35"/>
      <c r="E271" s="34"/>
    </row>
    <row r="272" spans="1:5">
      <c r="A272" s="34"/>
      <c r="B272" s="34"/>
      <c r="C272" s="35"/>
      <c r="D272" s="35"/>
      <c r="E272" s="34"/>
    </row>
    <row r="273" spans="1:5">
      <c r="A273" s="34"/>
      <c r="B273" s="34"/>
      <c r="C273" s="35"/>
      <c r="D273" s="35"/>
      <c r="E273" s="34"/>
    </row>
    <row r="274" spans="1:5">
      <c r="A274" s="34"/>
      <c r="B274" s="34"/>
      <c r="C274" s="35"/>
      <c r="D274" s="35"/>
      <c r="E274" s="34"/>
    </row>
    <row r="275" spans="1:5">
      <c r="A275" s="34"/>
      <c r="B275" s="34"/>
      <c r="C275" s="35"/>
      <c r="D275" s="35"/>
      <c r="E275" s="34"/>
    </row>
    <row r="276" spans="1:5">
      <c r="A276" s="34"/>
      <c r="B276" s="34"/>
      <c r="C276" s="35"/>
      <c r="D276" s="35"/>
      <c r="E276" s="34"/>
    </row>
    <row r="277" spans="1:5">
      <c r="A277" s="34"/>
      <c r="B277" s="34"/>
      <c r="C277" s="35"/>
      <c r="D277" s="35"/>
      <c r="E277" s="34"/>
    </row>
    <row r="278" spans="1:5">
      <c r="A278" s="34"/>
      <c r="B278" s="34"/>
      <c r="C278" s="35"/>
      <c r="D278" s="35"/>
      <c r="E278" s="34"/>
    </row>
    <row r="279" spans="1:5">
      <c r="A279" s="34"/>
      <c r="B279" s="34"/>
      <c r="C279" s="35"/>
      <c r="D279" s="35"/>
      <c r="E279" s="34"/>
    </row>
    <row r="280" spans="1:5">
      <c r="A280" s="34"/>
      <c r="B280" s="34"/>
      <c r="C280" s="35"/>
      <c r="D280" s="35"/>
      <c r="E280" s="34"/>
    </row>
    <row r="281" spans="1:5">
      <c r="A281" s="34"/>
      <c r="B281" s="34"/>
      <c r="C281" s="35"/>
      <c r="D281" s="35"/>
      <c r="E281" s="34"/>
    </row>
    <row r="282" spans="1:5">
      <c r="A282" s="34"/>
      <c r="B282" s="34"/>
      <c r="C282" s="35"/>
      <c r="D282" s="35"/>
      <c r="E282" s="34"/>
    </row>
    <row r="283" spans="1:5">
      <c r="A283" s="34"/>
      <c r="B283" s="34"/>
      <c r="C283" s="35"/>
      <c r="D283" s="35"/>
      <c r="E283" s="34"/>
    </row>
    <row r="284" spans="1:5">
      <c r="A284" s="34"/>
      <c r="B284" s="34"/>
      <c r="C284" s="35"/>
      <c r="D284" s="35"/>
      <c r="E284" s="34"/>
    </row>
    <row r="285" spans="1:5">
      <c r="A285" s="34"/>
      <c r="B285" s="34"/>
      <c r="C285" s="35"/>
      <c r="D285" s="35"/>
      <c r="E285" s="34"/>
    </row>
    <row r="286" spans="1:5">
      <c r="C286" s="10"/>
      <c r="D286" s="10"/>
    </row>
    <row r="287" spans="1:5">
      <c r="C287" s="10"/>
      <c r="D287" s="10"/>
    </row>
    <row r="288" spans="1:5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</sheetData>
  <phoneticPr fontId="8" type="noConversion"/>
  <hyperlinks>
    <hyperlink ref="H63621" r:id="rId1" display="http://vsolj.cetus-net.org/bulletin.html" xr:uid="{00000000-0004-0000-0000-000000000000}"/>
    <hyperlink ref="H63614" r:id="rId2" display="https://www.aavso.org/ejaavso" xr:uid="{00000000-0004-0000-0000-000001000000}"/>
    <hyperlink ref="AP480" r:id="rId3" display="http://cdsbib.u-strasbg.fr/cgi-bin/cdsbib?1990RMxAA..21..381G" xr:uid="{00000000-0004-0000-0000-000002000000}"/>
    <hyperlink ref="AP477" r:id="rId4" display="http://cdsbib.u-strasbg.fr/cgi-bin/cdsbib?1990RMxAA..21..381G" xr:uid="{00000000-0004-0000-0000-000003000000}"/>
    <hyperlink ref="AP479" r:id="rId5" display="http://cdsbib.u-strasbg.fr/cgi-bin/cdsbib?1990RMxAA..21..381G" xr:uid="{00000000-0004-0000-0000-000004000000}"/>
    <hyperlink ref="AP455" r:id="rId6" display="http://cdsbib.u-strasbg.fr/cgi-bin/cdsbib?1990RMxAA..21..381G" xr:uid="{00000000-0004-0000-0000-000005000000}"/>
    <hyperlink ref="I63621" r:id="rId7" display="http://vsolj.cetus-net.org/bulletin.html" xr:uid="{00000000-0004-0000-0000-000006000000}"/>
    <hyperlink ref="AQ616" r:id="rId8" display="http://cdsbib.u-strasbg.fr/cgi-bin/cdsbib?1990RMxAA..21..381G" xr:uid="{00000000-0004-0000-0000-000007000000}"/>
    <hyperlink ref="AQ2260" r:id="rId9" display="http://cdsbib.u-strasbg.fr/cgi-bin/cdsbib?1990RMxAA..21..381G" xr:uid="{00000000-0004-0000-0000-000008000000}"/>
    <hyperlink ref="AQ617" r:id="rId10" display="http://cdsbib.u-strasbg.fr/cgi-bin/cdsbib?1990RMxAA..21..381G" xr:uid="{00000000-0004-0000-0000-000009000000}"/>
    <hyperlink ref="H63618" r:id="rId11" display="https://www.aavso.org/ejaavso" xr:uid="{00000000-0004-0000-0000-00000A000000}"/>
    <hyperlink ref="H1467" r:id="rId12" display="http://vsolj.cetus-net.org/bulletin.html" xr:uid="{00000000-0004-0000-0000-00000B000000}"/>
    <hyperlink ref="AP4705" r:id="rId13" display="http://cdsbib.u-strasbg.fr/cgi-bin/cdsbib?1990RMxAA..21..381G" xr:uid="{00000000-0004-0000-0000-00000C000000}"/>
    <hyperlink ref="AP4708" r:id="rId14" display="http://cdsbib.u-strasbg.fr/cgi-bin/cdsbib?1990RMxAA..21..381G" xr:uid="{00000000-0004-0000-0000-00000D000000}"/>
    <hyperlink ref="AP4706" r:id="rId15" display="http://cdsbib.u-strasbg.fr/cgi-bin/cdsbib?1990RMxAA..21..381G" xr:uid="{00000000-0004-0000-0000-00000E000000}"/>
    <hyperlink ref="AP4684" r:id="rId16" display="http://cdsbib.u-strasbg.fr/cgi-bin/cdsbib?1990RMxAA..21..381G" xr:uid="{00000000-0004-0000-0000-00000F000000}"/>
    <hyperlink ref="I1467" r:id="rId17" display="http://vsolj.cetus-net.org/bulletin.html" xr:uid="{00000000-0004-0000-0000-000010000000}"/>
    <hyperlink ref="AQ4818" r:id="rId18" display="http://cdsbib.u-strasbg.fr/cgi-bin/cdsbib?1990RMxAA..21..381G" xr:uid="{00000000-0004-0000-0000-000011000000}"/>
    <hyperlink ref="AQ64898" r:id="rId19" display="http://cdsbib.u-strasbg.fr/cgi-bin/cdsbib?1990RMxAA..21..381G" xr:uid="{00000000-0004-0000-0000-000012000000}"/>
    <hyperlink ref="AQ481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2024-01-16T05:59:53Z</dcterms:modified>
</cp:coreProperties>
</file>