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3219C09-26D2-47F9-8FD9-5150FBD85F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C8" i="1"/>
  <c r="G11" i="1"/>
  <c r="F11" i="1"/>
  <c r="C7" i="1"/>
  <c r="E22" i="1"/>
  <c r="F22" i="1"/>
  <c r="E15" i="1"/>
  <c r="C17" i="1"/>
  <c r="Q21" i="1"/>
  <c r="E21" i="1"/>
  <c r="F21" i="1"/>
  <c r="G21" i="1"/>
  <c r="E46" i="1"/>
  <c r="F46" i="1"/>
  <c r="G46" i="1"/>
  <c r="I46" i="1"/>
  <c r="G40" i="1"/>
  <c r="I40" i="1"/>
  <c r="G34" i="1"/>
  <c r="I34" i="1"/>
  <c r="E32" i="1"/>
  <c r="F32" i="1"/>
  <c r="G26" i="1"/>
  <c r="I26" i="1"/>
  <c r="E24" i="1"/>
  <c r="F24" i="1"/>
  <c r="G24" i="1"/>
  <c r="I24" i="1"/>
  <c r="E51" i="1"/>
  <c r="F51" i="1"/>
  <c r="G45" i="1"/>
  <c r="I45" i="1"/>
  <c r="E43" i="1"/>
  <c r="F43" i="1"/>
  <c r="G43" i="1"/>
  <c r="I43" i="1"/>
  <c r="E37" i="1"/>
  <c r="F37" i="1"/>
  <c r="E29" i="1"/>
  <c r="F29" i="1"/>
  <c r="G29" i="1"/>
  <c r="I29" i="1"/>
  <c r="G23" i="1"/>
  <c r="I23" i="1"/>
  <c r="E48" i="1"/>
  <c r="F48" i="1"/>
  <c r="G48" i="1"/>
  <c r="I48" i="1"/>
  <c r="G42" i="1"/>
  <c r="I42" i="1"/>
  <c r="E40" i="1"/>
  <c r="F40" i="1"/>
  <c r="E34" i="1"/>
  <c r="F34" i="1"/>
  <c r="G28" i="1"/>
  <c r="I28" i="1"/>
  <c r="E26" i="1"/>
  <c r="F26" i="1"/>
  <c r="E53" i="1"/>
  <c r="F53" i="1"/>
  <c r="G53" i="1"/>
  <c r="I53" i="1"/>
  <c r="E45" i="1"/>
  <c r="F45" i="1"/>
  <c r="E31" i="1"/>
  <c r="F31" i="1"/>
  <c r="G31" i="1"/>
  <c r="I31" i="1"/>
  <c r="G25" i="1"/>
  <c r="I25" i="1"/>
  <c r="E23" i="1"/>
  <c r="F23" i="1"/>
  <c r="E50" i="1"/>
  <c r="F50" i="1"/>
  <c r="G50" i="1"/>
  <c r="I50" i="1"/>
  <c r="G44" i="1"/>
  <c r="I44" i="1"/>
  <c r="E42" i="1"/>
  <c r="F42" i="1"/>
  <c r="E39" i="1"/>
  <c r="F39" i="1"/>
  <c r="E36" i="1"/>
  <c r="F36" i="1"/>
  <c r="G36" i="1"/>
  <c r="I36" i="1"/>
  <c r="G30" i="1"/>
  <c r="I30" i="1"/>
  <c r="E28" i="1"/>
  <c r="F28" i="1"/>
  <c r="E54" i="1"/>
  <c r="F54" i="1"/>
  <c r="G54" i="1"/>
  <c r="I54" i="1"/>
  <c r="E47" i="1"/>
  <c r="F47" i="1"/>
  <c r="G47" i="1"/>
  <c r="I47" i="1"/>
  <c r="E33" i="1"/>
  <c r="F33" i="1"/>
  <c r="G33" i="1"/>
  <c r="I33" i="1"/>
  <c r="G27" i="1"/>
  <c r="I27" i="1"/>
  <c r="E25" i="1"/>
  <c r="F25" i="1"/>
  <c r="G22" i="1"/>
  <c r="I22" i="1"/>
  <c r="E52" i="1"/>
  <c r="F52" i="1"/>
  <c r="G52" i="1"/>
  <c r="I52" i="1"/>
  <c r="E44" i="1"/>
  <c r="F44" i="1"/>
  <c r="E38" i="1"/>
  <c r="F38" i="1"/>
  <c r="G32" i="1"/>
  <c r="I32" i="1"/>
  <c r="E30" i="1"/>
  <c r="F30" i="1"/>
  <c r="G51" i="1"/>
  <c r="I51" i="1"/>
  <c r="E49" i="1"/>
  <c r="F49" i="1"/>
  <c r="G49" i="1"/>
  <c r="I49" i="1"/>
  <c r="E41" i="1"/>
  <c r="F41" i="1"/>
  <c r="G41" i="1"/>
  <c r="I41" i="1"/>
  <c r="G37" i="1"/>
  <c r="I37" i="1"/>
  <c r="E35" i="1"/>
  <c r="F35" i="1"/>
  <c r="G35" i="1"/>
  <c r="I35" i="1"/>
  <c r="E27" i="1"/>
  <c r="F27" i="1"/>
  <c r="H21" i="1"/>
  <c r="C12" i="1"/>
  <c r="C16" i="1" l="1"/>
  <c r="D18" i="1" s="1"/>
  <c r="C11" i="1"/>
  <c r="O28" i="1" l="1"/>
  <c r="O26" i="1"/>
  <c r="O51" i="1"/>
  <c r="O38" i="1"/>
  <c r="O42" i="1"/>
  <c r="O40" i="1"/>
  <c r="O24" i="1"/>
  <c r="O48" i="1"/>
  <c r="O22" i="1"/>
  <c r="O23" i="1"/>
  <c r="O30" i="1"/>
  <c r="O31" i="1"/>
  <c r="O44" i="1"/>
  <c r="O45" i="1"/>
  <c r="O36" i="1"/>
  <c r="O34" i="1"/>
  <c r="O52" i="1"/>
  <c r="O41" i="1"/>
  <c r="O49" i="1"/>
  <c r="O50" i="1"/>
  <c r="O32" i="1"/>
  <c r="O46" i="1"/>
  <c r="O29" i="1"/>
  <c r="O37" i="1"/>
  <c r="O47" i="1"/>
  <c r="O53" i="1"/>
  <c r="O21" i="1"/>
  <c r="O54" i="1"/>
  <c r="O27" i="1"/>
  <c r="O43" i="1"/>
  <c r="O25" i="1"/>
  <c r="O33" i="1"/>
  <c r="O39" i="1"/>
  <c r="C15" i="1"/>
  <c r="O35" i="1"/>
  <c r="C18" i="1" l="1"/>
  <c r="E16" i="1"/>
  <c r="E17" i="1" s="1"/>
</calcChain>
</file>

<file path=xl/sharedStrings.xml><?xml version="1.0" encoding="utf-8"?>
<sst xmlns="http://schemas.openxmlformats.org/spreadsheetml/2006/main" count="130" uniqueCount="53">
  <si>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</si>
  <si>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</si>
  <si>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</si>
  <si>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</si>
  <si>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</si>
  <si>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</si>
  <si>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</si>
  <si>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</si>
  <si>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</si>
  <si>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</si>
  <si>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</si>
  <si>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</si>
  <si>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</si>
  <si>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</si>
  <si>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</si>
  <si>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</si>
  <si>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</si>
  <si>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</si>
  <si>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</si>
  <si>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</si>
  <si>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</si>
  <si>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</si>
  <si>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</si>
  <si>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</si>
  <si>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</si>
  <si>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</si>
  <si>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</si>
  <si>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</si>
  <si>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</si>
  <si>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</si>
  <si>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</si>
  <si>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</si>
  <si>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</si>
  <si>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</si>
  <si>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</si>
  <si>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</si>
  <si>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</si>
  <si>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</si>
  <si>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MX Pav / GSC 9076-0792</t>
  </si>
  <si>
    <t xml:space="preserve">EA/SD:    </t>
  </si>
  <si>
    <t>IBVS 5931</t>
  </si>
  <si>
    <t>I</t>
  </si>
  <si>
    <t>(S,=)</t>
  </si>
  <si>
    <t>(S,-)</t>
  </si>
  <si>
    <t>(S)</t>
  </si>
  <si>
    <t>(1/2)</t>
  </si>
  <si>
    <t>(S,+)</t>
  </si>
  <si>
    <t>(1/3)</t>
  </si>
  <si>
    <t>(3/4)</t>
  </si>
  <si>
    <t>(NZ)</t>
  </si>
  <si>
    <t>IBVS 0289</t>
  </si>
  <si>
    <t>BAD?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</si>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</sst>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1" xfId="0" applyBorder="1">
      <alignment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MX Pav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59.5</c:v>
                </c:pt>
                <c:pt idx="12">
                  <c:v>67</c:v>
                </c:pt>
                <c:pt idx="13">
                  <c:v>77</c:v>
                </c:pt>
                <c:pt idx="14">
                  <c:v>1087</c:v>
                </c:pt>
                <c:pt idx="15">
                  <c:v>1733.5</c:v>
                </c:pt>
                <c:pt idx="16">
                  <c:v>1785</c:v>
                </c:pt>
                <c:pt idx="17">
                  <c:v>1789</c:v>
                </c:pt>
                <c:pt idx="18">
                  <c:v>1789</c:v>
                </c:pt>
                <c:pt idx="19">
                  <c:v>1790</c:v>
                </c:pt>
                <c:pt idx="20">
                  <c:v>1790</c:v>
                </c:pt>
                <c:pt idx="21">
                  <c:v>1793</c:v>
                </c:pt>
                <c:pt idx="22">
                  <c:v>1793</c:v>
                </c:pt>
                <c:pt idx="23">
                  <c:v>1794</c:v>
                </c:pt>
                <c:pt idx="24">
                  <c:v>1794</c:v>
                </c:pt>
                <c:pt idx="25">
                  <c:v>1798</c:v>
                </c:pt>
                <c:pt idx="26">
                  <c:v>1912</c:v>
                </c:pt>
                <c:pt idx="27">
                  <c:v>1924</c:v>
                </c:pt>
                <c:pt idx="28">
                  <c:v>1924</c:v>
                </c:pt>
                <c:pt idx="29">
                  <c:v>1927</c:v>
                </c:pt>
                <c:pt idx="30">
                  <c:v>1976</c:v>
                </c:pt>
                <c:pt idx="31">
                  <c:v>1976</c:v>
                </c:pt>
                <c:pt idx="32">
                  <c:v>1980</c:v>
                </c:pt>
                <c:pt idx="33">
                  <c:v>4550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FF-4DC3-8E18-B518DF04C25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59.5</c:v>
                </c:pt>
                <c:pt idx="12">
                  <c:v>67</c:v>
                </c:pt>
                <c:pt idx="13">
                  <c:v>77</c:v>
                </c:pt>
                <c:pt idx="14">
                  <c:v>1087</c:v>
                </c:pt>
                <c:pt idx="15">
                  <c:v>1733.5</c:v>
                </c:pt>
                <c:pt idx="16">
                  <c:v>1785</c:v>
                </c:pt>
                <c:pt idx="17">
                  <c:v>1789</c:v>
                </c:pt>
                <c:pt idx="18">
                  <c:v>1789</c:v>
                </c:pt>
                <c:pt idx="19">
                  <c:v>1790</c:v>
                </c:pt>
                <c:pt idx="20">
                  <c:v>1790</c:v>
                </c:pt>
                <c:pt idx="21">
                  <c:v>1793</c:v>
                </c:pt>
                <c:pt idx="22">
                  <c:v>1793</c:v>
                </c:pt>
                <c:pt idx="23">
                  <c:v>1794</c:v>
                </c:pt>
                <c:pt idx="24">
                  <c:v>1794</c:v>
                </c:pt>
                <c:pt idx="25">
                  <c:v>1798</c:v>
                </c:pt>
                <c:pt idx="26">
                  <c:v>1912</c:v>
                </c:pt>
                <c:pt idx="27">
                  <c:v>1924</c:v>
                </c:pt>
                <c:pt idx="28">
                  <c:v>1924</c:v>
                </c:pt>
                <c:pt idx="29">
                  <c:v>1927</c:v>
                </c:pt>
                <c:pt idx="30">
                  <c:v>1976</c:v>
                </c:pt>
                <c:pt idx="31">
                  <c:v>1976</c:v>
                </c:pt>
                <c:pt idx="32">
                  <c:v>1980</c:v>
                </c:pt>
                <c:pt idx="33">
                  <c:v>4550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0.23500000000058208</c:v>
                </c:pt>
                <c:pt idx="2">
                  <c:v>-0.20610999999917112</c:v>
                </c:pt>
                <c:pt idx="3">
                  <c:v>-0.1801099999975122</c:v>
                </c:pt>
                <c:pt idx="4">
                  <c:v>5.4205000000365544E-2</c:v>
                </c:pt>
                <c:pt idx="5">
                  <c:v>8.3204999998997664E-2</c:v>
                </c:pt>
                <c:pt idx="6">
                  <c:v>-0.21084999999948195</c:v>
                </c:pt>
                <c:pt idx="7">
                  <c:v>-0.17985000000044238</c:v>
                </c:pt>
                <c:pt idx="8">
                  <c:v>6.5465000003314344E-2</c:v>
                </c:pt>
                <c:pt idx="9">
                  <c:v>8.8465000000724103E-2</c:v>
                </c:pt>
                <c:pt idx="10">
                  <c:v>0.12072500000067521</c:v>
                </c:pt>
                <c:pt idx="11">
                  <c:v>0.41024250000191387</c:v>
                </c:pt>
                <c:pt idx="12">
                  <c:v>0.19710500000292086</c:v>
                </c:pt>
                <c:pt idx="13">
                  <c:v>-0.15174499999920954</c:v>
                </c:pt>
                <c:pt idx="14">
                  <c:v>-7.7594999995199032E-2</c:v>
                </c:pt>
                <c:pt idx="15">
                  <c:v>-5.2447499998379499E-2</c:v>
                </c:pt>
                <c:pt idx="16">
                  <c:v>-9.172499999840511E-2</c:v>
                </c:pt>
                <c:pt idx="19">
                  <c:v>0.18884999999863794</c:v>
                </c:pt>
                <c:pt idx="20">
                  <c:v>0.23385000000416767</c:v>
                </c:pt>
                <c:pt idx="21">
                  <c:v>-4.4204999998328276E-2</c:v>
                </c:pt>
                <c:pt idx="22">
                  <c:v>7.9499999992549419E-4</c:v>
                </c:pt>
                <c:pt idx="23">
                  <c:v>0.22510999999940395</c:v>
                </c:pt>
                <c:pt idx="24">
                  <c:v>0.27010999999765772</c:v>
                </c:pt>
                <c:pt idx="25">
                  <c:v>0.26736999999411637</c:v>
                </c:pt>
                <c:pt idx="26">
                  <c:v>0.15228000000206521</c:v>
                </c:pt>
                <c:pt idx="27">
                  <c:v>0.17405999999755295</c:v>
                </c:pt>
                <c:pt idx="28">
                  <c:v>0.21805999999924097</c:v>
                </c:pt>
                <c:pt idx="29">
                  <c:v>-1.4994999997725245E-2</c:v>
                </c:pt>
                <c:pt idx="30">
                  <c:v>-1.4559999995981343E-2</c:v>
                </c:pt>
                <c:pt idx="31">
                  <c:v>3.5439999999653082E-2</c:v>
                </c:pt>
                <c:pt idx="32">
                  <c:v>6.0700000001816079E-2</c:v>
                </c:pt>
                <c:pt idx="33">
                  <c:v>0.12954999999783468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FF-4DC3-8E18-B518DF04C25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59.5</c:v>
                </c:pt>
                <c:pt idx="12">
                  <c:v>67</c:v>
                </c:pt>
                <c:pt idx="13">
                  <c:v>77</c:v>
                </c:pt>
                <c:pt idx="14">
                  <c:v>1087</c:v>
                </c:pt>
                <c:pt idx="15">
                  <c:v>1733.5</c:v>
                </c:pt>
                <c:pt idx="16">
                  <c:v>1785</c:v>
                </c:pt>
                <c:pt idx="17">
                  <c:v>1789</c:v>
                </c:pt>
                <c:pt idx="18">
                  <c:v>1789</c:v>
                </c:pt>
                <c:pt idx="19">
                  <c:v>1790</c:v>
                </c:pt>
                <c:pt idx="20">
                  <c:v>1790</c:v>
                </c:pt>
                <c:pt idx="21">
                  <c:v>1793</c:v>
                </c:pt>
                <c:pt idx="22">
                  <c:v>1793</c:v>
                </c:pt>
                <c:pt idx="23">
                  <c:v>1794</c:v>
                </c:pt>
                <c:pt idx="24">
                  <c:v>1794</c:v>
                </c:pt>
                <c:pt idx="25">
                  <c:v>1798</c:v>
                </c:pt>
                <c:pt idx="26">
                  <c:v>1912</c:v>
                </c:pt>
                <c:pt idx="27">
                  <c:v>1924</c:v>
                </c:pt>
                <c:pt idx="28">
                  <c:v>1924</c:v>
                </c:pt>
                <c:pt idx="29">
                  <c:v>1927</c:v>
                </c:pt>
                <c:pt idx="30">
                  <c:v>1976</c:v>
                </c:pt>
                <c:pt idx="31">
                  <c:v>1976</c:v>
                </c:pt>
                <c:pt idx="32">
                  <c:v>1980</c:v>
                </c:pt>
                <c:pt idx="33">
                  <c:v>4550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FF-4DC3-8E18-B518DF04C25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59.5</c:v>
                </c:pt>
                <c:pt idx="12">
                  <c:v>67</c:v>
                </c:pt>
                <c:pt idx="13">
                  <c:v>77</c:v>
                </c:pt>
                <c:pt idx="14">
                  <c:v>1087</c:v>
                </c:pt>
                <c:pt idx="15">
                  <c:v>1733.5</c:v>
                </c:pt>
                <c:pt idx="16">
                  <c:v>1785</c:v>
                </c:pt>
                <c:pt idx="17">
                  <c:v>1789</c:v>
                </c:pt>
                <c:pt idx="18">
                  <c:v>1789</c:v>
                </c:pt>
                <c:pt idx="19">
                  <c:v>1790</c:v>
                </c:pt>
                <c:pt idx="20">
                  <c:v>1790</c:v>
                </c:pt>
                <c:pt idx="21">
                  <c:v>1793</c:v>
                </c:pt>
                <c:pt idx="22">
                  <c:v>1793</c:v>
                </c:pt>
                <c:pt idx="23">
                  <c:v>1794</c:v>
                </c:pt>
                <c:pt idx="24">
                  <c:v>1794</c:v>
                </c:pt>
                <c:pt idx="25">
                  <c:v>1798</c:v>
                </c:pt>
                <c:pt idx="26">
                  <c:v>1912</c:v>
                </c:pt>
                <c:pt idx="27">
                  <c:v>1924</c:v>
                </c:pt>
                <c:pt idx="28">
                  <c:v>1924</c:v>
                </c:pt>
                <c:pt idx="29">
                  <c:v>1927</c:v>
                </c:pt>
                <c:pt idx="30">
                  <c:v>1976</c:v>
                </c:pt>
                <c:pt idx="31">
                  <c:v>1976</c:v>
                </c:pt>
                <c:pt idx="32">
                  <c:v>1980</c:v>
                </c:pt>
                <c:pt idx="33">
                  <c:v>4550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FF-4DC3-8E18-B518DF04C25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59.5</c:v>
                </c:pt>
                <c:pt idx="12">
                  <c:v>67</c:v>
                </c:pt>
                <c:pt idx="13">
                  <c:v>77</c:v>
                </c:pt>
                <c:pt idx="14">
                  <c:v>1087</c:v>
                </c:pt>
                <c:pt idx="15">
                  <c:v>1733.5</c:v>
                </c:pt>
                <c:pt idx="16">
                  <c:v>1785</c:v>
                </c:pt>
                <c:pt idx="17">
                  <c:v>1789</c:v>
                </c:pt>
                <c:pt idx="18">
                  <c:v>1789</c:v>
                </c:pt>
                <c:pt idx="19">
                  <c:v>1790</c:v>
                </c:pt>
                <c:pt idx="20">
                  <c:v>1790</c:v>
                </c:pt>
                <c:pt idx="21">
                  <c:v>1793</c:v>
                </c:pt>
                <c:pt idx="22">
                  <c:v>1793</c:v>
                </c:pt>
                <c:pt idx="23">
                  <c:v>1794</c:v>
                </c:pt>
                <c:pt idx="24">
                  <c:v>1794</c:v>
                </c:pt>
                <c:pt idx="25">
                  <c:v>1798</c:v>
                </c:pt>
                <c:pt idx="26">
                  <c:v>1912</c:v>
                </c:pt>
                <c:pt idx="27">
                  <c:v>1924</c:v>
                </c:pt>
                <c:pt idx="28">
                  <c:v>1924</c:v>
                </c:pt>
                <c:pt idx="29">
                  <c:v>1927</c:v>
                </c:pt>
                <c:pt idx="30">
                  <c:v>1976</c:v>
                </c:pt>
                <c:pt idx="31">
                  <c:v>1976</c:v>
                </c:pt>
                <c:pt idx="32">
                  <c:v>1980</c:v>
                </c:pt>
                <c:pt idx="33">
                  <c:v>4550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FF-4DC3-8E18-B518DF04C25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59.5</c:v>
                </c:pt>
                <c:pt idx="12">
                  <c:v>67</c:v>
                </c:pt>
                <c:pt idx="13">
                  <c:v>77</c:v>
                </c:pt>
                <c:pt idx="14">
                  <c:v>1087</c:v>
                </c:pt>
                <c:pt idx="15">
                  <c:v>1733.5</c:v>
                </c:pt>
                <c:pt idx="16">
                  <c:v>1785</c:v>
                </c:pt>
                <c:pt idx="17">
                  <c:v>1789</c:v>
                </c:pt>
                <c:pt idx="18">
                  <c:v>1789</c:v>
                </c:pt>
                <c:pt idx="19">
                  <c:v>1790</c:v>
                </c:pt>
                <c:pt idx="20">
                  <c:v>1790</c:v>
                </c:pt>
                <c:pt idx="21">
                  <c:v>1793</c:v>
                </c:pt>
                <c:pt idx="22">
                  <c:v>1793</c:v>
                </c:pt>
                <c:pt idx="23">
                  <c:v>1794</c:v>
                </c:pt>
                <c:pt idx="24">
                  <c:v>1794</c:v>
                </c:pt>
                <c:pt idx="25">
                  <c:v>1798</c:v>
                </c:pt>
                <c:pt idx="26">
                  <c:v>1912</c:v>
                </c:pt>
                <c:pt idx="27">
                  <c:v>1924</c:v>
                </c:pt>
                <c:pt idx="28">
                  <c:v>1924</c:v>
                </c:pt>
                <c:pt idx="29">
                  <c:v>1927</c:v>
                </c:pt>
                <c:pt idx="30">
                  <c:v>1976</c:v>
                </c:pt>
                <c:pt idx="31">
                  <c:v>1976</c:v>
                </c:pt>
                <c:pt idx="32">
                  <c:v>1980</c:v>
                </c:pt>
                <c:pt idx="33">
                  <c:v>4550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FF-4DC3-8E18-B518DF04C25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20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5.4999999999999997E-3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59.5</c:v>
                </c:pt>
                <c:pt idx="12">
                  <c:v>67</c:v>
                </c:pt>
                <c:pt idx="13">
                  <c:v>77</c:v>
                </c:pt>
                <c:pt idx="14">
                  <c:v>1087</c:v>
                </c:pt>
                <c:pt idx="15">
                  <c:v>1733.5</c:v>
                </c:pt>
                <c:pt idx="16">
                  <c:v>1785</c:v>
                </c:pt>
                <c:pt idx="17">
                  <c:v>1789</c:v>
                </c:pt>
                <c:pt idx="18">
                  <c:v>1789</c:v>
                </c:pt>
                <c:pt idx="19">
                  <c:v>1790</c:v>
                </c:pt>
                <c:pt idx="20">
                  <c:v>1790</c:v>
                </c:pt>
                <c:pt idx="21">
                  <c:v>1793</c:v>
                </c:pt>
                <c:pt idx="22">
                  <c:v>1793</c:v>
                </c:pt>
                <c:pt idx="23">
                  <c:v>1794</c:v>
                </c:pt>
                <c:pt idx="24">
                  <c:v>1794</c:v>
                </c:pt>
                <c:pt idx="25">
                  <c:v>1798</c:v>
                </c:pt>
                <c:pt idx="26">
                  <c:v>1912</c:v>
                </c:pt>
                <c:pt idx="27">
                  <c:v>1924</c:v>
                </c:pt>
                <c:pt idx="28">
                  <c:v>1924</c:v>
                </c:pt>
                <c:pt idx="29">
                  <c:v>1927</c:v>
                </c:pt>
                <c:pt idx="30">
                  <c:v>1976</c:v>
                </c:pt>
                <c:pt idx="31">
                  <c:v>1976</c:v>
                </c:pt>
                <c:pt idx="32">
                  <c:v>1980</c:v>
                </c:pt>
                <c:pt idx="33">
                  <c:v>4550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FF-4DC3-8E18-B518DF04C25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59.5</c:v>
                </c:pt>
                <c:pt idx="12">
                  <c:v>67</c:v>
                </c:pt>
                <c:pt idx="13">
                  <c:v>77</c:v>
                </c:pt>
                <c:pt idx="14">
                  <c:v>1087</c:v>
                </c:pt>
                <c:pt idx="15">
                  <c:v>1733.5</c:v>
                </c:pt>
                <c:pt idx="16">
                  <c:v>1785</c:v>
                </c:pt>
                <c:pt idx="17">
                  <c:v>1789</c:v>
                </c:pt>
                <c:pt idx="18">
                  <c:v>1789</c:v>
                </c:pt>
                <c:pt idx="19">
                  <c:v>1790</c:v>
                </c:pt>
                <c:pt idx="20">
                  <c:v>1790</c:v>
                </c:pt>
                <c:pt idx="21">
                  <c:v>1793</c:v>
                </c:pt>
                <c:pt idx="22">
                  <c:v>1793</c:v>
                </c:pt>
                <c:pt idx="23">
                  <c:v>1794</c:v>
                </c:pt>
                <c:pt idx="24">
                  <c:v>1794</c:v>
                </c:pt>
                <c:pt idx="25">
                  <c:v>1798</c:v>
                </c:pt>
                <c:pt idx="26">
                  <c:v>1912</c:v>
                </c:pt>
                <c:pt idx="27">
                  <c:v>1924</c:v>
                </c:pt>
                <c:pt idx="28">
                  <c:v>1924</c:v>
                </c:pt>
                <c:pt idx="29">
                  <c:v>1927</c:v>
                </c:pt>
                <c:pt idx="30">
                  <c:v>1976</c:v>
                </c:pt>
                <c:pt idx="31">
                  <c:v>1976</c:v>
                </c:pt>
                <c:pt idx="32">
                  <c:v>1980</c:v>
                </c:pt>
                <c:pt idx="33">
                  <c:v>4550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2.3754162659538142E-2</c:v>
                </c:pt>
                <c:pt idx="1">
                  <c:v>2.3754162659538142E-2</c:v>
                </c:pt>
                <c:pt idx="2">
                  <c:v>2.3960760552709147E-2</c:v>
                </c:pt>
                <c:pt idx="3">
                  <c:v>2.3960760552709147E-2</c:v>
                </c:pt>
                <c:pt idx="4">
                  <c:v>2.3995193534904317E-2</c:v>
                </c:pt>
                <c:pt idx="5">
                  <c:v>2.3995193534904317E-2</c:v>
                </c:pt>
                <c:pt idx="6">
                  <c:v>2.4098492481489819E-2</c:v>
                </c:pt>
                <c:pt idx="7">
                  <c:v>2.4098492481489819E-2</c:v>
                </c:pt>
                <c:pt idx="8">
                  <c:v>2.4132925463684986E-2</c:v>
                </c:pt>
                <c:pt idx="9">
                  <c:v>2.4132925463684986E-2</c:v>
                </c:pt>
                <c:pt idx="10">
                  <c:v>2.4270657392465658E-2</c:v>
                </c:pt>
                <c:pt idx="11">
                  <c:v>2.5802925100150625E-2</c:v>
                </c:pt>
                <c:pt idx="12">
                  <c:v>2.6061172466614383E-2</c:v>
                </c:pt>
                <c:pt idx="13">
                  <c:v>2.6405502288566061E-2</c:v>
                </c:pt>
                <c:pt idx="14">
                  <c:v>6.1182814305685507E-2</c:v>
                </c:pt>
                <c:pt idx="15">
                  <c:v>8.3443737294861459E-2</c:v>
                </c:pt>
                <c:pt idx="16">
                  <c:v>8.52170358779126E-2</c:v>
                </c:pt>
                <c:pt idx="17">
                  <c:v>8.5354767806693266E-2</c:v>
                </c:pt>
                <c:pt idx="18">
                  <c:v>8.5354767806693266E-2</c:v>
                </c:pt>
                <c:pt idx="19">
                  <c:v>8.5389200788888453E-2</c:v>
                </c:pt>
                <c:pt idx="20">
                  <c:v>8.5389200788888453E-2</c:v>
                </c:pt>
                <c:pt idx="21">
                  <c:v>8.5492499735473945E-2</c:v>
                </c:pt>
                <c:pt idx="22">
                  <c:v>8.5492499735473945E-2</c:v>
                </c:pt>
                <c:pt idx="23">
                  <c:v>8.5526932717669119E-2</c:v>
                </c:pt>
                <c:pt idx="24">
                  <c:v>8.5526932717669119E-2</c:v>
                </c:pt>
                <c:pt idx="25">
                  <c:v>8.5664664646449784E-2</c:v>
                </c:pt>
                <c:pt idx="26">
                  <c:v>8.9590024616698904E-2</c:v>
                </c:pt>
                <c:pt idx="27">
                  <c:v>9.0003220403040929E-2</c:v>
                </c:pt>
                <c:pt idx="28">
                  <c:v>9.0003220403040929E-2</c:v>
                </c:pt>
                <c:pt idx="29">
                  <c:v>9.0106519349626421E-2</c:v>
                </c:pt>
                <c:pt idx="30">
                  <c:v>9.179373547718965E-2</c:v>
                </c:pt>
                <c:pt idx="31">
                  <c:v>9.179373547718965E-2</c:v>
                </c:pt>
                <c:pt idx="32">
                  <c:v>9.1931467405970316E-2</c:v>
                </c:pt>
                <c:pt idx="33">
                  <c:v>0.18042423164755148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FF-4DC3-8E18-B518DF04C25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59.5</c:v>
                </c:pt>
                <c:pt idx="12">
                  <c:v>67</c:v>
                </c:pt>
                <c:pt idx="13">
                  <c:v>77</c:v>
                </c:pt>
                <c:pt idx="14">
                  <c:v>1087</c:v>
                </c:pt>
                <c:pt idx="15">
                  <c:v>1733.5</c:v>
                </c:pt>
                <c:pt idx="16">
                  <c:v>1785</c:v>
                </c:pt>
                <c:pt idx="17">
                  <c:v>1789</c:v>
                </c:pt>
                <c:pt idx="18">
                  <c:v>1789</c:v>
                </c:pt>
                <c:pt idx="19">
                  <c:v>1790</c:v>
                </c:pt>
                <c:pt idx="20">
                  <c:v>1790</c:v>
                </c:pt>
                <c:pt idx="21">
                  <c:v>1793</c:v>
                </c:pt>
                <c:pt idx="22">
                  <c:v>1793</c:v>
                </c:pt>
                <c:pt idx="23">
                  <c:v>1794</c:v>
                </c:pt>
                <c:pt idx="24">
                  <c:v>1794</c:v>
                </c:pt>
                <c:pt idx="25">
                  <c:v>1798</c:v>
                </c:pt>
                <c:pt idx="26">
                  <c:v>1912</c:v>
                </c:pt>
                <c:pt idx="27">
                  <c:v>1924</c:v>
                </c:pt>
                <c:pt idx="28">
                  <c:v>1924</c:v>
                </c:pt>
                <c:pt idx="29">
                  <c:v>1927</c:v>
                </c:pt>
                <c:pt idx="30">
                  <c:v>1976</c:v>
                </c:pt>
                <c:pt idx="31">
                  <c:v>1976</c:v>
                </c:pt>
                <c:pt idx="32">
                  <c:v>1980</c:v>
                </c:pt>
                <c:pt idx="33">
                  <c:v>4550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7">
                  <c:v>-1.0394650000016554</c:v>
                </c:pt>
                <c:pt idx="18">
                  <c:v>-0.99446500000340166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AFF-4DC3-8E18-B518DF04C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389808"/>
        <c:axId val="1"/>
      </c:scatterChart>
      <c:valAx>
        <c:axId val="54538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389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684210526315788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0EFBD1-F67A-E877-6A2C-52E7AFBA7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39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38</v>
      </c>
    </row>
    <row r="2" spans="1:7">
      <c r="A2" t="s">
        <v>24</v>
      </c>
      <c r="B2" s="29" t="s">
        <v>39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28332.224999999999</v>
      </c>
      <c r="D4" s="9">
        <v>5.7306850000000003</v>
      </c>
    </row>
    <row r="6" spans="1:7">
      <c r="A6" s="5" t="s">
        <v>1</v>
      </c>
    </row>
    <row r="7" spans="1:7">
      <c r="A7" t="s">
        <v>2</v>
      </c>
      <c r="C7">
        <f>+C4</f>
        <v>28332.224999999999</v>
      </c>
    </row>
    <row r="8" spans="1:7">
      <c r="A8" t="s">
        <v>3</v>
      </c>
      <c r="C8">
        <f>+D4</f>
        <v>5.7306850000000003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2.3754162659538142E-2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17</v>
      </c>
      <c r="B12" s="12"/>
      <c r="C12" s="24">
        <f ca="1">SLOPE(INDIRECT($G$11):G992,INDIRECT($F$11):F992)</f>
        <v>3.4432982195167766E-5</v>
      </c>
      <c r="D12" s="3"/>
      <c r="E12" s="12"/>
    </row>
    <row r="13" spans="1:7">
      <c r="A13" s="12" t="s">
        <v>19</v>
      </c>
      <c r="B13" s="12"/>
      <c r="C13" s="3" t="s">
        <v>14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18</v>
      </c>
      <c r="B15" s="12"/>
      <c r="C15" s="15">
        <f ca="1">(C7+C11)+(C8+C12)*INT(MAX(F21:F3533))</f>
        <v>54407.02217423165</v>
      </c>
      <c r="D15" s="16" t="s">
        <v>33</v>
      </c>
      <c r="E15" s="17">
        <f ca="1">TODAY()+15018.5-B9/24</f>
        <v>60326.5</v>
      </c>
    </row>
    <row r="16" spans="1:7">
      <c r="A16" s="18" t="s">
        <v>4</v>
      </c>
      <c r="B16" s="12"/>
      <c r="C16" s="19">
        <f ca="1">+C8+C12</f>
        <v>5.7307194329821955</v>
      </c>
      <c r="D16" s="16" t="s">
        <v>34</v>
      </c>
      <c r="E16" s="17">
        <f ca="1">ROUND(2*(E15-C15)/C16,0)/2+1</f>
        <v>1034</v>
      </c>
    </row>
    <row r="17" spans="1:18" ht="13.5" thickBot="1">
      <c r="A17" s="16" t="s">
        <v>30</v>
      </c>
      <c r="B17" s="12"/>
      <c r="C17" s="12">
        <f>COUNT(C21:C2191)</f>
        <v>34</v>
      </c>
      <c r="D17" s="16" t="s">
        <v>35</v>
      </c>
      <c r="E17" s="20">
        <f ca="1">+C15+C16*E16-15018.5-C9/24</f>
        <v>45314.481901268577</v>
      </c>
    </row>
    <row r="18" spans="1:18" ht="14.25" thickTop="1" thickBot="1">
      <c r="A18" s="18" t="s">
        <v>5</v>
      </c>
      <c r="B18" s="12"/>
      <c r="C18" s="21">
        <f ca="1">+C15</f>
        <v>54407.02217423165</v>
      </c>
      <c r="D18" s="22">
        <f ca="1">+C16</f>
        <v>5.7307194329821955</v>
      </c>
      <c r="E18" s="23" t="s">
        <v>36</v>
      </c>
    </row>
    <row r="19" spans="1:18" ht="13.5" thickTop="1">
      <c r="A19" s="27" t="s">
        <v>37</v>
      </c>
      <c r="E19" s="28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52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  <c r="R20" s="33" t="s">
        <v>51</v>
      </c>
    </row>
    <row r="21" spans="1:18">
      <c r="A21" t="s">
        <v>12</v>
      </c>
      <c r="C21" s="10">
        <v>28332.224999999999</v>
      </c>
      <c r="D21" s="10" t="s">
        <v>14</v>
      </c>
      <c r="E21">
        <f t="shared" ref="E21:E54" si="0">+(C21-C$7)/C$8</f>
        <v>0</v>
      </c>
      <c r="F21">
        <f t="shared" ref="F21:F54" si="1">ROUND(2*E21,0)/2</f>
        <v>0</v>
      </c>
      <c r="G21">
        <f t="shared" ref="G21:G37" si="2">+C21-(C$7+F21*C$8)</f>
        <v>0</v>
      </c>
      <c r="H21">
        <f>+G21</f>
        <v>0</v>
      </c>
      <c r="O21">
        <f t="shared" ref="O21:O54" ca="1" si="3">+C$11+C$12*$F21</f>
        <v>2.3754162659538142E-2</v>
      </c>
      <c r="Q21" s="2">
        <f t="shared" ref="Q21:Q54" si="4">+C21-15018.5</f>
        <v>13313.724999999999</v>
      </c>
    </row>
    <row r="22" spans="1:18">
      <c r="A22" t="s">
        <v>50</v>
      </c>
      <c r="C22" s="10">
        <v>28332.46</v>
      </c>
      <c r="D22" s="10" t="s">
        <v>42</v>
      </c>
      <c r="E22">
        <f t="shared" si="0"/>
        <v>4.100731413445026E-2</v>
      </c>
      <c r="F22">
        <f t="shared" si="1"/>
        <v>0</v>
      </c>
      <c r="G22">
        <f t="shared" si="2"/>
        <v>0.23500000000058208</v>
      </c>
      <c r="I22">
        <f t="shared" ref="I22:I37" si="5">+G22</f>
        <v>0.23500000000058208</v>
      </c>
      <c r="O22">
        <f t="shared" ca="1" si="3"/>
        <v>2.3754162659538142E-2</v>
      </c>
      <c r="Q22" s="2">
        <f t="shared" si="4"/>
        <v>13313.96</v>
      </c>
    </row>
    <row r="23" spans="1:18">
      <c r="A23" t="s">
        <v>50</v>
      </c>
      <c r="C23" s="10">
        <v>28366.402999999998</v>
      </c>
      <c r="D23" s="10" t="s">
        <v>43</v>
      </c>
      <c r="E23">
        <f t="shared" si="0"/>
        <v>5.964033968016019</v>
      </c>
      <c r="F23">
        <f t="shared" si="1"/>
        <v>6</v>
      </c>
      <c r="G23">
        <f t="shared" si="2"/>
        <v>-0.20610999999917112</v>
      </c>
      <c r="I23">
        <f t="shared" si="5"/>
        <v>-0.20610999999917112</v>
      </c>
      <c r="O23">
        <f t="shared" ca="1" si="3"/>
        <v>2.3960760552709147E-2</v>
      </c>
      <c r="Q23" s="2">
        <f t="shared" si="4"/>
        <v>13347.902999999998</v>
      </c>
    </row>
    <row r="24" spans="1:18">
      <c r="A24" t="s">
        <v>50</v>
      </c>
      <c r="C24" s="10">
        <v>28366.429</v>
      </c>
      <c r="D24" s="10" t="s">
        <v>43</v>
      </c>
      <c r="E24">
        <f t="shared" si="0"/>
        <v>5.9685709474524495</v>
      </c>
      <c r="F24">
        <f t="shared" si="1"/>
        <v>6</v>
      </c>
      <c r="G24">
        <f t="shared" si="2"/>
        <v>-0.1801099999975122</v>
      </c>
      <c r="I24">
        <f t="shared" si="5"/>
        <v>-0.1801099999975122</v>
      </c>
      <c r="O24">
        <f t="shared" ca="1" si="3"/>
        <v>2.3960760552709147E-2</v>
      </c>
      <c r="Q24" s="2">
        <f t="shared" si="4"/>
        <v>13347.929</v>
      </c>
    </row>
    <row r="25" spans="1:18">
      <c r="A25" t="s">
        <v>50</v>
      </c>
      <c r="C25" s="10">
        <v>28372.394</v>
      </c>
      <c r="D25" s="10" t="s">
        <v>44</v>
      </c>
      <c r="E25">
        <f t="shared" si="0"/>
        <v>7.0094587296286024</v>
      </c>
      <c r="F25">
        <f t="shared" si="1"/>
        <v>7</v>
      </c>
      <c r="G25">
        <f t="shared" si="2"/>
        <v>5.4205000000365544E-2</v>
      </c>
      <c r="I25">
        <f t="shared" si="5"/>
        <v>5.4205000000365544E-2</v>
      </c>
      <c r="O25">
        <f t="shared" ca="1" si="3"/>
        <v>2.3995193534904317E-2</v>
      </c>
      <c r="Q25" s="2">
        <f t="shared" si="4"/>
        <v>13353.894</v>
      </c>
    </row>
    <row r="26" spans="1:18">
      <c r="A26" t="s">
        <v>50</v>
      </c>
      <c r="C26" s="10">
        <v>28372.422999999999</v>
      </c>
      <c r="D26" s="10" t="s">
        <v>46</v>
      </c>
      <c r="E26">
        <f t="shared" si="0"/>
        <v>7.0145192066917517</v>
      </c>
      <c r="F26">
        <f t="shared" si="1"/>
        <v>7</v>
      </c>
      <c r="G26">
        <f t="shared" si="2"/>
        <v>8.3204999998997664E-2</v>
      </c>
      <c r="I26">
        <f t="shared" si="5"/>
        <v>8.3204999998997664E-2</v>
      </c>
      <c r="O26">
        <f t="shared" ca="1" si="3"/>
        <v>2.3995193534904317E-2</v>
      </c>
      <c r="Q26" s="2">
        <f t="shared" si="4"/>
        <v>13353.922999999999</v>
      </c>
    </row>
    <row r="27" spans="1:18">
      <c r="A27" t="s">
        <v>50</v>
      </c>
      <c r="C27" s="10">
        <v>28389.321</v>
      </c>
      <c r="D27" s="10" t="s">
        <v>43</v>
      </c>
      <c r="E27">
        <f t="shared" si="0"/>
        <v>9.9632068417652278</v>
      </c>
      <c r="F27">
        <f t="shared" si="1"/>
        <v>10</v>
      </c>
      <c r="G27">
        <f t="shared" si="2"/>
        <v>-0.21084999999948195</v>
      </c>
      <c r="I27">
        <f t="shared" si="5"/>
        <v>-0.21084999999948195</v>
      </c>
      <c r="O27">
        <f t="shared" ca="1" si="3"/>
        <v>2.4098492481489819E-2</v>
      </c>
      <c r="Q27" s="2">
        <f t="shared" si="4"/>
        <v>13370.821</v>
      </c>
    </row>
    <row r="28" spans="1:18">
      <c r="A28" t="s">
        <v>50</v>
      </c>
      <c r="C28" s="10">
        <v>28389.351999999999</v>
      </c>
      <c r="D28" s="10" t="s">
        <v>44</v>
      </c>
      <c r="E28">
        <f t="shared" si="0"/>
        <v>9.968616317246612</v>
      </c>
      <c r="F28">
        <f t="shared" si="1"/>
        <v>10</v>
      </c>
      <c r="G28">
        <f t="shared" si="2"/>
        <v>-0.17985000000044238</v>
      </c>
      <c r="I28">
        <f t="shared" si="5"/>
        <v>-0.17985000000044238</v>
      </c>
      <c r="O28">
        <f t="shared" ca="1" si="3"/>
        <v>2.4098492481489819E-2</v>
      </c>
      <c r="Q28" s="2">
        <f t="shared" si="4"/>
        <v>13370.851999999999</v>
      </c>
    </row>
    <row r="29" spans="1:18">
      <c r="A29" t="s">
        <v>50</v>
      </c>
      <c r="C29" s="10">
        <v>28395.328000000001</v>
      </c>
      <c r="D29" s="10" t="s">
        <v>46</v>
      </c>
      <c r="E29">
        <f t="shared" si="0"/>
        <v>11.011423590723062</v>
      </c>
      <c r="F29">
        <f t="shared" si="1"/>
        <v>11</v>
      </c>
      <c r="G29">
        <f t="shared" si="2"/>
        <v>6.5465000003314344E-2</v>
      </c>
      <c r="I29">
        <f t="shared" si="5"/>
        <v>6.5465000003314344E-2</v>
      </c>
      <c r="O29">
        <f t="shared" ca="1" si="3"/>
        <v>2.4132925463684986E-2</v>
      </c>
      <c r="Q29" s="2">
        <f t="shared" si="4"/>
        <v>13376.828000000001</v>
      </c>
    </row>
    <row r="30" spans="1:18">
      <c r="A30" t="s">
        <v>50</v>
      </c>
      <c r="C30" s="10">
        <v>28395.350999999999</v>
      </c>
      <c r="D30" s="10" t="s">
        <v>46</v>
      </c>
      <c r="E30">
        <f t="shared" si="0"/>
        <v>11.015437072531503</v>
      </c>
      <c r="F30">
        <f t="shared" si="1"/>
        <v>11</v>
      </c>
      <c r="G30">
        <f t="shared" si="2"/>
        <v>8.8465000000724103E-2</v>
      </c>
      <c r="I30">
        <f t="shared" si="5"/>
        <v>8.8465000000724103E-2</v>
      </c>
      <c r="O30">
        <f t="shared" ca="1" si="3"/>
        <v>2.4132925463684986E-2</v>
      </c>
      <c r="Q30" s="2">
        <f t="shared" si="4"/>
        <v>13376.850999999999</v>
      </c>
    </row>
    <row r="31" spans="1:18">
      <c r="A31" t="s">
        <v>50</v>
      </c>
      <c r="C31" s="10">
        <v>28418.306</v>
      </c>
      <c r="D31" s="10" t="s">
        <v>46</v>
      </c>
      <c r="E31">
        <f t="shared" si="0"/>
        <v>15.021066417016804</v>
      </c>
      <c r="F31">
        <f t="shared" si="1"/>
        <v>15</v>
      </c>
      <c r="G31">
        <f t="shared" si="2"/>
        <v>0.12072500000067521</v>
      </c>
      <c r="I31">
        <f t="shared" si="5"/>
        <v>0.12072500000067521</v>
      </c>
      <c r="O31">
        <f t="shared" ca="1" si="3"/>
        <v>2.4270657392465658E-2</v>
      </c>
      <c r="Q31" s="2">
        <f t="shared" si="4"/>
        <v>13399.806</v>
      </c>
    </row>
    <row r="32" spans="1:18">
      <c r="A32" t="s">
        <v>50</v>
      </c>
      <c r="C32" s="10">
        <v>28673.611000000001</v>
      </c>
      <c r="D32" s="10" t="s">
        <v>42</v>
      </c>
      <c r="E32">
        <f t="shared" si="0"/>
        <v>59.571586991782347</v>
      </c>
      <c r="F32">
        <f t="shared" si="1"/>
        <v>59.5</v>
      </c>
      <c r="G32">
        <f t="shared" si="2"/>
        <v>0.41024250000191387</v>
      </c>
      <c r="I32">
        <f t="shared" si="5"/>
        <v>0.41024250000191387</v>
      </c>
      <c r="O32">
        <f t="shared" ca="1" si="3"/>
        <v>2.5802925100150625E-2</v>
      </c>
      <c r="Q32" s="2">
        <f t="shared" si="4"/>
        <v>13655.111000000001</v>
      </c>
    </row>
    <row r="33" spans="1:18">
      <c r="A33" t="s">
        <v>50</v>
      </c>
      <c r="C33" s="10">
        <v>28716.378000000001</v>
      </c>
      <c r="D33" s="10" t="s">
        <v>46</v>
      </c>
      <c r="E33">
        <f t="shared" si="0"/>
        <v>67.034394666606531</v>
      </c>
      <c r="F33">
        <f t="shared" si="1"/>
        <v>67</v>
      </c>
      <c r="G33">
        <f t="shared" si="2"/>
        <v>0.19710500000292086</v>
      </c>
      <c r="I33">
        <f t="shared" si="5"/>
        <v>0.19710500000292086</v>
      </c>
      <c r="O33">
        <f t="shared" ca="1" si="3"/>
        <v>2.6061172466614383E-2</v>
      </c>
      <c r="Q33" s="2">
        <f t="shared" si="4"/>
        <v>13697.878000000001</v>
      </c>
    </row>
    <row r="34" spans="1:18">
      <c r="A34" t="s">
        <v>50</v>
      </c>
      <c r="C34" s="10">
        <v>28773.335999999999</v>
      </c>
      <c r="D34" s="10" t="s">
        <v>46</v>
      </c>
      <c r="E34">
        <f t="shared" si="0"/>
        <v>76.973520617517934</v>
      </c>
      <c r="F34">
        <f t="shared" si="1"/>
        <v>77</v>
      </c>
      <c r="G34">
        <f t="shared" si="2"/>
        <v>-0.15174499999920954</v>
      </c>
      <c r="I34">
        <f t="shared" si="5"/>
        <v>-0.15174499999920954</v>
      </c>
      <c r="O34">
        <f t="shared" ca="1" si="3"/>
        <v>2.6405502288566061E-2</v>
      </c>
      <c r="Q34" s="2">
        <f t="shared" si="4"/>
        <v>13754.835999999999</v>
      </c>
    </row>
    <row r="35" spans="1:18">
      <c r="A35" t="s">
        <v>50</v>
      </c>
      <c r="C35" s="10">
        <v>34561.402000000002</v>
      </c>
      <c r="D35" s="10" t="s">
        <v>44</v>
      </c>
      <c r="E35">
        <f t="shared" si="0"/>
        <v>1086.9864597338717</v>
      </c>
      <c r="F35">
        <f t="shared" si="1"/>
        <v>1087</v>
      </c>
      <c r="G35">
        <f t="shared" si="2"/>
        <v>-7.7594999995199032E-2</v>
      </c>
      <c r="I35">
        <f t="shared" si="5"/>
        <v>-7.7594999995199032E-2</v>
      </c>
      <c r="O35">
        <f t="shared" ca="1" si="3"/>
        <v>6.1182814305685507E-2</v>
      </c>
      <c r="Q35" s="2">
        <f t="shared" si="4"/>
        <v>19542.902000000002</v>
      </c>
    </row>
    <row r="36" spans="1:18">
      <c r="A36" t="s">
        <v>50</v>
      </c>
      <c r="C36" s="10">
        <v>38266.315000000002</v>
      </c>
      <c r="D36" s="10" t="s">
        <v>45</v>
      </c>
      <c r="E36">
        <f t="shared" si="0"/>
        <v>1733.4908479527323</v>
      </c>
      <c r="F36">
        <f t="shared" si="1"/>
        <v>1733.5</v>
      </c>
      <c r="G36">
        <f t="shared" si="2"/>
        <v>-5.2447499998379499E-2</v>
      </c>
      <c r="I36">
        <f t="shared" si="5"/>
        <v>-5.2447499998379499E-2</v>
      </c>
      <c r="O36">
        <f t="shared" ca="1" si="3"/>
        <v>8.3443737294861459E-2</v>
      </c>
      <c r="Q36" s="2">
        <f t="shared" si="4"/>
        <v>23247.815000000002</v>
      </c>
    </row>
    <row r="37" spans="1:18">
      <c r="A37" t="s">
        <v>50</v>
      </c>
      <c r="C37" s="10">
        <v>38561.406000000003</v>
      </c>
      <c r="D37" s="10"/>
      <c r="E37">
        <f t="shared" si="0"/>
        <v>1784.9839940600475</v>
      </c>
      <c r="F37">
        <f t="shared" si="1"/>
        <v>1785</v>
      </c>
      <c r="G37">
        <f t="shared" si="2"/>
        <v>-9.172499999840511E-2</v>
      </c>
      <c r="I37">
        <f t="shared" si="5"/>
        <v>-9.172499999840511E-2</v>
      </c>
      <c r="O37">
        <f t="shared" ca="1" si="3"/>
        <v>8.52170358779126E-2</v>
      </c>
      <c r="Q37" s="2">
        <f t="shared" si="4"/>
        <v>23542.906000000003</v>
      </c>
    </row>
    <row r="38" spans="1:18">
      <c r="A38" t="s">
        <v>50</v>
      </c>
      <c r="C38" s="10">
        <v>38583.381000000001</v>
      </c>
      <c r="D38" s="10"/>
      <c r="E38">
        <f t="shared" si="0"/>
        <v>1788.8186141796316</v>
      </c>
      <c r="F38">
        <f t="shared" si="1"/>
        <v>1789</v>
      </c>
      <c r="O38">
        <f t="shared" ca="1" si="3"/>
        <v>8.5354767806693266E-2</v>
      </c>
      <c r="Q38" s="2">
        <f t="shared" si="4"/>
        <v>23564.881000000001</v>
      </c>
      <c r="R38">
        <v>-1.0394650000016554</v>
      </c>
    </row>
    <row r="39" spans="1:18">
      <c r="A39" t="s">
        <v>50</v>
      </c>
      <c r="C39" s="10">
        <v>38583.425999999999</v>
      </c>
      <c r="D39" s="10"/>
      <c r="E39">
        <f t="shared" si="0"/>
        <v>1788.82646664404</v>
      </c>
      <c r="F39">
        <f t="shared" si="1"/>
        <v>1789</v>
      </c>
      <c r="O39">
        <f t="shared" ca="1" si="3"/>
        <v>8.5354767806693266E-2</v>
      </c>
      <c r="Q39" s="2">
        <f t="shared" si="4"/>
        <v>23564.925999999999</v>
      </c>
      <c r="R39">
        <v>-0.99446500000340166</v>
      </c>
    </row>
    <row r="40" spans="1:18">
      <c r="A40" t="s">
        <v>50</v>
      </c>
      <c r="C40" s="10">
        <v>38590.339999999997</v>
      </c>
      <c r="D40" s="10" t="s">
        <v>45</v>
      </c>
      <c r="E40">
        <f t="shared" si="0"/>
        <v>1790.0329541756348</v>
      </c>
      <c r="F40">
        <f t="shared" si="1"/>
        <v>1790</v>
      </c>
      <c r="G40">
        <f t="shared" ref="G40:G54" si="6">+C40-(C$7+F40*C$8)</f>
        <v>0.18884999999863794</v>
      </c>
      <c r="I40">
        <f t="shared" ref="I40:I54" si="7">+G40</f>
        <v>0.18884999999863794</v>
      </c>
      <c r="O40">
        <f t="shared" ca="1" si="3"/>
        <v>8.5389200788888453E-2</v>
      </c>
      <c r="Q40" s="2">
        <f t="shared" si="4"/>
        <v>23571.839999999997</v>
      </c>
    </row>
    <row r="41" spans="1:18">
      <c r="A41" t="s">
        <v>50</v>
      </c>
      <c r="C41" s="10">
        <v>38590.385000000002</v>
      </c>
      <c r="D41" s="10" t="s">
        <v>47</v>
      </c>
      <c r="E41">
        <f t="shared" si="0"/>
        <v>1790.0408066400444</v>
      </c>
      <c r="F41">
        <f t="shared" si="1"/>
        <v>1790</v>
      </c>
      <c r="G41">
        <f t="shared" si="6"/>
        <v>0.23385000000416767</v>
      </c>
      <c r="I41">
        <f t="shared" si="7"/>
        <v>0.23385000000416767</v>
      </c>
      <c r="O41">
        <f t="shared" ca="1" si="3"/>
        <v>8.5389200788888453E-2</v>
      </c>
      <c r="Q41" s="2">
        <f t="shared" si="4"/>
        <v>23571.885000000002</v>
      </c>
    </row>
    <row r="42" spans="1:18">
      <c r="A42" t="s">
        <v>50</v>
      </c>
      <c r="C42" s="10">
        <v>38607.298999999999</v>
      </c>
      <c r="D42" s="10"/>
      <c r="E42">
        <f t="shared" si="0"/>
        <v>1792.9922862624626</v>
      </c>
      <c r="F42">
        <f t="shared" si="1"/>
        <v>1793</v>
      </c>
      <c r="G42">
        <f t="shared" si="6"/>
        <v>-4.4204999998328276E-2</v>
      </c>
      <c r="I42">
        <f t="shared" si="7"/>
        <v>-4.4204999998328276E-2</v>
      </c>
      <c r="O42">
        <f t="shared" ca="1" si="3"/>
        <v>8.5492499735473945E-2</v>
      </c>
      <c r="Q42" s="2">
        <f t="shared" si="4"/>
        <v>23588.798999999999</v>
      </c>
    </row>
    <row r="43" spans="1:18">
      <c r="A43" t="s">
        <v>50</v>
      </c>
      <c r="C43" s="10">
        <v>38607.343999999997</v>
      </c>
      <c r="D43" s="10"/>
      <c r="E43">
        <f t="shared" si="0"/>
        <v>1793.000138726871</v>
      </c>
      <c r="F43">
        <f t="shared" si="1"/>
        <v>1793</v>
      </c>
      <c r="G43">
        <f t="shared" si="6"/>
        <v>7.9499999992549419E-4</v>
      </c>
      <c r="I43">
        <f t="shared" si="7"/>
        <v>7.9499999992549419E-4</v>
      </c>
      <c r="O43">
        <f t="shared" ca="1" si="3"/>
        <v>8.5492499735473945E-2</v>
      </c>
      <c r="Q43" s="2">
        <f t="shared" si="4"/>
        <v>23588.843999999997</v>
      </c>
    </row>
    <row r="44" spans="1:18">
      <c r="A44" t="s">
        <v>50</v>
      </c>
      <c r="C44" s="10">
        <v>38613.298999999999</v>
      </c>
      <c r="D44" s="10" t="s">
        <v>45</v>
      </c>
      <c r="E44">
        <f t="shared" si="0"/>
        <v>1794.0392815169566</v>
      </c>
      <c r="F44">
        <f t="shared" si="1"/>
        <v>1794</v>
      </c>
      <c r="G44">
        <f t="shared" si="6"/>
        <v>0.22510999999940395</v>
      </c>
      <c r="I44">
        <f t="shared" si="7"/>
        <v>0.22510999999940395</v>
      </c>
      <c r="O44">
        <f t="shared" ca="1" si="3"/>
        <v>8.5526932717669119E-2</v>
      </c>
      <c r="Q44" s="2">
        <f t="shared" si="4"/>
        <v>23594.798999999999</v>
      </c>
    </row>
    <row r="45" spans="1:18">
      <c r="A45" t="s">
        <v>50</v>
      </c>
      <c r="C45" s="10">
        <v>38613.343999999997</v>
      </c>
      <c r="D45" s="10" t="s">
        <v>47</v>
      </c>
      <c r="E45">
        <f t="shared" si="0"/>
        <v>1794.0471339813651</v>
      </c>
      <c r="F45">
        <f t="shared" si="1"/>
        <v>1794</v>
      </c>
      <c r="G45">
        <f t="shared" si="6"/>
        <v>0.27010999999765772</v>
      </c>
      <c r="I45">
        <f t="shared" si="7"/>
        <v>0.27010999999765772</v>
      </c>
      <c r="O45">
        <f t="shared" ca="1" si="3"/>
        <v>8.5526932717669119E-2</v>
      </c>
      <c r="Q45" s="2">
        <f t="shared" si="4"/>
        <v>23594.843999999997</v>
      </c>
    </row>
    <row r="46" spans="1:18">
      <c r="A46" t="s">
        <v>50</v>
      </c>
      <c r="C46" s="10">
        <v>38636.263999999996</v>
      </c>
      <c r="D46" s="10" t="s">
        <v>45</v>
      </c>
      <c r="E46">
        <f t="shared" si="0"/>
        <v>1798.0466558535318</v>
      </c>
      <c r="F46">
        <f t="shared" si="1"/>
        <v>1798</v>
      </c>
      <c r="G46">
        <f t="shared" si="6"/>
        <v>0.26736999999411637</v>
      </c>
      <c r="I46">
        <f t="shared" si="7"/>
        <v>0.26736999999411637</v>
      </c>
      <c r="O46">
        <f t="shared" ca="1" si="3"/>
        <v>8.5664664646449784E-2</v>
      </c>
      <c r="Q46" s="2">
        <f t="shared" si="4"/>
        <v>23617.763999999996</v>
      </c>
    </row>
    <row r="47" spans="1:18">
      <c r="A47" t="s">
        <v>50</v>
      </c>
      <c r="C47" s="10">
        <v>39289.447</v>
      </c>
      <c r="D47" s="10" t="s">
        <v>48</v>
      </c>
      <c r="E47">
        <f t="shared" si="0"/>
        <v>1912.0265727395592</v>
      </c>
      <c r="F47">
        <f t="shared" si="1"/>
        <v>1912</v>
      </c>
      <c r="G47">
        <f t="shared" si="6"/>
        <v>0.15228000000206521</v>
      </c>
      <c r="I47">
        <f t="shared" si="7"/>
        <v>0.15228000000206521</v>
      </c>
      <c r="O47">
        <f t="shared" ca="1" si="3"/>
        <v>8.9590024616698904E-2</v>
      </c>
      <c r="Q47" s="2">
        <f t="shared" si="4"/>
        <v>24270.947</v>
      </c>
    </row>
    <row r="48" spans="1:18">
      <c r="A48" t="s">
        <v>50</v>
      </c>
      <c r="C48" s="10">
        <v>39358.237000000001</v>
      </c>
      <c r="D48" s="10" t="s">
        <v>45</v>
      </c>
      <c r="E48">
        <f t="shared" si="0"/>
        <v>1924.0303733323333</v>
      </c>
      <c r="F48">
        <f t="shared" si="1"/>
        <v>1924</v>
      </c>
      <c r="G48">
        <f t="shared" si="6"/>
        <v>0.17405999999755295</v>
      </c>
      <c r="I48">
        <f t="shared" si="7"/>
        <v>0.17405999999755295</v>
      </c>
      <c r="O48">
        <f t="shared" ca="1" si="3"/>
        <v>9.0003220403040929E-2</v>
      </c>
      <c r="Q48" s="2">
        <f t="shared" si="4"/>
        <v>24339.737000000001</v>
      </c>
    </row>
    <row r="49" spans="1:17">
      <c r="A49" t="s">
        <v>50</v>
      </c>
      <c r="C49" s="10">
        <v>39358.281000000003</v>
      </c>
      <c r="D49" s="10" t="s">
        <v>45</v>
      </c>
      <c r="E49">
        <f t="shared" si="0"/>
        <v>1924.0380512975332</v>
      </c>
      <c r="F49">
        <f t="shared" si="1"/>
        <v>1924</v>
      </c>
      <c r="G49">
        <f t="shared" si="6"/>
        <v>0.21805999999924097</v>
      </c>
      <c r="I49">
        <f t="shared" si="7"/>
        <v>0.21805999999924097</v>
      </c>
      <c r="O49">
        <f t="shared" ca="1" si="3"/>
        <v>9.0003220403040929E-2</v>
      </c>
      <c r="Q49" s="2">
        <f t="shared" si="4"/>
        <v>24339.781000000003</v>
      </c>
    </row>
    <row r="50" spans="1:17">
      <c r="A50" t="s">
        <v>50</v>
      </c>
      <c r="C50" s="10">
        <v>39375.24</v>
      </c>
      <c r="D50" s="10"/>
      <c r="E50">
        <f t="shared" si="0"/>
        <v>1926.9973833843596</v>
      </c>
      <c r="F50">
        <f t="shared" si="1"/>
        <v>1927</v>
      </c>
      <c r="G50">
        <f t="shared" si="6"/>
        <v>-1.4994999997725245E-2</v>
      </c>
      <c r="I50">
        <f t="shared" si="7"/>
        <v>-1.4994999997725245E-2</v>
      </c>
      <c r="O50">
        <f t="shared" ca="1" si="3"/>
        <v>9.0106519349626421E-2</v>
      </c>
      <c r="Q50" s="2">
        <f t="shared" si="4"/>
        <v>24356.739999999998</v>
      </c>
    </row>
    <row r="51" spans="1:17">
      <c r="A51" t="s">
        <v>50</v>
      </c>
      <c r="C51" s="10">
        <v>39656.044000000002</v>
      </c>
      <c r="D51" s="10" t="s">
        <v>49</v>
      </c>
      <c r="E51">
        <f t="shared" si="0"/>
        <v>1975.9974592915162</v>
      </c>
      <c r="F51">
        <f t="shared" si="1"/>
        <v>1976</v>
      </c>
      <c r="G51">
        <f t="shared" si="6"/>
        <v>-1.4559999995981343E-2</v>
      </c>
      <c r="I51">
        <f t="shared" si="7"/>
        <v>-1.4559999995981343E-2</v>
      </c>
      <c r="O51">
        <f t="shared" ca="1" si="3"/>
        <v>9.179373547718965E-2</v>
      </c>
      <c r="Q51" s="2">
        <f t="shared" si="4"/>
        <v>24637.544000000002</v>
      </c>
    </row>
    <row r="52" spans="1:17">
      <c r="A52" t="s">
        <v>50</v>
      </c>
      <c r="C52" s="10">
        <v>39656.093999999997</v>
      </c>
      <c r="D52" s="10" t="s">
        <v>49</v>
      </c>
      <c r="E52">
        <f t="shared" si="0"/>
        <v>1976.0061842519697</v>
      </c>
      <c r="F52">
        <f t="shared" si="1"/>
        <v>1976</v>
      </c>
      <c r="G52">
        <f t="shared" si="6"/>
        <v>3.5439999999653082E-2</v>
      </c>
      <c r="I52">
        <f t="shared" si="7"/>
        <v>3.5439999999653082E-2</v>
      </c>
      <c r="O52">
        <f t="shared" ca="1" si="3"/>
        <v>9.179373547718965E-2</v>
      </c>
      <c r="Q52" s="2">
        <f t="shared" si="4"/>
        <v>24637.593999999997</v>
      </c>
    </row>
    <row r="53" spans="1:17">
      <c r="A53" t="s">
        <v>50</v>
      </c>
      <c r="C53" s="10">
        <v>39679.042000000001</v>
      </c>
      <c r="D53" s="10" t="s">
        <v>49</v>
      </c>
      <c r="E53">
        <f t="shared" si="0"/>
        <v>1980.0105921019917</v>
      </c>
      <c r="F53">
        <f t="shared" si="1"/>
        <v>1980</v>
      </c>
      <c r="G53">
        <f t="shared" si="6"/>
        <v>6.0700000001816079E-2</v>
      </c>
      <c r="I53">
        <f t="shared" si="7"/>
        <v>6.0700000001816079E-2</v>
      </c>
      <c r="O53">
        <f t="shared" ca="1" si="3"/>
        <v>9.1931467405970316E-2</v>
      </c>
      <c r="Q53" s="2">
        <f t="shared" si="4"/>
        <v>24660.542000000001</v>
      </c>
    </row>
    <row r="54" spans="1:17">
      <c r="A54" s="30" t="s">
        <v>40</v>
      </c>
      <c r="B54" s="31" t="s">
        <v>41</v>
      </c>
      <c r="C54" s="32">
        <v>54406.971299999997</v>
      </c>
      <c r="D54" s="32">
        <v>5.4999999999999997E-3</v>
      </c>
      <c r="E54">
        <f t="shared" si="0"/>
        <v>4550.0226063725358</v>
      </c>
      <c r="F54">
        <f t="shared" si="1"/>
        <v>4550</v>
      </c>
      <c r="G54">
        <f t="shared" si="6"/>
        <v>0.12954999999783468</v>
      </c>
      <c r="I54">
        <f t="shared" si="7"/>
        <v>0.12954999999783468</v>
      </c>
      <c r="O54">
        <f t="shared" ca="1" si="3"/>
        <v>0.18042423164755148</v>
      </c>
      <c r="Q54" s="2">
        <f t="shared" si="4"/>
        <v>39388.471299999997</v>
      </c>
    </row>
    <row r="55" spans="1:17">
      <c r="C55" s="10"/>
      <c r="D55" s="10"/>
    </row>
    <row r="56" spans="1:17">
      <c r="C56" s="10"/>
      <c r="D56" s="10"/>
    </row>
    <row r="57" spans="1:17">
      <c r="C57" s="10"/>
      <c r="D57" s="10"/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D42"/>
  <sheetViews>
    <sheetView workbookViewId="0">
      <selection activeCell="A11" sqref="A11:B42"/>
    </sheetView>
  </sheetViews>
  <sheetFormatPr defaultRowHeight="12.75"/>
  <cols>
    <col min="1" max="1" width="13.28515625" customWidth="1"/>
    <col min="2" max="2" width="17.7109375" customWidth="1"/>
  </cols>
  <sheetData>
    <row r="11" spans="1:4">
      <c r="A11">
        <v>28332.46</v>
      </c>
      <c r="B11" t="s">
        <v>42</v>
      </c>
      <c r="C11">
        <v>0</v>
      </c>
      <c r="D11">
        <v>0.23499999999999999</v>
      </c>
    </row>
    <row r="12" spans="1:4">
      <c r="A12">
        <v>28366.402999999998</v>
      </c>
      <c r="B12" t="s">
        <v>43</v>
      </c>
      <c r="C12">
        <v>6</v>
      </c>
      <c r="D12">
        <v>-0.20599999999999999</v>
      </c>
    </row>
    <row r="13" spans="1:4">
      <c r="A13">
        <v>28366.429</v>
      </c>
      <c r="B13" t="s">
        <v>43</v>
      </c>
      <c r="C13">
        <v>6</v>
      </c>
      <c r="D13">
        <v>-0.18</v>
      </c>
    </row>
    <row r="14" spans="1:4">
      <c r="A14">
        <v>28372.394</v>
      </c>
      <c r="B14" t="s">
        <v>44</v>
      </c>
      <c r="C14">
        <v>7</v>
      </c>
      <c r="D14">
        <v>5.3999999999999999E-2</v>
      </c>
    </row>
    <row r="15" spans="1:4">
      <c r="A15">
        <v>28372.422999999999</v>
      </c>
      <c r="B15" t="s">
        <v>46</v>
      </c>
      <c r="C15">
        <v>7</v>
      </c>
      <c r="D15">
        <v>8.3000000000000004E-2</v>
      </c>
    </row>
    <row r="16" spans="1:4">
      <c r="A16">
        <v>28389.321</v>
      </c>
      <c r="B16" t="s">
        <v>43</v>
      </c>
      <c r="C16">
        <v>10</v>
      </c>
      <c r="D16">
        <v>-0.21099999999999999</v>
      </c>
    </row>
    <row r="17" spans="1:4">
      <c r="A17">
        <v>28389.351999999999</v>
      </c>
      <c r="B17" t="s">
        <v>44</v>
      </c>
      <c r="C17">
        <v>10</v>
      </c>
      <c r="D17">
        <v>-0.18</v>
      </c>
    </row>
    <row r="18" spans="1:4">
      <c r="A18">
        <v>28395.328000000001</v>
      </c>
      <c r="B18" t="s">
        <v>46</v>
      </c>
      <c r="C18">
        <v>11</v>
      </c>
      <c r="D18">
        <v>-6.6000000000000003E-2</v>
      </c>
    </row>
    <row r="19" spans="1:4">
      <c r="A19">
        <v>28395.350999999999</v>
      </c>
      <c r="B19" t="s">
        <v>46</v>
      </c>
      <c r="C19">
        <v>11</v>
      </c>
      <c r="D19">
        <v>-8.8999999999999996E-2</v>
      </c>
    </row>
    <row r="20" spans="1:4">
      <c r="A20">
        <v>28418.306</v>
      </c>
      <c r="B20" t="s">
        <v>46</v>
      </c>
      <c r="C20">
        <v>15</v>
      </c>
      <c r="D20">
        <v>0.121</v>
      </c>
    </row>
    <row r="21" spans="1:4">
      <c r="A21">
        <v>28673.611000000001</v>
      </c>
      <c r="B21" t="s">
        <v>42</v>
      </c>
      <c r="C21">
        <v>59.5</v>
      </c>
      <c r="D21">
        <v>0.41099999999999998</v>
      </c>
    </row>
    <row r="22" spans="1:4">
      <c r="A22">
        <v>28716.378000000001</v>
      </c>
      <c r="B22" t="s">
        <v>46</v>
      </c>
      <c r="C22">
        <v>67</v>
      </c>
      <c r="D22">
        <v>0.19800000000000001</v>
      </c>
    </row>
    <row r="23" spans="1:4">
      <c r="A23">
        <v>28773.335999999999</v>
      </c>
      <c r="B23" t="s">
        <v>46</v>
      </c>
      <c r="C23">
        <v>77</v>
      </c>
      <c r="D23">
        <v>-0.151</v>
      </c>
    </row>
    <row r="24" spans="1:4">
      <c r="A24">
        <v>34561.402000000002</v>
      </c>
      <c r="B24" t="s">
        <v>44</v>
      </c>
      <c r="C24">
        <v>1087</v>
      </c>
      <c r="D24">
        <v>-6.7000000000000004E-2</v>
      </c>
    </row>
    <row r="25" spans="1:4">
      <c r="A25">
        <v>38266.315000000002</v>
      </c>
      <c r="B25" t="s">
        <v>45</v>
      </c>
      <c r="C25">
        <v>1733.5</v>
      </c>
      <c r="D25">
        <v>-3.5000000000000003E-2</v>
      </c>
    </row>
    <row r="26" spans="1:4">
      <c r="A26">
        <v>38561.406000000003</v>
      </c>
      <c r="C26">
        <v>1785</v>
      </c>
      <c r="D26">
        <v>-7.3999999999999996E-2</v>
      </c>
    </row>
    <row r="27" spans="1:4">
      <c r="A27">
        <v>38583.381000000001</v>
      </c>
      <c r="C27">
        <v>1789</v>
      </c>
      <c r="D27">
        <v>-2.1000000000000001E-2</v>
      </c>
    </row>
    <row r="28" spans="1:4">
      <c r="A28">
        <v>38583.425999999999</v>
      </c>
      <c r="C28">
        <v>1789</v>
      </c>
      <c r="D28">
        <v>2.4E-2</v>
      </c>
    </row>
    <row r="29" spans="1:4">
      <c r="A29">
        <v>38590.339999999997</v>
      </c>
      <c r="B29" t="s">
        <v>45</v>
      </c>
      <c r="C29">
        <v>1790</v>
      </c>
      <c r="D29">
        <v>0.20699999999999999</v>
      </c>
    </row>
    <row r="30" spans="1:4">
      <c r="A30">
        <v>38590.385000000002</v>
      </c>
      <c r="B30" t="s">
        <v>47</v>
      </c>
      <c r="C30">
        <v>1790</v>
      </c>
      <c r="D30">
        <v>0.252</v>
      </c>
    </row>
    <row r="31" spans="1:4">
      <c r="A31">
        <v>38607.298999999999</v>
      </c>
      <c r="C31">
        <v>1793</v>
      </c>
      <c r="D31">
        <v>-2.5999999999999999E-2</v>
      </c>
    </row>
    <row r="32" spans="1:4">
      <c r="A32">
        <v>38607.343999999997</v>
      </c>
      <c r="C32">
        <v>1793</v>
      </c>
      <c r="D32">
        <v>1.9E-2</v>
      </c>
    </row>
    <row r="33" spans="1:4">
      <c r="A33">
        <v>38613.298999999999</v>
      </c>
      <c r="B33" t="s">
        <v>45</v>
      </c>
      <c r="C33">
        <v>1794</v>
      </c>
      <c r="D33">
        <v>0.24299999999999999</v>
      </c>
    </row>
    <row r="34" spans="1:4">
      <c r="A34">
        <v>38613.343999999997</v>
      </c>
      <c r="B34" t="s">
        <v>47</v>
      </c>
      <c r="C34">
        <v>1794</v>
      </c>
      <c r="D34">
        <v>0.28799999999999998</v>
      </c>
    </row>
    <row r="35" spans="1:4">
      <c r="A35">
        <v>38636.263999999996</v>
      </c>
      <c r="B35" t="s">
        <v>45</v>
      </c>
      <c r="C35">
        <v>1798</v>
      </c>
      <c r="D35">
        <v>0.28499999999999998</v>
      </c>
    </row>
    <row r="36" spans="1:4">
      <c r="A36">
        <v>39289.447</v>
      </c>
      <c r="B36" t="s">
        <v>48</v>
      </c>
      <c r="C36">
        <v>1912</v>
      </c>
      <c r="D36">
        <v>0.17100000000000001</v>
      </c>
    </row>
    <row r="37" spans="1:4">
      <c r="A37">
        <v>39358.237000000001</v>
      </c>
      <c r="B37" t="s">
        <v>45</v>
      </c>
      <c r="C37">
        <v>1924</v>
      </c>
      <c r="D37">
        <v>0.193</v>
      </c>
    </row>
    <row r="38" spans="1:4">
      <c r="A38">
        <v>39358.281000000003</v>
      </c>
      <c r="B38" t="s">
        <v>45</v>
      </c>
      <c r="C38">
        <v>1924</v>
      </c>
      <c r="D38">
        <v>0.23699999999999999</v>
      </c>
    </row>
    <row r="39" spans="1:4">
      <c r="A39">
        <v>39375.24</v>
      </c>
      <c r="C39">
        <v>1927</v>
      </c>
      <c r="D39">
        <v>4.0000000000000001E-3</v>
      </c>
    </row>
    <row r="40" spans="1:4">
      <c r="A40">
        <v>39656.044000000002</v>
      </c>
      <c r="B40" t="s">
        <v>49</v>
      </c>
      <c r="C40">
        <v>1976</v>
      </c>
      <c r="D40">
        <v>5.0000000000000001E-3</v>
      </c>
    </row>
    <row r="41" spans="1:4">
      <c r="A41">
        <v>39656.093999999997</v>
      </c>
      <c r="B41" t="s">
        <v>49</v>
      </c>
      <c r="C41">
        <v>1976</v>
      </c>
      <c r="D41">
        <v>5.5E-2</v>
      </c>
    </row>
    <row r="42" spans="1:4">
      <c r="A42">
        <v>39679.042000000001</v>
      </c>
      <c r="B42" t="s">
        <v>49</v>
      </c>
      <c r="C42">
        <v>1980</v>
      </c>
      <c r="D42">
        <v>0.08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2024-01-17T01:10:45Z</dcterms:modified>
</cp:coreProperties>
</file>