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CF292F3-C11C-40CB-9D1F-6424D0937D40}" xr6:coauthVersionLast="47" xr6:coauthVersionMax="47" xr10:uidLastSave="{00000000-0000-0000-0000-000000000000}"/>
  <bookViews>
    <workbookView xWindow="420" yWindow="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C21" i="1"/>
  <c r="E21" i="1"/>
  <c r="F21" i="1"/>
  <c r="Q22" i="1"/>
  <c r="Q23" i="1"/>
  <c r="F11" i="1"/>
  <c r="A21" i="1"/>
  <c r="H20" i="1"/>
  <c r="G11" i="1"/>
  <c r="E14" i="1"/>
  <c r="E15" i="1" s="1"/>
  <c r="C17" i="1"/>
  <c r="Q21" i="1"/>
  <c r="G21" i="1"/>
  <c r="H21" i="1"/>
  <c r="C11" i="1"/>
  <c r="C12" i="1"/>
  <c r="C16" i="1" l="1"/>
  <c r="D18" i="1" s="1"/>
  <c r="O23" i="1"/>
  <c r="S23" i="1" s="1"/>
  <c r="C15" i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<sst xmlns="http://schemas.openxmlformats.org/spreadsheetml/2006/main" count="56" uniqueCount="52">
  <si>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</si>
  <si>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</si>
  <si>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</si>
  <si>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</si>
  <si>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</si>
  <si>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</si>
  <si>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</si>
  <si>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</si>
  <si>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</si>
  <si>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</si>
  <si>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</si>
  <si>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</si>
  <si>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</si>
  <si>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</si>
  <si>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</si>
  <si>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</si>
  <si>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</si>
  <si>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</si>
  <si>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</si>
  <si>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</si>
  <si>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</si>
  <si>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</si>
  <si>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</si>
  <si>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</si>
  <si>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</si>
  <si>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</si>
  <si>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</si>
  <si>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</si>
  <si>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</si>
  <si>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</si>
  <si>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</si>
  <si>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</si>
  <si>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</si>
  <si>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</si>
  <si>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</si>
  <si>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</si>
  <si>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</si>
  <si>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</si>
  <si>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</si>
  <si>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</si>
  <si>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</si>
  <si>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</si>
  <si>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</si>
  <si>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G0570-0073</t>
  </si>
  <si>
    <t>G0570-0073_Peg.xls</t>
  </si>
  <si>
    <t>EB / EW</t>
  </si>
  <si>
    <t>Peg</t>
  </si>
  <si>
    <t>VSX</t>
  </si>
  <si>
    <t>IBVS 6011</t>
  </si>
  <si>
    <t>II</t>
  </si>
  <si>
    <t>IBVS 6042</t>
  </si>
  <si>
    <t>NSVS 1450911 / GSC 0570-0073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</si>
</sst>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0570-0073 -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3106.5</c:v>
                </c:pt>
                <c:pt idx="2">
                  <c:v>4134.5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BA-404C-B1E6-9325F74291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3106.5</c:v>
                </c:pt>
                <c:pt idx="2">
                  <c:v>4134.5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1.6719998529879376E-3</c:v>
                </c:pt>
                <c:pt idx="2">
                  <c:v>1.1359998461557552E-3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BA-404C-B1E6-9325F74291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3106.5</c:v>
                </c:pt>
                <c:pt idx="2">
                  <c:v>4134.5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BA-404C-B1E6-9325F74291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3106.5</c:v>
                </c:pt>
                <c:pt idx="2">
                  <c:v>4134.5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BA-404C-B1E6-9325F74291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3106.5</c:v>
                </c:pt>
                <c:pt idx="2">
                  <c:v>4134.5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BA-404C-B1E6-9325F74291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3106.5</c:v>
                </c:pt>
                <c:pt idx="2">
                  <c:v>4134.5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BA-404C-B1E6-9325F74291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3106.5</c:v>
                </c:pt>
                <c:pt idx="2">
                  <c:v>4134.5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BA-404C-B1E6-9325F74291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3106.5</c:v>
                </c:pt>
                <c:pt idx="2">
                  <c:v>4134.5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1.2512578600502812E-4</c:v>
                </c:pt>
                <c:pt idx="1">
                  <c:v>1.168758060927832E-3</c:v>
                </c:pt>
                <c:pt idx="2">
                  <c:v>1.5141158522108331E-3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BA-404C-B1E6-9325F74291F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3106.5</c:v>
                </c:pt>
                <c:pt idx="2">
                  <c:v>4134.5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BA-404C-B1E6-9325F7429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907056"/>
        <c:axId val="1"/>
      </c:scatterChart>
      <c:valAx>
        <c:axId val="53190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907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35FC95-AA7C-9BE9-1FEC-E598CD3FE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31" sqref="F30:F3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54764.589000000153</v>
      </c>
      <c r="D7" s="30" t="s">
        <v>47</v>
      </c>
    </row>
    <row r="8" spans="1:7" x14ac:dyDescent="0.2">
      <c r="A8" t="s">
        <v>3</v>
      </c>
      <c r="C8" s="8">
        <v>0.35411199999999998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1.2512578600502812E-4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3.3595115883560404E-7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60186.69454305555</v>
      </c>
    </row>
    <row r="15" spans="1:7" x14ac:dyDescent="0.2">
      <c r="A15" s="12" t="s">
        <v>17</v>
      </c>
      <c r="B15" s="10"/>
      <c r="C15" s="13">
        <f ca="1">(C7+C11)+(C8+C12)*INT(MAX(F21:F3533))</f>
        <v>56228.489521948031</v>
      </c>
      <c r="D15" s="14" t="s">
        <v>39</v>
      </c>
      <c r="E15" s="15">
        <f ca="1">ROUND(2*(E14-$C$7)/$C$8,0)/2+E13</f>
        <v>15313</v>
      </c>
    </row>
    <row r="16" spans="1:7" x14ac:dyDescent="0.2">
      <c r="A16" s="16" t="s">
        <v>4</v>
      </c>
      <c r="B16" s="10"/>
      <c r="C16" s="17">
        <f ca="1">+C8+C12</f>
        <v>0.35411233595115882</v>
      </c>
      <c r="D16" s="14" t="s">
        <v>40</v>
      </c>
      <c r="E16" s="24">
        <f ca="1">ROUND(2*(E14-$C$15)/$C$16,0)/2+E13</f>
        <v>11179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45169.007158879373</v>
      </c>
    </row>
    <row r="18" spans="1:19" ht="14.25" thickTop="1" thickBot="1" x14ac:dyDescent="0.25">
      <c r="A18" s="16" t="s">
        <v>5</v>
      </c>
      <c r="B18" s="10"/>
      <c r="C18" s="19">
        <f ca="1">+C15</f>
        <v>56228.489521948031</v>
      </c>
      <c r="D18" s="20">
        <f ca="1">+C16</f>
        <v>0.35411233595115882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4.538063891321311E-4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54764.589000000153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1.2512578600502812E-4</v>
      </c>
      <c r="Q21" s="2">
        <f>+C21-15018.5</f>
        <v>39746.089000000153</v>
      </c>
      <c r="S21">
        <f ca="1">+(O21-G21)^2</f>
        <v>1.5656462323376089E-8</v>
      </c>
    </row>
    <row r="22" spans="1:19" x14ac:dyDescent="0.2">
      <c r="A22" s="33" t="s">
        <v>48</v>
      </c>
      <c r="B22" s="34" t="s">
        <v>49</v>
      </c>
      <c r="C22" s="33">
        <v>55864.639600000002</v>
      </c>
      <c r="D22" s="33">
        <v>1.2999999999999999E-3</v>
      </c>
      <c r="E22">
        <f>+(C22-C$7)/C$8</f>
        <v>3106.5047216695552</v>
      </c>
      <c r="F22">
        <f>ROUND(2*E22,0)/2</f>
        <v>3106.5</v>
      </c>
      <c r="G22">
        <f>+C22-(C$7+F22*C$8)</f>
        <v>1.6719998529879376E-3</v>
      </c>
      <c r="I22">
        <f>+G22</f>
        <v>1.6719998529879376E-3</v>
      </c>
      <c r="O22">
        <f ca="1">+C$11+C$12*$F22</f>
        <v>1.168758060927832E-3</v>
      </c>
      <c r="Q22" s="2">
        <f>+C22-15018.5</f>
        <v>40846.139600000002</v>
      </c>
      <c r="S22">
        <f ca="1">+(O22-G22)^2</f>
        <v>2.5325230127586662E-7</v>
      </c>
    </row>
    <row r="23" spans="1:19" x14ac:dyDescent="0.2">
      <c r="A23" s="35" t="s">
        <v>50</v>
      </c>
      <c r="B23" s="36" t="s">
        <v>49</v>
      </c>
      <c r="C23" s="37">
        <v>56228.6662</v>
      </c>
      <c r="D23" s="37">
        <v>4.0000000000000002E-4</v>
      </c>
      <c r="E23">
        <f>+(C23-C$7)/C$8</f>
        <v>4134.5032080241481</v>
      </c>
      <c r="F23">
        <f>ROUND(2*E23,0)/2</f>
        <v>4134.5</v>
      </c>
      <c r="G23">
        <f>+C23-(C$7+F23*C$8)</f>
        <v>1.1359998461557552E-3</v>
      </c>
      <c r="I23">
        <f>+G23</f>
        <v>1.1359998461557552E-3</v>
      </c>
      <c r="O23">
        <f ca="1">+C$11+C$12*$F23</f>
        <v>1.5141158522108331E-3</v>
      </c>
      <c r="Q23" s="2">
        <f>+C23-15018.5</f>
        <v>41210.1662</v>
      </c>
      <c r="S23">
        <f ca="1">+(O23-G23)^2</f>
        <v>1.4297171403504367E-7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2023-08-30T04:40:08Z</dcterms:modified>
</cp:coreProperties>
</file>