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1D80864-AB35-4283-909A-D887CF9B7F28}" xr6:coauthVersionLast="47" xr6:coauthVersionMax="47" xr10:uidLastSave="{00000000-0000-0000-0000-000000000000}"/>
  <bookViews>
    <workbookView xWindow="12795" yWindow="765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1" i="1" l="1"/>
  <c r="C21" i="1"/>
  <c r="E21" i="1"/>
  <c r="F21" i="1"/>
  <c r="G21" i="1"/>
  <c r="K21" i="1" s="1"/>
  <c r="Q21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G11" i="1"/>
  <c r="F11" i="1"/>
  <c r="F15" i="1"/>
  <c r="F16" i="1" s="1"/>
  <c r="C17" i="1" l="1"/>
  <c r="C11" i="1"/>
  <c r="C12" i="1"/>
  <c r="O27" i="1" l="1"/>
  <c r="O23" i="1"/>
  <c r="O29" i="1"/>
  <c r="O26" i="1"/>
  <c r="O22" i="1"/>
  <c r="O25" i="1"/>
  <c r="O21" i="1"/>
  <c r="O28" i="1"/>
  <c r="O24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<sst xmlns="http://schemas.openxmlformats.org/spreadsheetml/2006/main" count="67" uniqueCount="54">
  <si>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</si>
  <si>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</si>
  <si>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</si>
  <si>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</si>
  <si>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</si>
  <si>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</si>
  <si>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</si>
  <si>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</si>
  <si>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</si>
  <si>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</si>
  <si>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</si>
  <si>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</si>
  <si>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</si>
  <si>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</si>
  <si>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</si>
  <si>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</si>
  <si>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</si>
  <si>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</si>
  <si>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</si>
  <si>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</si>
  <si>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</si>
  <si>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</si>
  <si>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</si>
  <si>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</si>
  <si>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</si>
  <si>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</si>
  <si>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</si>
  <si>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</si>
  <si>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</si>
  <si>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</si>
  <si>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</si>
  <si>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</si>
  <si>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</si>
  <si>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</si>
  <si>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</si>
  <si>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</si>
  <si>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</si>
  <si>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</si>
  <si>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</si>
  <si>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</si>
  <si>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</si>
  <si>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</si>
  <si>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</si>
  <si>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</si>
  <si>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</si>
  <si>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V0705 Peg</t>
  </si>
  <si>
    <t>EW</t>
  </si>
  <si>
    <t>VSX</t>
  </si>
  <si>
    <t>VSB, 108</t>
  </si>
  <si>
    <t>II</t>
  </si>
  <si>
    <t>I</t>
  </si>
  <si>
    <t>IBVS 5974</t>
  </si>
  <si>
    <t>?</t>
  </si>
  <si>
    <t>OEJV 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</si>
</sst>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V0705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1.2051999947289005E-3</c:v>
                </c:pt>
                <c:pt idx="2">
                  <c:v>-4.5049999971524812E-3</c:v>
                </c:pt>
                <c:pt idx="3">
                  <c:v>-4.3623000019579194E-3</c:v>
                </c:pt>
                <c:pt idx="4">
                  <c:v>-5.9665001535904594E-3</c:v>
                </c:pt>
                <c:pt idx="5">
                  <c:v>-1.2037400003464427E-2</c:v>
                </c:pt>
                <c:pt idx="6">
                  <c:v>-6.8488998804241419E-3</c:v>
                </c:pt>
                <c:pt idx="7">
                  <c:v>-7.0226999450824223E-3</c:v>
                </c:pt>
                <c:pt idx="8">
                  <c:v>-8.1083000768558122E-3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1.4484224407492023E-3</c:v>
                </c:pt>
                <c:pt idx="1">
                  <c:v>-1.8428721302012493E-3</c:v>
                </c:pt>
                <c:pt idx="2">
                  <c:v>-3.7394685618486502E-3</c:v>
                </c:pt>
                <c:pt idx="3">
                  <c:v>-3.9140069103081434E-3</c:v>
                </c:pt>
                <c:pt idx="4">
                  <c:v>-7.8964840654806752E-3</c:v>
                </c:pt>
                <c:pt idx="5">
                  <c:v>-7.9187370346391062E-3</c:v>
                </c:pt>
                <c:pt idx="6">
                  <c:v>-7.9200775749498544E-3</c:v>
                </c:pt>
                <c:pt idx="7">
                  <c:v>-7.9216862233227534E-3</c:v>
                </c:pt>
                <c:pt idx="8">
                  <c:v>-7.9409900037975354E-3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53129.71</v>
      </c>
      <c r="D7" s="39" t="s">
        <v>47</v>
      </c>
    </row>
    <row r="8" spans="1:15" x14ac:dyDescent="0.2">
      <c r="A8" t="s">
        <v>3</v>
      </c>
      <c r="C8" s="6">
        <v>0.36072460000000001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1.4484224407492023E-3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-5.3621612429951963E-7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59445.989805278099</v>
      </c>
      <c r="E15" s="10" t="s">
        <v>30</v>
      </c>
      <c r="F15" s="25">
        <f ca="1">NOW()+15018.5+$C$5/24</f>
        <v>60196.747190277776</v>
      </c>
    </row>
    <row r="16" spans="1:15" x14ac:dyDescent="0.2">
      <c r="A16" s="12" t="s">
        <v>4</v>
      </c>
      <c r="B16" s="7"/>
      <c r="C16" s="13">
        <f ca="1">+C8+C12</f>
        <v>0.36072406378387573</v>
      </c>
      <c r="E16" s="10" t="s">
        <v>35</v>
      </c>
      <c r="F16" s="11">
        <f ca="1">ROUND(2*(F15-$C$7)/$C$8,0)/2+F14</f>
        <v>19592</v>
      </c>
    </row>
    <row r="17" spans="1:21" ht="13.5" thickBot="1" x14ac:dyDescent="0.25">
      <c r="A17" s="10" t="s">
        <v>27</v>
      </c>
      <c r="B17" s="7"/>
      <c r="C17" s="7">
        <f>COUNT(C21:C2191)</f>
        <v>9</v>
      </c>
      <c r="E17" s="10" t="s">
        <v>36</v>
      </c>
      <c r="F17" s="19">
        <f ca="1">ROUND(2*(F15-$C$15)/$C$16,0)/2+F14</f>
        <v>2082.5</v>
      </c>
    </row>
    <row r="18" spans="1:21" ht="14.25" thickTop="1" thickBot="1" x14ac:dyDescent="0.25">
      <c r="A18" s="12" t="s">
        <v>5</v>
      </c>
      <c r="B18" s="7"/>
      <c r="C18" s="15">
        <f ca="1">+C15</f>
        <v>59445.989805278099</v>
      </c>
      <c r="D18" s="16">
        <f ca="1">+C16</f>
        <v>0.36072406378387573</v>
      </c>
      <c r="E18" s="10" t="s">
        <v>31</v>
      </c>
      <c r="F18" s="14">
        <f ca="1">+$C$15+$C$16*F17-15018.5-$C$5/24</f>
        <v>45179.093501441355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53129.71</v>
      </c>
      <c r="D21" s="6" t="s">
        <v>13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K21">
        <f t="shared" ref="K21:K29" si="3">+G21</f>
        <v>0</v>
      </c>
      <c r="O21">
        <f t="shared" ref="O21:O29" ca="1" si="4">+C$11+C$12*$F21</f>
        <v>1.4484224407492023E-3</v>
      </c>
      <c r="Q21" s="1">
        <f t="shared" ref="Q21:Q29" si="5">+C21-15018.5</f>
        <v>38111.21</v>
      </c>
    </row>
    <row r="22" spans="1:21" x14ac:dyDescent="0.2">
      <c r="A22" s="44" t="s">
        <v>51</v>
      </c>
      <c r="B22" s="45" t="s">
        <v>52</v>
      </c>
      <c r="C22" s="44">
        <v>55343.838799999998</v>
      </c>
      <c r="D22" s="44">
        <v>5.0000000000000001E-4</v>
      </c>
      <c r="E22">
        <f t="shared" si="0"/>
        <v>6138.0033410529768</v>
      </c>
      <c r="F22">
        <f t="shared" si="1"/>
        <v>6138</v>
      </c>
      <c r="G22">
        <f t="shared" si="2"/>
        <v>1.2051999947289005E-3</v>
      </c>
      <c r="K22">
        <f t="shared" si="3"/>
        <v>1.2051999947289005E-3</v>
      </c>
      <c r="O22">
        <f t="shared" ca="1" si="4"/>
        <v>-1.8428721302012493E-3</v>
      </c>
      <c r="Q22" s="1">
        <f t="shared" si="5"/>
        <v>40325.338799999998</v>
      </c>
    </row>
    <row r="23" spans="1:21" x14ac:dyDescent="0.2">
      <c r="A23" s="19" t="s">
        <v>53</v>
      </c>
      <c r="B23" s="2" t="s">
        <v>50</v>
      </c>
      <c r="C23" s="6">
        <v>56619.716</v>
      </c>
      <c r="D23" s="6">
        <v>0.01</v>
      </c>
      <c r="E23">
        <f t="shared" si="0"/>
        <v>9674.9875112481968</v>
      </c>
      <c r="F23">
        <f t="shared" si="1"/>
        <v>9675</v>
      </c>
      <c r="G23">
        <f t="shared" si="2"/>
        <v>-4.5049999971524812E-3</v>
      </c>
      <c r="K23">
        <f t="shared" si="3"/>
        <v>-4.5049999971524812E-3</v>
      </c>
      <c r="O23">
        <f t="shared" ca="1" si="4"/>
        <v>-3.7394685618486502E-3</v>
      </c>
      <c r="Q23" s="1">
        <f t="shared" si="5"/>
        <v>41601.216</v>
      </c>
    </row>
    <row r="24" spans="1:21" x14ac:dyDescent="0.2">
      <c r="A24" s="19" t="s">
        <v>53</v>
      </c>
      <c r="B24" s="2" t="s">
        <v>49</v>
      </c>
      <c r="C24" s="6">
        <v>56737.131999999998</v>
      </c>
      <c r="D24" s="6">
        <v>0.01</v>
      </c>
      <c r="E24">
        <f t="shared" si="0"/>
        <v>10000.487906840837</v>
      </c>
      <c r="F24">
        <f t="shared" si="1"/>
        <v>10000.5</v>
      </c>
      <c r="G24">
        <f t="shared" si="2"/>
        <v>-4.3623000019579194E-3</v>
      </c>
      <c r="K24">
        <f t="shared" si="3"/>
        <v>-4.3623000019579194E-3</v>
      </c>
      <c r="O24">
        <f t="shared" ca="1" si="4"/>
        <v>-3.9140069103081434E-3</v>
      </c>
      <c r="Q24" s="1">
        <f t="shared" si="5"/>
        <v>41718.631999999998</v>
      </c>
    </row>
    <row r="25" spans="1:21" x14ac:dyDescent="0.2">
      <c r="A25" s="41" t="s">
        <v>48</v>
      </c>
      <c r="B25" s="42" t="s">
        <v>49</v>
      </c>
      <c r="C25" s="43">
        <v>59416.231999999844</v>
      </c>
      <c r="D25" s="6"/>
      <c r="E25">
        <f t="shared" si="0"/>
        <v>17427.483459680443</v>
      </c>
      <c r="F25">
        <f t="shared" si="1"/>
        <v>17427.5</v>
      </c>
      <c r="G25">
        <f t="shared" si="2"/>
        <v>-5.9665001535904594E-3</v>
      </c>
      <c r="K25">
        <f t="shared" si="3"/>
        <v>-5.9665001535904594E-3</v>
      </c>
      <c r="O25">
        <f t="shared" ca="1" si="4"/>
        <v>-7.8964840654806752E-3</v>
      </c>
      <c r="Q25" s="1">
        <f t="shared" si="5"/>
        <v>44397.731999999844</v>
      </c>
    </row>
    <row r="26" spans="1:21" x14ac:dyDescent="0.2">
      <c r="A26" s="41" t="s">
        <v>48</v>
      </c>
      <c r="B26" s="42" t="s">
        <v>50</v>
      </c>
      <c r="C26" s="43">
        <v>59431.195999999996</v>
      </c>
      <c r="D26" s="6"/>
      <c r="E26">
        <f t="shared" si="0"/>
        <v>17468.966629944276</v>
      </c>
      <c r="F26">
        <f t="shared" si="1"/>
        <v>17469</v>
      </c>
      <c r="G26">
        <f t="shared" si="2"/>
        <v>-1.2037400003464427E-2</v>
      </c>
      <c r="K26">
        <f t="shared" si="3"/>
        <v>-1.2037400003464427E-2</v>
      </c>
      <c r="O26">
        <f t="shared" ca="1" si="4"/>
        <v>-7.9187370346391062E-3</v>
      </c>
      <c r="Q26" s="1">
        <f t="shared" si="5"/>
        <v>44412.695999999996</v>
      </c>
    </row>
    <row r="27" spans="1:21" x14ac:dyDescent="0.2">
      <c r="A27" s="41" t="s">
        <v>48</v>
      </c>
      <c r="B27" s="42" t="s">
        <v>49</v>
      </c>
      <c r="C27" s="43">
        <v>59432.103000000119</v>
      </c>
      <c r="D27" s="6"/>
      <c r="E27">
        <f t="shared" si="0"/>
        <v>17471.481013493729</v>
      </c>
      <c r="F27">
        <f t="shared" si="1"/>
        <v>17471.5</v>
      </c>
      <c r="G27">
        <f t="shared" si="2"/>
        <v>-6.8488998804241419E-3</v>
      </c>
      <c r="K27">
        <f t="shared" si="3"/>
        <v>-6.8488998804241419E-3</v>
      </c>
      <c r="O27">
        <f t="shared" ca="1" si="4"/>
        <v>-7.9200775749498544E-3</v>
      </c>
      <c r="Q27" s="1">
        <f t="shared" si="5"/>
        <v>44413.603000000119</v>
      </c>
    </row>
    <row r="28" spans="1:21" x14ac:dyDescent="0.2">
      <c r="A28" s="41" t="s">
        <v>48</v>
      </c>
      <c r="B28" s="42" t="s">
        <v>49</v>
      </c>
      <c r="C28" s="43">
        <v>59433.185000000056</v>
      </c>
      <c r="D28" s="6"/>
      <c r="E28">
        <f t="shared" si="0"/>
        <v>17474.480531685549</v>
      </c>
      <c r="F28">
        <f t="shared" si="1"/>
        <v>17474.5</v>
      </c>
      <c r="G28">
        <f t="shared" si="2"/>
        <v>-7.0226999450824223E-3</v>
      </c>
      <c r="K28">
        <f t="shared" si="3"/>
        <v>-7.0226999450824223E-3</v>
      </c>
      <c r="O28">
        <f t="shared" ca="1" si="4"/>
        <v>-7.9216862233227534E-3</v>
      </c>
      <c r="Q28" s="1">
        <f t="shared" si="5"/>
        <v>44414.685000000056</v>
      </c>
    </row>
    <row r="29" spans="1:21" x14ac:dyDescent="0.2">
      <c r="A29" s="41" t="s">
        <v>48</v>
      </c>
      <c r="B29" s="42" t="s">
        <v>49</v>
      </c>
      <c r="C29" s="43">
        <v>59446.169999999925</v>
      </c>
      <c r="D29" s="6"/>
      <c r="E29">
        <f t="shared" si="0"/>
        <v>17510.47752218708</v>
      </c>
      <c r="F29">
        <f t="shared" si="1"/>
        <v>17510.5</v>
      </c>
      <c r="G29">
        <f t="shared" si="2"/>
        <v>-8.1083000768558122E-3</v>
      </c>
      <c r="K29">
        <f t="shared" si="3"/>
        <v>-8.1083000768558122E-3</v>
      </c>
      <c r="O29">
        <f t="shared" ca="1" si="4"/>
        <v>-7.9409900037975354E-3</v>
      </c>
      <c r="Q29" s="1">
        <f t="shared" si="5"/>
        <v>44427.669999999925</v>
      </c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V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2023-09-09T05:55:57Z</dcterms:modified>
</cp:coreProperties>
</file>