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B5B9E0B5-DAD9-4E4A-AB5D-DA8E7E02F891}" xr6:coauthVersionLast="47" xr6:coauthVersionMax="47" xr10:uidLastSave="{00000000-0000-0000-0000-000000000000}"/>
  <bookViews>
    <workbookView xWindow="13920" yWindow="1410" windowWidth="12735" windowHeight="1458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H31" i="1" s="1"/>
  <c r="Q31" i="1"/>
  <c r="Q30" i="1"/>
  <c r="E25" i="1"/>
  <c r="F25" i="1"/>
  <c r="G25" i="1"/>
  <c r="H25" i="1"/>
  <c r="E26" i="1"/>
  <c r="F26" i="1"/>
  <c r="G26" i="1"/>
  <c r="H26" i="1"/>
  <c r="E30" i="1"/>
  <c r="F30" i="1"/>
  <c r="G30" i="1"/>
  <c r="H30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7" i="1"/>
  <c r="F27" i="1"/>
  <c r="G27" i="1"/>
  <c r="I27" i="1"/>
  <c r="E28" i="1"/>
  <c r="F28" i="1"/>
  <c r="G28" i="1"/>
  <c r="J28" i="1"/>
  <c r="E29" i="1"/>
  <c r="F29" i="1"/>
  <c r="G29" i="1"/>
  <c r="J29" i="1"/>
  <c r="C9" i="1"/>
  <c r="D9" i="1"/>
  <c r="Q26" i="1"/>
  <c r="Q25" i="1"/>
  <c r="Q28" i="1"/>
  <c r="Q29" i="1"/>
  <c r="F16" i="1"/>
  <c r="F17" i="1" s="1"/>
  <c r="C17" i="1"/>
  <c r="Q27" i="1"/>
  <c r="Q22" i="1"/>
  <c r="Q23" i="1"/>
  <c r="Q24" i="1"/>
  <c r="Q21" i="1"/>
  <c r="C12" i="1"/>
  <c r="C11" i="1"/>
  <c r="O31" i="1" l="1"/>
  <c r="O23" i="1"/>
  <c r="O30" i="1"/>
  <c r="C15" i="1"/>
  <c r="O24" i="1"/>
  <c r="O27" i="1"/>
  <c r="O29" i="1"/>
  <c r="O25" i="1"/>
  <c r="O28" i="1"/>
  <c r="O21" i="1"/>
  <c r="O26" i="1"/>
  <c r="O22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<sst xmlns="http://schemas.openxmlformats.org/spreadsheetml/2006/main" count="65" uniqueCount="50">
  <si>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</si>
  <si>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</si>
  <si>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</si>
  <si>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</si>
  <si>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</si>
  <si>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</si>
  <si>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</si>
  <si>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</si>
  <si>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</si>
  <si>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</si>
  <si>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</si>
  <si>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</si>
  <si>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</si>
  <si>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</si>
  <si>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</si>
  <si>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</si>
  <si>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</si>
  <si>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</si>
  <si>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</si>
  <si>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</si>
  <si>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</si>
  <si>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</si>
  <si>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</si>
  <si>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</si>
  <si>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</si>
  <si>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</si>
  <si>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</si>
  <si>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</si>
  <si>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</si>
  <si>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</si>
  <si>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</si>
  <si>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</si>
  <si>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</si>
  <si>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</si>
  <si>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</si>
  <si>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</si>
  <si>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0094</t>
  </si>
  <si>
    <t>I</t>
  </si>
  <si>
    <t>J.M. Kreiner, 2004, Acta Astronomica, vol. 54, pp 207-210.</t>
  </si>
  <si>
    <t>not avail.</t>
  </si>
  <si>
    <t>Nelson</t>
  </si>
  <si>
    <t>Add cycle</t>
  </si>
  <si>
    <t>Old Cycle</t>
  </si>
  <si>
    <t>IBVS 6018</t>
  </si>
  <si>
    <t>IBVS 6007</t>
  </si>
  <si>
    <t>OEJV 0160</t>
  </si>
  <si>
    <t>II</t>
  </si>
  <si>
    <t>OEJV</t>
  </si>
  <si>
    <t>V0578 Per / GSC 3313-1181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</si>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</sst>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0" fillId="0" borderId="1" xfId="0" applyFont="1" applyFill="1" applyBorder="1">
      <alignment vertical="top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72" fontId="17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V578 Per - O-C Diagr.</a:t>
            </a:r>
          </a:p>
        </c:rich>
      </c:tx>
      <c:layout>
        <c:manualLayout>
          <c:xMode val="edge"/>
          <c:yMode val="edge"/>
          <c:x val="0.3774436090225564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7.5000000000000002E-4</c:v>
                  </c:pt>
                  <c:pt idx="8">
                    <c:v>4.8999999999999998E-4</c:v>
                  </c:pt>
                  <c:pt idx="9">
                    <c:v>2.0000000000000001E-4</c:v>
                  </c:pt>
                  <c:pt idx="10">
                    <c:v>8.9999999999999998E-4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7.5000000000000002E-4</c:v>
                  </c:pt>
                  <c:pt idx="8">
                    <c:v>4.8999999999999998E-4</c:v>
                  </c:pt>
                  <c:pt idx="9">
                    <c:v>2.0000000000000001E-4</c:v>
                  </c:pt>
                  <c:pt idx="1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548</c:v>
                </c:pt>
                <c:pt idx="2">
                  <c:v>548</c:v>
                </c:pt>
                <c:pt idx="3">
                  <c:v>548</c:v>
                </c:pt>
                <c:pt idx="4">
                  <c:v>2808</c:v>
                </c:pt>
                <c:pt idx="5">
                  <c:v>2808</c:v>
                </c:pt>
                <c:pt idx="6">
                  <c:v>2813</c:v>
                </c:pt>
                <c:pt idx="7">
                  <c:v>2872</c:v>
                </c:pt>
                <c:pt idx="8">
                  <c:v>2874</c:v>
                </c:pt>
                <c:pt idx="9">
                  <c:v>3665</c:v>
                </c:pt>
                <c:pt idx="10">
                  <c:v>10488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-2.3955399956321344E-3</c:v>
                </c:pt>
                <c:pt idx="2">
                  <c:v>-1.1755399973480962E-3</c:v>
                </c:pt>
                <c:pt idx="3">
                  <c:v>-9.4553999952040613E-4</c:v>
                </c:pt>
                <c:pt idx="4">
                  <c:v>-4.0628400020068511E-3</c:v>
                </c:pt>
                <c:pt idx="5">
                  <c:v>-1.172839998616837E-3</c:v>
                </c:pt>
                <c:pt idx="9">
                  <c:v>-1.1692324995237868E-2</c:v>
                </c:pt>
                <c:pt idx="10">
                  <c:v>-1.7639240002608858E-2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EA-4772-A285-B7F0EABFC8F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7.5000000000000002E-4</c:v>
                  </c:pt>
                  <c:pt idx="8">
                    <c:v>4.8999999999999998E-4</c:v>
                  </c:pt>
                  <c:pt idx="9">
                    <c:v>2.0000000000000001E-4</c:v>
                  </c:pt>
                  <c:pt idx="10">
                    <c:v>8.9999999999999998E-4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7.5000000000000002E-4</c:v>
                  </c:pt>
                  <c:pt idx="8">
                    <c:v>4.8999999999999998E-4</c:v>
                  </c:pt>
                  <c:pt idx="9">
                    <c:v>2.0000000000000001E-4</c:v>
                  </c:pt>
                  <c:pt idx="1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548</c:v>
                </c:pt>
                <c:pt idx="2">
                  <c:v>548</c:v>
                </c:pt>
                <c:pt idx="3">
                  <c:v>548</c:v>
                </c:pt>
                <c:pt idx="4">
                  <c:v>2808</c:v>
                </c:pt>
                <c:pt idx="5">
                  <c:v>2808</c:v>
                </c:pt>
                <c:pt idx="6">
                  <c:v>2813</c:v>
                </c:pt>
                <c:pt idx="7">
                  <c:v>2872</c:v>
                </c:pt>
                <c:pt idx="8">
                  <c:v>2874</c:v>
                </c:pt>
                <c:pt idx="9">
                  <c:v>3665</c:v>
                </c:pt>
                <c:pt idx="10">
                  <c:v>10488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6">
                  <c:v>-4.8708649992477149E-3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EA-4772-A285-B7F0EABFC8F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7.5000000000000002E-4</c:v>
                  </c:pt>
                  <c:pt idx="8">
                    <c:v>4.8999999999999998E-4</c:v>
                  </c:pt>
                  <c:pt idx="9">
                    <c:v>2.0000000000000001E-4</c:v>
                  </c:pt>
                  <c:pt idx="10">
                    <c:v>8.9999999999999998E-4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7.5000000000000002E-4</c:v>
                  </c:pt>
                  <c:pt idx="8">
                    <c:v>4.8999999999999998E-4</c:v>
                  </c:pt>
                  <c:pt idx="9">
                    <c:v>2.0000000000000001E-4</c:v>
                  </c:pt>
                  <c:pt idx="1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548</c:v>
                </c:pt>
                <c:pt idx="2">
                  <c:v>548</c:v>
                </c:pt>
                <c:pt idx="3">
                  <c:v>548</c:v>
                </c:pt>
                <c:pt idx="4">
                  <c:v>2808</c:v>
                </c:pt>
                <c:pt idx="5">
                  <c:v>2808</c:v>
                </c:pt>
                <c:pt idx="6">
                  <c:v>2813</c:v>
                </c:pt>
                <c:pt idx="7">
                  <c:v>2872</c:v>
                </c:pt>
                <c:pt idx="8">
                  <c:v>2874</c:v>
                </c:pt>
                <c:pt idx="9">
                  <c:v>3665</c:v>
                </c:pt>
                <c:pt idx="10">
                  <c:v>10488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7">
                  <c:v>-1.2035600011586212E-3</c:v>
                </c:pt>
                <c:pt idx="8">
                  <c:v>-1.9407700019655749E-3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EA-4772-A285-B7F0EABFC8F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7.5000000000000002E-4</c:v>
                  </c:pt>
                  <c:pt idx="8">
                    <c:v>4.8999999999999998E-4</c:v>
                  </c:pt>
                  <c:pt idx="9">
                    <c:v>2.0000000000000001E-4</c:v>
                  </c:pt>
                  <c:pt idx="10">
                    <c:v>8.9999999999999998E-4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7.5000000000000002E-4</c:v>
                  </c:pt>
                  <c:pt idx="8">
                    <c:v>4.8999999999999998E-4</c:v>
                  </c:pt>
                  <c:pt idx="9">
                    <c:v>2.0000000000000001E-4</c:v>
                  </c:pt>
                  <c:pt idx="1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548</c:v>
                </c:pt>
                <c:pt idx="2">
                  <c:v>548</c:v>
                </c:pt>
                <c:pt idx="3">
                  <c:v>548</c:v>
                </c:pt>
                <c:pt idx="4">
                  <c:v>2808</c:v>
                </c:pt>
                <c:pt idx="5">
                  <c:v>2808</c:v>
                </c:pt>
                <c:pt idx="6">
                  <c:v>2813</c:v>
                </c:pt>
                <c:pt idx="7">
                  <c:v>2872</c:v>
                </c:pt>
                <c:pt idx="8">
                  <c:v>2874</c:v>
                </c:pt>
                <c:pt idx="9">
                  <c:v>3665</c:v>
                </c:pt>
                <c:pt idx="10">
                  <c:v>10488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EA-4772-A285-B7F0EABFC8F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7.5000000000000002E-4</c:v>
                  </c:pt>
                  <c:pt idx="8">
                    <c:v>4.8999999999999998E-4</c:v>
                  </c:pt>
                  <c:pt idx="9">
                    <c:v>2.0000000000000001E-4</c:v>
                  </c:pt>
                  <c:pt idx="10">
                    <c:v>8.9999999999999998E-4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7.5000000000000002E-4</c:v>
                  </c:pt>
                  <c:pt idx="8">
                    <c:v>4.8999999999999998E-4</c:v>
                  </c:pt>
                  <c:pt idx="9">
                    <c:v>2.0000000000000001E-4</c:v>
                  </c:pt>
                  <c:pt idx="1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548</c:v>
                </c:pt>
                <c:pt idx="2">
                  <c:v>548</c:v>
                </c:pt>
                <c:pt idx="3">
                  <c:v>548</c:v>
                </c:pt>
                <c:pt idx="4">
                  <c:v>2808</c:v>
                </c:pt>
                <c:pt idx="5">
                  <c:v>2808</c:v>
                </c:pt>
                <c:pt idx="6">
                  <c:v>2813</c:v>
                </c:pt>
                <c:pt idx="7">
                  <c:v>2872</c:v>
                </c:pt>
                <c:pt idx="8">
                  <c:v>2874</c:v>
                </c:pt>
                <c:pt idx="9">
                  <c:v>3665</c:v>
                </c:pt>
                <c:pt idx="10">
                  <c:v>10488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EA-4772-A285-B7F0EABFC8F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7.5000000000000002E-4</c:v>
                  </c:pt>
                  <c:pt idx="8">
                    <c:v>4.8999999999999998E-4</c:v>
                  </c:pt>
                  <c:pt idx="9">
                    <c:v>2.0000000000000001E-4</c:v>
                  </c:pt>
                  <c:pt idx="10">
                    <c:v>8.9999999999999998E-4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7.5000000000000002E-4</c:v>
                  </c:pt>
                  <c:pt idx="8">
                    <c:v>4.8999999999999998E-4</c:v>
                  </c:pt>
                  <c:pt idx="9">
                    <c:v>2.0000000000000001E-4</c:v>
                  </c:pt>
                  <c:pt idx="1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548</c:v>
                </c:pt>
                <c:pt idx="2">
                  <c:v>548</c:v>
                </c:pt>
                <c:pt idx="3">
                  <c:v>548</c:v>
                </c:pt>
                <c:pt idx="4">
                  <c:v>2808</c:v>
                </c:pt>
                <c:pt idx="5">
                  <c:v>2808</c:v>
                </c:pt>
                <c:pt idx="6">
                  <c:v>2813</c:v>
                </c:pt>
                <c:pt idx="7">
                  <c:v>2872</c:v>
                </c:pt>
                <c:pt idx="8">
                  <c:v>2874</c:v>
                </c:pt>
                <c:pt idx="9">
                  <c:v>3665</c:v>
                </c:pt>
                <c:pt idx="10">
                  <c:v>10488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EA-4772-A285-B7F0EABFC8F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7.5000000000000002E-4</c:v>
                  </c:pt>
                  <c:pt idx="8">
                    <c:v>4.8999999999999998E-4</c:v>
                  </c:pt>
                  <c:pt idx="9">
                    <c:v>2.0000000000000001E-4</c:v>
                  </c:pt>
                  <c:pt idx="10">
                    <c:v>8.9999999999999998E-4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2.0000000000000001E-4</c:v>
                  </c:pt>
                  <c:pt idx="6">
                    <c:v>8.9999999999999998E-4</c:v>
                  </c:pt>
                  <c:pt idx="7">
                    <c:v>7.5000000000000002E-4</c:v>
                  </c:pt>
                  <c:pt idx="8">
                    <c:v>4.8999999999999998E-4</c:v>
                  </c:pt>
                  <c:pt idx="9">
                    <c:v>2.0000000000000001E-4</c:v>
                  </c:pt>
                  <c:pt idx="1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548</c:v>
                </c:pt>
                <c:pt idx="2">
                  <c:v>548</c:v>
                </c:pt>
                <c:pt idx="3">
                  <c:v>548</c:v>
                </c:pt>
                <c:pt idx="4">
                  <c:v>2808</c:v>
                </c:pt>
                <c:pt idx="5">
                  <c:v>2808</c:v>
                </c:pt>
                <c:pt idx="6">
                  <c:v>2813</c:v>
                </c:pt>
                <c:pt idx="7">
                  <c:v>2872</c:v>
                </c:pt>
                <c:pt idx="8">
                  <c:v>2874</c:v>
                </c:pt>
                <c:pt idx="9">
                  <c:v>3665</c:v>
                </c:pt>
                <c:pt idx="10">
                  <c:v>10488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5EA-4772-A285-B7F0EABFC8F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548</c:v>
                </c:pt>
                <c:pt idx="2">
                  <c:v>548</c:v>
                </c:pt>
                <c:pt idx="3">
                  <c:v>548</c:v>
                </c:pt>
                <c:pt idx="4">
                  <c:v>2808</c:v>
                </c:pt>
                <c:pt idx="5">
                  <c:v>2808</c:v>
                </c:pt>
                <c:pt idx="6">
                  <c:v>2813</c:v>
                </c:pt>
                <c:pt idx="7">
                  <c:v>2872</c:v>
                </c:pt>
                <c:pt idx="8">
                  <c:v>2874</c:v>
                </c:pt>
                <c:pt idx="9">
                  <c:v>3665</c:v>
                </c:pt>
                <c:pt idx="10">
                  <c:v>10488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3.0351690485542517E-4</c:v>
                </c:pt>
                <c:pt idx="1">
                  <c:v>-6.1867329862850813E-4</c:v>
                </c:pt>
                <c:pt idx="2">
                  <c:v>-6.1867329862850813E-4</c:v>
                </c:pt>
                <c:pt idx="3">
                  <c:v>-6.1867329862850813E-4</c:v>
                </c:pt>
                <c:pt idx="4">
                  <c:v>-4.421866473580496E-3</c:v>
                </c:pt>
                <c:pt idx="5">
                  <c:v>-4.421866473580496E-3</c:v>
                </c:pt>
                <c:pt idx="6">
                  <c:v>-4.4302806177728676E-3</c:v>
                </c:pt>
                <c:pt idx="7">
                  <c:v>-4.5295675192428527E-3</c:v>
                </c:pt>
                <c:pt idx="8">
                  <c:v>-4.532933176919802E-3</c:v>
                </c:pt>
                <c:pt idx="9">
                  <c:v>-5.8640507881529977E-3</c:v>
                </c:pt>
                <c:pt idx="10">
                  <c:v>-1.7345991953063356E-2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5EA-4772-A285-B7F0EABFC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26504"/>
        <c:axId val="1"/>
      </c:scatterChart>
      <c:valAx>
        <c:axId val="817626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26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10526315789474"/>
          <c:y val="0.92397937099967764"/>
          <c:w val="0.6857142857142857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30D71AB-C6EC-4C48-E21B-77EF5D920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48</v>
      </c>
    </row>
    <row r="2" spans="1:6" x14ac:dyDescent="0.2">
      <c r="A2" t="s">
        <v>23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 t="s">
        <v>39</v>
      </c>
      <c r="D4" s="9" t="s">
        <v>39</v>
      </c>
    </row>
    <row r="5" spans="1:6" ht="13.5" thickTop="1" x14ac:dyDescent="0.2">
      <c r="A5" s="11" t="s">
        <v>30</v>
      </c>
      <c r="B5" s="12"/>
      <c r="C5" s="13">
        <v>-9.5</v>
      </c>
      <c r="D5" s="12" t="s">
        <v>31</v>
      </c>
    </row>
    <row r="6" spans="1:6" x14ac:dyDescent="0.2">
      <c r="A6" s="5" t="s">
        <v>1</v>
      </c>
    </row>
    <row r="7" spans="1:6" x14ac:dyDescent="0.2">
      <c r="A7" t="s">
        <v>2</v>
      </c>
      <c r="C7">
        <v>54433.583989999999</v>
      </c>
    </row>
    <row r="8" spans="1:6" x14ac:dyDescent="0.2">
      <c r="A8" t="s">
        <v>3</v>
      </c>
      <c r="C8">
        <v>0.485383605</v>
      </c>
      <c r="D8" s="28" t="s">
        <v>38</v>
      </c>
    </row>
    <row r="9" spans="1:6" x14ac:dyDescent="0.2">
      <c r="A9" s="26" t="s">
        <v>35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INTERCEPT(INDIRECT($D$9):G992,INDIRECT($C$9):F992)</f>
        <v>3.0351690485542517E-4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SLOPE(INDIRECT($D$9):G992,INDIRECT($C$9):F992)</f>
        <v>-1.6828288384743308E-6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(C7+C11)+(C8+C12)*INT(MAX(F21:F3533))</f>
        <v>59524.269893248049</v>
      </c>
      <c r="E15" s="16" t="s">
        <v>41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0.4853819221711615</v>
      </c>
      <c r="E16" s="16" t="s">
        <v>32</v>
      </c>
      <c r="F16" s="17">
        <f ca="1">NOW()+15018.5+$C$5/24</f>
        <v>59965.832663310182</v>
      </c>
    </row>
    <row r="17" spans="1:17" ht="13.5" thickBot="1" x14ac:dyDescent="0.25">
      <c r="A17" s="16" t="s">
        <v>29</v>
      </c>
      <c r="B17" s="12"/>
      <c r="C17" s="12">
        <f>COUNT(C21:C2191)</f>
        <v>11</v>
      </c>
      <c r="E17" s="16" t="s">
        <v>42</v>
      </c>
      <c r="F17" s="17">
        <f ca="1">ROUND(2*(F16-$C$7)/$C$8,0)/2+F15</f>
        <v>11398.5</v>
      </c>
    </row>
    <row r="18" spans="1:17" ht="14.25" thickTop="1" thickBot="1" x14ac:dyDescent="0.25">
      <c r="A18" s="18" t="s">
        <v>5</v>
      </c>
      <c r="B18" s="12"/>
      <c r="C18" s="21">
        <f ca="1">+C15</f>
        <v>59524.269893248049</v>
      </c>
      <c r="D18" s="22">
        <f ca="1">+C16</f>
        <v>0.4853819221711615</v>
      </c>
      <c r="E18" s="16" t="s">
        <v>33</v>
      </c>
      <c r="F18" s="25">
        <f ca="1">ROUND(2*(F16-$C$15)/$C$16,0)/2+F15</f>
        <v>910.5</v>
      </c>
    </row>
    <row r="19" spans="1:17" ht="13.5" thickTop="1" x14ac:dyDescent="0.2">
      <c r="E19" s="16" t="s">
        <v>34</v>
      </c>
      <c r="F19" s="20">
        <f ca="1">+$C$15+$C$16*F18-15018.5-$C$5/24</f>
        <v>44948.105966718227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40</v>
      </c>
      <c r="J20" s="7" t="s">
        <v>28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7" x14ac:dyDescent="0.2">
      <c r="A21" s="30" t="s">
        <v>36</v>
      </c>
      <c r="B21" s="31" t="s">
        <v>37</v>
      </c>
      <c r="C21" s="30">
        <v>54433.583989999999</v>
      </c>
      <c r="D21" s="30">
        <v>4.0000000000000002E-4</v>
      </c>
      <c r="E21">
        <f t="shared" ref="E21:E30" si="0">+(C21-C$7)/C$8</f>
        <v>0</v>
      </c>
      <c r="F21">
        <f t="shared" ref="F21:F30" si="1">ROUND(2*E21,0)/2</f>
        <v>0</v>
      </c>
      <c r="G21">
        <f t="shared" ref="G21:G30" si="2">+C21-(C$7+F21*C$8)</f>
        <v>0</v>
      </c>
      <c r="H21">
        <f t="shared" ref="H21:H26" si="3">+G21</f>
        <v>0</v>
      </c>
      <c r="O21">
        <f t="shared" ref="O21:O30" ca="1" si="4">+C$11+C$12*$F21</f>
        <v>3.0351690485542517E-4</v>
      </c>
      <c r="Q21" s="2">
        <f t="shared" ref="Q21:Q30" si="5">+C21-15018.5</f>
        <v>39415.083989999999</v>
      </c>
    </row>
    <row r="22" spans="1:17" x14ac:dyDescent="0.2">
      <c r="A22" s="30" t="s">
        <v>36</v>
      </c>
      <c r="B22" s="31" t="s">
        <v>37</v>
      </c>
      <c r="C22" s="30">
        <v>54699.571810000001</v>
      </c>
      <c r="D22" s="30">
        <v>8.0000000000000004E-4</v>
      </c>
      <c r="E22">
        <f t="shared" si="0"/>
        <v>547.99506464583226</v>
      </c>
      <c r="F22">
        <f t="shared" si="1"/>
        <v>548</v>
      </c>
      <c r="G22">
        <f t="shared" si="2"/>
        <v>-2.3955399956321344E-3</v>
      </c>
      <c r="H22">
        <f t="shared" si="3"/>
        <v>-2.3955399956321344E-3</v>
      </c>
      <c r="O22">
        <f t="shared" ca="1" si="4"/>
        <v>-6.1867329862850813E-4</v>
      </c>
      <c r="Q22" s="2">
        <f t="shared" si="5"/>
        <v>39681.071810000001</v>
      </c>
    </row>
    <row r="23" spans="1:17" x14ac:dyDescent="0.2">
      <c r="A23" s="30" t="s">
        <v>36</v>
      </c>
      <c r="B23" s="31" t="s">
        <v>37</v>
      </c>
      <c r="C23" s="30">
        <v>54699.57303</v>
      </c>
      <c r="D23" s="30">
        <v>8.0000000000000004E-4</v>
      </c>
      <c r="E23">
        <f t="shared" si="0"/>
        <v>547.99757812174221</v>
      </c>
      <c r="F23">
        <f t="shared" si="1"/>
        <v>548</v>
      </c>
      <c r="G23">
        <f t="shared" si="2"/>
        <v>-1.1755399973480962E-3</v>
      </c>
      <c r="H23">
        <f t="shared" si="3"/>
        <v>-1.1755399973480962E-3</v>
      </c>
      <c r="O23">
        <f t="shared" ca="1" si="4"/>
        <v>-6.1867329862850813E-4</v>
      </c>
      <c r="Q23" s="2">
        <f t="shared" si="5"/>
        <v>39681.07303</v>
      </c>
    </row>
    <row r="24" spans="1:17" x14ac:dyDescent="0.2">
      <c r="A24" s="30" t="s">
        <v>36</v>
      </c>
      <c r="B24" s="31" t="s">
        <v>37</v>
      </c>
      <c r="C24" s="30">
        <v>54699.573259999997</v>
      </c>
      <c r="D24" s="30">
        <v>5.9999999999999995E-4</v>
      </c>
      <c r="E24">
        <f t="shared" si="0"/>
        <v>547.99805197375429</v>
      </c>
      <c r="F24">
        <f t="shared" si="1"/>
        <v>548</v>
      </c>
      <c r="G24">
        <f t="shared" si="2"/>
        <v>-9.4553999952040613E-4</v>
      </c>
      <c r="H24">
        <f t="shared" si="3"/>
        <v>-9.4553999952040613E-4</v>
      </c>
      <c r="O24">
        <f t="shared" ca="1" si="4"/>
        <v>-6.1867329862850813E-4</v>
      </c>
      <c r="Q24" s="2">
        <f t="shared" si="5"/>
        <v>39681.073259999997</v>
      </c>
    </row>
    <row r="25" spans="1:17" x14ac:dyDescent="0.2">
      <c r="A25" s="34" t="s">
        <v>45</v>
      </c>
      <c r="B25" s="35" t="s">
        <v>37</v>
      </c>
      <c r="C25" s="36">
        <v>55796.537089999998</v>
      </c>
      <c r="D25" s="36">
        <v>5.0000000000000001E-4</v>
      </c>
      <c r="E25">
        <f t="shared" si="0"/>
        <v>2807.991629630751</v>
      </c>
      <c r="F25">
        <f t="shared" si="1"/>
        <v>2808</v>
      </c>
      <c r="G25">
        <f t="shared" si="2"/>
        <v>-4.0628400020068511E-3</v>
      </c>
      <c r="H25">
        <f t="shared" si="3"/>
        <v>-4.0628400020068511E-3</v>
      </c>
      <c r="O25">
        <f t="shared" ca="1" si="4"/>
        <v>-4.421866473580496E-3</v>
      </c>
      <c r="Q25" s="2">
        <f t="shared" si="5"/>
        <v>40778.037089999998</v>
      </c>
    </row>
    <row r="26" spans="1:17" x14ac:dyDescent="0.2">
      <c r="A26" s="34" t="s">
        <v>45</v>
      </c>
      <c r="B26" s="35" t="s">
        <v>37</v>
      </c>
      <c r="C26" s="36">
        <v>55796.539980000001</v>
      </c>
      <c r="D26" s="36">
        <v>2.0000000000000001E-4</v>
      </c>
      <c r="E26">
        <f t="shared" si="0"/>
        <v>2807.9975836843569</v>
      </c>
      <c r="F26">
        <f t="shared" si="1"/>
        <v>2808</v>
      </c>
      <c r="G26">
        <f t="shared" si="2"/>
        <v>-1.172839998616837E-3</v>
      </c>
      <c r="H26">
        <f t="shared" si="3"/>
        <v>-1.172839998616837E-3</v>
      </c>
      <c r="O26">
        <f t="shared" ca="1" si="4"/>
        <v>-4.421866473580496E-3</v>
      </c>
      <c r="Q26" s="2">
        <f t="shared" si="5"/>
        <v>40778.039980000001</v>
      </c>
    </row>
    <row r="27" spans="1:17" x14ac:dyDescent="0.2">
      <c r="A27" s="29" t="s">
        <v>43</v>
      </c>
      <c r="B27" s="32"/>
      <c r="C27" s="33">
        <v>55798.963199999998</v>
      </c>
      <c r="D27" s="33">
        <v>8.9999999999999998E-4</v>
      </c>
      <c r="E27">
        <f t="shared" si="0"/>
        <v>2812.98996491651</v>
      </c>
      <c r="F27">
        <f t="shared" si="1"/>
        <v>2813</v>
      </c>
      <c r="G27">
        <f t="shared" si="2"/>
        <v>-4.8708649992477149E-3</v>
      </c>
      <c r="I27">
        <f>+G27</f>
        <v>-4.8708649992477149E-3</v>
      </c>
      <c r="O27">
        <f t="shared" ca="1" si="4"/>
        <v>-4.4302806177728676E-3</v>
      </c>
      <c r="Q27" s="2">
        <f t="shared" si="5"/>
        <v>40780.463199999998</v>
      </c>
    </row>
    <row r="28" spans="1:17" x14ac:dyDescent="0.2">
      <c r="A28" s="30" t="s">
        <v>44</v>
      </c>
      <c r="B28" s="31" t="s">
        <v>37</v>
      </c>
      <c r="C28" s="30">
        <v>55827.604500000001</v>
      </c>
      <c r="D28" s="30">
        <v>7.5000000000000002E-4</v>
      </c>
      <c r="E28">
        <f t="shared" si="0"/>
        <v>2871.997520394209</v>
      </c>
      <c r="F28">
        <f t="shared" si="1"/>
        <v>2872</v>
      </c>
      <c r="G28">
        <f t="shared" si="2"/>
        <v>-1.2035600011586212E-3</v>
      </c>
      <c r="J28">
        <f>+G28</f>
        <v>-1.2035600011586212E-3</v>
      </c>
      <c r="O28">
        <f t="shared" ca="1" si="4"/>
        <v>-4.5295675192428527E-3</v>
      </c>
      <c r="Q28" s="2">
        <f t="shared" si="5"/>
        <v>40809.104500000001</v>
      </c>
    </row>
    <row r="29" spans="1:17" x14ac:dyDescent="0.2">
      <c r="A29" s="30" t="s">
        <v>44</v>
      </c>
      <c r="B29" s="31" t="s">
        <v>37</v>
      </c>
      <c r="C29" s="30">
        <v>55828.574529999998</v>
      </c>
      <c r="D29" s="30">
        <v>4.8999999999999998E-4</v>
      </c>
      <c r="E29">
        <f t="shared" si="0"/>
        <v>2873.9960015748757</v>
      </c>
      <c r="F29">
        <f t="shared" si="1"/>
        <v>2874</v>
      </c>
      <c r="G29">
        <f t="shared" si="2"/>
        <v>-1.9407700019655749E-3</v>
      </c>
      <c r="J29">
        <f>+G29</f>
        <v>-1.9407700019655749E-3</v>
      </c>
      <c r="O29">
        <f t="shared" ca="1" si="4"/>
        <v>-4.532933176919802E-3</v>
      </c>
      <c r="Q29" s="2">
        <f t="shared" si="5"/>
        <v>40810.074529999998</v>
      </c>
    </row>
    <row r="30" spans="1:17" x14ac:dyDescent="0.2">
      <c r="A30" s="34" t="s">
        <v>45</v>
      </c>
      <c r="B30" s="35" t="s">
        <v>46</v>
      </c>
      <c r="C30" s="36">
        <v>56212.503210000003</v>
      </c>
      <c r="D30" s="36">
        <v>2.0000000000000001E-4</v>
      </c>
      <c r="E30">
        <f t="shared" si="0"/>
        <v>3664.9759111661865</v>
      </c>
      <c r="F30">
        <f t="shared" si="1"/>
        <v>3665</v>
      </c>
      <c r="G30">
        <f t="shared" si="2"/>
        <v>-1.1692324995237868E-2</v>
      </c>
      <c r="H30">
        <f>+G30</f>
        <v>-1.1692324995237868E-2</v>
      </c>
      <c r="O30">
        <f t="shared" ca="1" si="4"/>
        <v>-5.8640507881529977E-3</v>
      </c>
      <c r="Q30" s="2">
        <f t="shared" si="5"/>
        <v>41194.003210000003</v>
      </c>
    </row>
    <row r="31" spans="1:17" x14ac:dyDescent="0.2">
      <c r="A31" s="37" t="s">
        <v>49</v>
      </c>
      <c r="B31" s="38" t="s">
        <v>46</v>
      </c>
      <c r="C31" s="39">
        <v>59524.2696</v>
      </c>
      <c r="D31" s="37">
        <v>8.9999999999999998E-4</v>
      </c>
      <c r="E31">
        <f t="shared" ref="E31" si="6">+(C31-C$7)/C$8</f>
        <v>10487.963659176334</v>
      </c>
      <c r="F31">
        <f t="shared" ref="F31" si="7">ROUND(2*E31,0)/2</f>
        <v>10488</v>
      </c>
      <c r="G31">
        <f t="shared" ref="G31" si="8">+C31-(C$7+F31*C$8)</f>
        <v>-1.7639240002608858E-2</v>
      </c>
      <c r="H31">
        <f>+G31</f>
        <v>-1.7639240002608858E-2</v>
      </c>
      <c r="O31">
        <f t="shared" ref="O31" ca="1" si="9">+C$11+C$12*$F31</f>
        <v>-1.7345991953063356E-2</v>
      </c>
      <c r="Q31" s="2">
        <f t="shared" ref="Q31" si="10">+C31-15018.5</f>
        <v>44505.7696</v>
      </c>
    </row>
    <row r="32" spans="1:17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2023-01-21T06:59:02Z</dcterms:modified>
</cp:coreProperties>
</file>