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92D4AF1F-7327-4D15-A70D-3E1F3A5CBE98}" xr6:coauthVersionLast="47" xr6:coauthVersionMax="47" xr10:uidLastSave="{00000000-0000-0000-0000-000000000000}"/>
  <bookViews>
    <workbookView xWindow="13410" yWindow="69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E29" i="1"/>
  <c r="F29" i="1"/>
  <c r="G29" i="1"/>
  <c r="J29" i="1"/>
  <c r="E30" i="1"/>
  <c r="F30" i="1"/>
  <c r="G30" i="1" s="1"/>
  <c r="J30" i="1" s="1"/>
  <c r="E31" i="1"/>
  <c r="F31" i="1"/>
  <c r="G31" i="1"/>
  <c r="J31" i="1"/>
  <c r="E32" i="1"/>
  <c r="F32" i="1"/>
  <c r="G32" i="1" s="1"/>
  <c r="K32" i="1" s="1"/>
  <c r="E33" i="1"/>
  <c r="F33" i="1"/>
  <c r="G33" i="1"/>
  <c r="K33" i="1"/>
  <c r="E34" i="1"/>
  <c r="F34" i="1"/>
  <c r="G34" i="1" s="1"/>
  <c r="K34" i="1" s="1"/>
  <c r="E36" i="1"/>
  <c r="F36" i="1"/>
  <c r="G36" i="1"/>
  <c r="K36" i="1"/>
  <c r="Q35" i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J24" i="1" s="1"/>
  <c r="E25" i="1"/>
  <c r="F25" i="1"/>
  <c r="G25" i="1"/>
  <c r="J25" i="1" s="1"/>
  <c r="E26" i="1"/>
  <c r="F26" i="1" s="1"/>
  <c r="G26" i="1" s="1"/>
  <c r="J26" i="1" s="1"/>
  <c r="E27" i="1"/>
  <c r="F27" i="1"/>
  <c r="G27" i="1"/>
  <c r="J27" i="1" s="1"/>
  <c r="E28" i="1"/>
  <c r="F28" i="1" s="1"/>
  <c r="G28" i="1" s="1"/>
  <c r="J28" i="1" s="1"/>
  <c r="Q36" i="1"/>
  <c r="E21" i="1"/>
  <c r="F21" i="1"/>
  <c r="G21" i="1" s="1"/>
  <c r="H21" i="1" s="1"/>
  <c r="F16" i="1"/>
  <c r="F17" i="1" s="1"/>
  <c r="D9" i="1"/>
  <c r="C9" i="1"/>
  <c r="Q34" i="1"/>
  <c r="Q32" i="1"/>
  <c r="Q33" i="1"/>
  <c r="Q31" i="1"/>
  <c r="Q25" i="1"/>
  <c r="Q27" i="1"/>
  <c r="Q28" i="1"/>
  <c r="Q29" i="1"/>
  <c r="Q30" i="1"/>
  <c r="Q26" i="1"/>
  <c r="Q24" i="1"/>
  <c r="Q23" i="1"/>
  <c r="Q22" i="1"/>
  <c r="C17" i="1"/>
  <c r="Q21" i="1"/>
  <c r="C11" i="1"/>
  <c r="C12" i="1"/>
  <c r="C16" i="1" l="1"/>
  <c r="D18" i="1" s="1"/>
  <c r="O35" i="1"/>
  <c r="O29" i="1"/>
  <c r="O31" i="1"/>
  <c r="O36" i="1"/>
  <c r="O21" i="1"/>
  <c r="O28" i="1"/>
  <c r="O33" i="1"/>
  <c r="O34" i="1"/>
  <c r="O22" i="1"/>
  <c r="O30" i="1"/>
  <c r="C15" i="1"/>
  <c r="O23" i="1"/>
  <c r="O32" i="1"/>
  <c r="O25" i="1"/>
  <c r="O27" i="1"/>
  <c r="O26" i="1"/>
  <c r="O24" i="1"/>
  <c r="C18" i="1" l="1"/>
  <c r="F18" i="1"/>
  <c r="F19" i="1" s="1"/>
</calcChain>
</file>

<file path=xl/sharedStrings.xml><?xml version="1.0" encoding="utf-8"?>
<sst xmlns="http://schemas.openxmlformats.org/spreadsheetml/2006/main" count="78" uniqueCount="57">
  <si>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</si>
  <si>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</si>
  <si>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</si>
  <si>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</si>
  <si>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</si>
  <si>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</si>
  <si>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</si>
  <si>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</si>
  <si>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</si>
  <si>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</si>
  <si>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</si>
  <si>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</si>
  <si>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</si>
  <si>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</si>
  <si>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</si>
  <si>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</si>
  <si>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</si>
  <si>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</si>
  <si>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</si>
  <si>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</si>
  <si>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</si>
  <si>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</si>
  <si>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</si>
  <si>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</si>
  <si>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</si>
  <si>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</si>
  <si>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</si>
  <si>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</si>
  <si>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</si>
  <si>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</si>
  <si>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</si>
  <si>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</si>
  <si>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</si>
  <si>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</si>
  <si>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</si>
  <si>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</si>
  <si>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IBVS 5570</t>
  </si>
  <si>
    <t>Per</t>
  </si>
  <si>
    <t>EA</t>
  </si>
  <si>
    <t>IBVS 6018</t>
  </si>
  <si>
    <t>V0959 Per / GSC 2385-0341</t>
  </si>
  <si>
    <t>IBVS 6063</t>
  </si>
  <si>
    <t>I</t>
  </si>
  <si>
    <t>IBVS 6084</t>
  </si>
  <si>
    <t>IBVS 6118</t>
  </si>
  <si>
    <t>IBVS 6152</t>
  </si>
  <si>
    <t>IBVS 6196</t>
  </si>
  <si>
    <t>OEJV 0179</t>
  </si>
  <si>
    <t>0.0009</t>
  </si>
  <si>
    <t>pg</t>
  </si>
  <si>
    <t>vis</t>
  </si>
  <si>
    <t>PE</t>
  </si>
  <si>
    <t>CCD</t>
  </si>
  <si>
    <t>Add cycle</t>
  </si>
  <si>
    <t>Old Cycle</t>
  </si>
  <si>
    <t>RHN 2018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</si>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</sst>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5" fillId="0" borderId="0"/>
    <xf numFmtId="0" fontId="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3" applyFont="1" applyAlignment="1">
      <alignment horizontal="left"/>
    </xf>
    <xf numFmtId="0" fontId="31" fillId="0" borderId="0" xfId="43" applyFont="1" applyBorder="1" applyAlignment="1">
      <alignment horizontal="center"/>
    </xf>
    <xf numFmtId="176" fontId="31" fillId="0" borderId="0" xfId="43" applyNumberFormat="1" applyFont="1" applyFill="1" applyBorder="1" applyAlignment="1" applyProtection="1">
      <alignment horizontal="left" vertical="top"/>
    </xf>
    <xf numFmtId="0" fontId="31" fillId="0" borderId="0" xfId="43" applyNumberFormat="1" applyFont="1" applyFill="1" applyBorder="1" applyAlignment="1" applyProtection="1">
      <alignment horizontal="left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2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0-4463-A57D-A8CBBE19D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0-4463-A57D-A8CBBE19D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2.1374999996623956E-2</c:v>
                </c:pt>
                <c:pt idx="4">
                  <c:v>2.1014999991166405E-2</c:v>
                </c:pt>
                <c:pt idx="5">
                  <c:v>2.3614999990968499E-2</c:v>
                </c:pt>
                <c:pt idx="6">
                  <c:v>2.2209999995538965E-2</c:v>
                </c:pt>
                <c:pt idx="7">
                  <c:v>2.232999999250751E-2</c:v>
                </c:pt>
                <c:pt idx="8">
                  <c:v>2.1999999997206032E-2</c:v>
                </c:pt>
                <c:pt idx="9">
                  <c:v>2.1589999996649567E-2</c:v>
                </c:pt>
                <c:pt idx="10">
                  <c:v>2.502499999536667E-2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10-4463-A57D-A8CBBE19D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2.0824999999604188E-2</c:v>
                </c:pt>
                <c:pt idx="2">
                  <c:v>2.2035000001778826E-2</c:v>
                </c:pt>
                <c:pt idx="11">
                  <c:v>2.5444999992032535E-2</c:v>
                </c:pt>
                <c:pt idx="12">
                  <c:v>2.5684999993245583E-2</c:v>
                </c:pt>
                <c:pt idx="13">
                  <c:v>2.3617499995452818E-2</c:v>
                </c:pt>
                <c:pt idx="14">
                  <c:v>2.7385000001231674E-2</c:v>
                </c:pt>
                <c:pt idx="15">
                  <c:v>2.8669999999692664E-2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10-4463-A57D-A8CBBE19D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10-4463-A57D-A8CBBE19D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10-4463-A57D-A8CBBE19D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10-4463-A57D-A8CBBE19D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Active!$D$21:$D$562</c:f>
                <c:numCache>
                  <c:formatCode>General</c:formatCode>
                  <c:ptCount val="542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Active!$D$21:$D$562</c:f>
                <c:numCache>
                  <c:formatCode>General</c:formatCode>
                  <c:ptCount val="542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2.2000000000000001E-3</c:v>
                  </c:pt>
                  <c:pt idx="4">
                    <c:v>2.9999999999999997E-4</c:v>
                  </c:pt>
                  <c:pt idx="5">
                    <c:v>4.1000000000000003E-3</c:v>
                  </c:pt>
                  <c:pt idx="6">
                    <c:v>1E-4</c:v>
                  </c:pt>
                  <c:pt idx="7">
                    <c:v>2.5999999999999999E-3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1.6999999999999999E-3</c:v>
                  </c:pt>
                  <c:pt idx="11">
                    <c:v>8.0000000000000004E-4</c:v>
                  </c:pt>
                  <c:pt idx="12">
                    <c:v>1.1000000000000001E-3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4005</c:v>
                </c:pt>
                <c:pt idx="2">
                  <c:v>4751</c:v>
                </c:pt>
                <c:pt idx="3">
                  <c:v>4775</c:v>
                </c:pt>
                <c:pt idx="4">
                  <c:v>4779</c:v>
                </c:pt>
                <c:pt idx="5">
                  <c:v>4779</c:v>
                </c:pt>
                <c:pt idx="6">
                  <c:v>5086</c:v>
                </c:pt>
                <c:pt idx="7">
                  <c:v>5098</c:v>
                </c:pt>
                <c:pt idx="8">
                  <c:v>5100</c:v>
                </c:pt>
                <c:pt idx="9">
                  <c:v>5114</c:v>
                </c:pt>
                <c:pt idx="10">
                  <c:v>5425</c:v>
                </c:pt>
                <c:pt idx="11">
                  <c:v>5433</c:v>
                </c:pt>
                <c:pt idx="12">
                  <c:v>5433</c:v>
                </c:pt>
                <c:pt idx="13">
                  <c:v>5795.5</c:v>
                </c:pt>
                <c:pt idx="14">
                  <c:v>6521</c:v>
                </c:pt>
                <c:pt idx="15">
                  <c:v>6902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7.9125264568311957E-3</c:v>
                </c:pt>
                <c:pt idx="1">
                  <c:v>1.9782787612221939E-2</c:v>
                </c:pt>
                <c:pt idx="2">
                  <c:v>2.1993827517820315E-2</c:v>
                </c:pt>
                <c:pt idx="3">
                  <c:v>2.206496016893876E-2</c:v>
                </c:pt>
                <c:pt idx="4">
                  <c:v>2.2076815610791833E-2</c:v>
                </c:pt>
                <c:pt idx="5">
                  <c:v>2.2076815610791833E-2</c:v>
                </c:pt>
                <c:pt idx="6">
                  <c:v>2.2986720773015296E-2</c:v>
                </c:pt>
                <c:pt idx="7">
                  <c:v>2.3022287098574519E-2</c:v>
                </c:pt>
                <c:pt idx="8">
                  <c:v>2.3028214819501056E-2</c:v>
                </c:pt>
                <c:pt idx="9">
                  <c:v>2.3069708865986818E-2</c:v>
                </c:pt>
                <c:pt idx="10">
                  <c:v>2.3991469470063351E-2</c:v>
                </c:pt>
                <c:pt idx="11">
                  <c:v>2.4015180353769497E-2</c:v>
                </c:pt>
                <c:pt idx="12">
                  <c:v>2.4015180353769497E-2</c:v>
                </c:pt>
                <c:pt idx="13">
                  <c:v>2.5089579771704368E-2</c:v>
                </c:pt>
                <c:pt idx="14">
                  <c:v>2.7239860537805735E-2</c:v>
                </c:pt>
                <c:pt idx="15">
                  <c:v>2.8369091374311074E-2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10-4463-A57D-A8CBBE19D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4232"/>
        <c:axId val="1"/>
      </c:scatterChart>
      <c:valAx>
        <c:axId val="81131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180975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A16865-05A2-7528-6A25-EC3A03781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40" sqref="E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38</v>
      </c>
      <c r="C2" s="3"/>
      <c r="D2" s="3" t="s">
        <v>37</v>
      </c>
    </row>
    <row r="3" spans="1:6" ht="13.5" thickBot="1" x14ac:dyDescent="0.25"/>
    <row r="4" spans="1:6" ht="14.25" thickTop="1" thickBot="1" x14ac:dyDescent="0.25">
      <c r="A4" s="5" t="s">
        <v>1</v>
      </c>
      <c r="C4" s="8" t="s">
        <v>35</v>
      </c>
      <c r="D4" s="9" t="s">
        <v>35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v>51603.766000000003</v>
      </c>
      <c r="D7" s="29" t="s">
        <v>36</v>
      </c>
    </row>
    <row r="8" spans="1:6" x14ac:dyDescent="0.2">
      <c r="A8" t="s">
        <v>4</v>
      </c>
      <c r="C8">
        <v>0.99071500000000001</v>
      </c>
      <c r="D8" s="29" t="s">
        <v>36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7.9125264568311957E-3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2.9638604632686E-6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58441.709299091381</v>
      </c>
      <c r="E15" s="16" t="s">
        <v>53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0.99071796386046329</v>
      </c>
      <c r="E16" s="16" t="s">
        <v>31</v>
      </c>
      <c r="F16" s="17">
        <f ca="1">NOW()+15018.5+$C$5/24</f>
        <v>59965.844435763887</v>
      </c>
    </row>
    <row r="17" spans="1:17" ht="13.5" thickBot="1" x14ac:dyDescent="0.25">
      <c r="A17" s="16" t="s">
        <v>28</v>
      </c>
      <c r="B17" s="12"/>
      <c r="C17" s="12">
        <f>COUNT(C21:C2190)</f>
        <v>16</v>
      </c>
      <c r="E17" s="16" t="s">
        <v>54</v>
      </c>
      <c r="F17" s="17">
        <f ca="1">ROUND(2*(F16-$C$7)/$C$8,0)/2+F15</f>
        <v>8441.5</v>
      </c>
    </row>
    <row r="18" spans="1:17" ht="14.25" thickTop="1" thickBot="1" x14ac:dyDescent="0.25">
      <c r="A18" s="18" t="s">
        <v>6</v>
      </c>
      <c r="B18" s="12"/>
      <c r="C18" s="21">
        <f ca="1">+C15</f>
        <v>58441.709299091381</v>
      </c>
      <c r="D18" s="22">
        <f ca="1">+C16</f>
        <v>0.99071796386046329</v>
      </c>
      <c r="E18" s="16" t="s">
        <v>32</v>
      </c>
      <c r="F18" s="25">
        <f ca="1">ROUND(2*(F16-$C$15)/$C$16,0)/2+F15</f>
        <v>1539.5</v>
      </c>
    </row>
    <row r="19" spans="1:17" ht="13.5" thickTop="1" x14ac:dyDescent="0.2">
      <c r="E19" s="16" t="s">
        <v>33</v>
      </c>
      <c r="F19" s="20">
        <f ca="1">+$C$15+$C$16*F18-15018.5-$C$5/24</f>
        <v>44948.815437787896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8" t="s">
        <v>36</v>
      </c>
      <c r="C21" s="10">
        <v>51603.766000000003</v>
      </c>
      <c r="D21" s="10" t="s">
        <v>14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7.9125264568311957E-3</v>
      </c>
      <c r="Q21" s="2">
        <f t="shared" ref="Q21:Q28" si="4">+C21-15018.5</f>
        <v>36585.266000000003</v>
      </c>
    </row>
    <row r="22" spans="1:17" x14ac:dyDescent="0.2">
      <c r="A22" s="30" t="s">
        <v>39</v>
      </c>
      <c r="B22" s="31"/>
      <c r="C22" s="32">
        <v>55571.600400000003</v>
      </c>
      <c r="D22" s="32">
        <v>1E-4</v>
      </c>
      <c r="E22" s="31">
        <f t="shared" si="0"/>
        <v>4005.0210201722994</v>
      </c>
      <c r="F22">
        <f t="shared" si="1"/>
        <v>4005</v>
      </c>
      <c r="G22">
        <f t="shared" si="2"/>
        <v>2.0824999999604188E-2</v>
      </c>
      <c r="K22">
        <f>+G22</f>
        <v>2.0824999999604188E-2</v>
      </c>
      <c r="O22">
        <f t="shared" ca="1" si="3"/>
        <v>1.9782787612221939E-2</v>
      </c>
      <c r="Q22" s="2">
        <f t="shared" si="4"/>
        <v>40553.100400000003</v>
      </c>
    </row>
    <row r="23" spans="1:17" x14ac:dyDescent="0.2">
      <c r="A23" s="33" t="s">
        <v>41</v>
      </c>
      <c r="B23" s="34" t="s">
        <v>42</v>
      </c>
      <c r="C23" s="32">
        <v>56310.675000000003</v>
      </c>
      <c r="D23" s="32">
        <v>2.0000000000000001E-4</v>
      </c>
      <c r="E23" s="31">
        <f t="shared" si="0"/>
        <v>4751.0222415124426</v>
      </c>
      <c r="F23">
        <f t="shared" si="1"/>
        <v>4751</v>
      </c>
      <c r="G23">
        <f t="shared" si="2"/>
        <v>2.2035000001778826E-2</v>
      </c>
      <c r="K23">
        <f>+G23</f>
        <v>2.2035000001778826E-2</v>
      </c>
      <c r="O23">
        <f t="shared" ca="1" si="3"/>
        <v>2.1993827517820315E-2</v>
      </c>
      <c r="Q23" s="2">
        <f t="shared" si="4"/>
        <v>41292.175000000003</v>
      </c>
    </row>
    <row r="24" spans="1:17" x14ac:dyDescent="0.2">
      <c r="A24" s="32" t="s">
        <v>43</v>
      </c>
      <c r="B24" s="34" t="s">
        <v>42</v>
      </c>
      <c r="C24" s="32">
        <v>56334.451500000003</v>
      </c>
      <c r="D24" s="32">
        <v>2.2000000000000001E-3</v>
      </c>
      <c r="E24" s="31">
        <f t="shared" si="0"/>
        <v>4775.0215753269094</v>
      </c>
      <c r="F24">
        <f t="shared" si="1"/>
        <v>4775</v>
      </c>
      <c r="G24">
        <f t="shared" si="2"/>
        <v>2.1374999996623956E-2</v>
      </c>
      <c r="J24">
        <f t="shared" ref="J24:J31" si="5">+G24</f>
        <v>2.1374999996623956E-2</v>
      </c>
      <c r="O24">
        <f t="shared" ca="1" si="3"/>
        <v>2.206496016893876E-2</v>
      </c>
      <c r="Q24" s="2">
        <f t="shared" si="4"/>
        <v>41315.951500000003</v>
      </c>
    </row>
    <row r="25" spans="1:17" x14ac:dyDescent="0.2">
      <c r="A25" s="35" t="s">
        <v>44</v>
      </c>
      <c r="B25" s="36" t="s">
        <v>42</v>
      </c>
      <c r="C25" s="32">
        <v>56338.413999999997</v>
      </c>
      <c r="D25" s="37">
        <v>2.9999999999999997E-4</v>
      </c>
      <c r="E25" s="31">
        <f t="shared" si="0"/>
        <v>4779.021211952977</v>
      </c>
      <c r="F25">
        <f t="shared" si="1"/>
        <v>4779</v>
      </c>
      <c r="G25">
        <f t="shared" si="2"/>
        <v>2.1014999991166405E-2</v>
      </c>
      <c r="J25">
        <f t="shared" si="5"/>
        <v>2.1014999991166405E-2</v>
      </c>
      <c r="O25">
        <f t="shared" ca="1" si="3"/>
        <v>2.2076815610791833E-2</v>
      </c>
      <c r="Q25" s="2">
        <f t="shared" si="4"/>
        <v>41319.913999999997</v>
      </c>
    </row>
    <row r="26" spans="1:17" x14ac:dyDescent="0.2">
      <c r="A26" s="32" t="s">
        <v>43</v>
      </c>
      <c r="B26" s="34" t="s">
        <v>42</v>
      </c>
      <c r="C26" s="32">
        <v>56338.416599999997</v>
      </c>
      <c r="D26" s="32">
        <v>4.1000000000000003E-3</v>
      </c>
      <c r="E26" s="31">
        <f t="shared" si="0"/>
        <v>4779.023836320227</v>
      </c>
      <c r="F26">
        <f t="shared" si="1"/>
        <v>4779</v>
      </c>
      <c r="G26">
        <f t="shared" si="2"/>
        <v>2.3614999990968499E-2</v>
      </c>
      <c r="J26">
        <f t="shared" si="5"/>
        <v>2.3614999990968499E-2</v>
      </c>
      <c r="O26">
        <f t="shared" ca="1" si="3"/>
        <v>2.2076815610791833E-2</v>
      </c>
      <c r="Q26" s="2">
        <f t="shared" si="4"/>
        <v>41319.916599999997</v>
      </c>
    </row>
    <row r="27" spans="1:17" x14ac:dyDescent="0.2">
      <c r="A27" s="35" t="s">
        <v>44</v>
      </c>
      <c r="B27" s="36" t="s">
        <v>42</v>
      </c>
      <c r="C27" s="32">
        <v>56642.564700000003</v>
      </c>
      <c r="D27" s="37">
        <v>1E-4</v>
      </c>
      <c r="E27" s="31">
        <f t="shared" si="0"/>
        <v>5086.0224181525455</v>
      </c>
      <c r="F27">
        <f t="shared" si="1"/>
        <v>5086</v>
      </c>
      <c r="G27">
        <f t="shared" si="2"/>
        <v>2.2209999995538965E-2</v>
      </c>
      <c r="J27">
        <f t="shared" si="5"/>
        <v>2.2209999995538965E-2</v>
      </c>
      <c r="O27">
        <f t="shared" ca="1" si="3"/>
        <v>2.2986720773015296E-2</v>
      </c>
      <c r="Q27" s="2">
        <f t="shared" si="4"/>
        <v>41624.064700000003</v>
      </c>
    </row>
    <row r="28" spans="1:17" x14ac:dyDescent="0.2">
      <c r="A28" s="35" t="s">
        <v>44</v>
      </c>
      <c r="B28" s="36" t="s">
        <v>42</v>
      </c>
      <c r="C28" s="32">
        <v>56654.453399999999</v>
      </c>
      <c r="D28" s="37">
        <v>2.5999999999999999E-3</v>
      </c>
      <c r="E28" s="31">
        <f t="shared" si="0"/>
        <v>5098.0225392771836</v>
      </c>
      <c r="F28">
        <f t="shared" si="1"/>
        <v>5098</v>
      </c>
      <c r="G28">
        <f t="shared" si="2"/>
        <v>2.232999999250751E-2</v>
      </c>
      <c r="J28">
        <f t="shared" si="5"/>
        <v>2.232999999250751E-2</v>
      </c>
      <c r="O28">
        <f t="shared" ca="1" si="3"/>
        <v>2.3022287098574519E-2</v>
      </c>
      <c r="Q28" s="2">
        <f t="shared" si="4"/>
        <v>41635.953399999999</v>
      </c>
    </row>
    <row r="29" spans="1:17" x14ac:dyDescent="0.2">
      <c r="A29" s="35" t="s">
        <v>44</v>
      </c>
      <c r="B29" s="36" t="s">
        <v>42</v>
      </c>
      <c r="C29" s="32">
        <v>56656.434500000003</v>
      </c>
      <c r="D29" s="37">
        <v>6.9999999999999999E-4</v>
      </c>
      <c r="E29" s="31">
        <f t="shared" ref="E29:E36" si="6">+(C29-C$7)/C$8</f>
        <v>5100.0222061844224</v>
      </c>
      <c r="F29">
        <f t="shared" ref="F29:F36" si="7">ROUND(2*E29,0)/2</f>
        <v>5100</v>
      </c>
      <c r="G29">
        <f t="shared" ref="G29:G36" si="8">+C29-(C$7+F29*C$8)</f>
        <v>2.1999999997206032E-2</v>
      </c>
      <c r="J29">
        <f t="shared" si="5"/>
        <v>2.1999999997206032E-2</v>
      </c>
      <c r="O29">
        <f t="shared" ref="O29:O36" ca="1" si="9">+C$11+C$12*$F29</f>
        <v>2.3028214819501056E-2</v>
      </c>
      <c r="Q29" s="2">
        <f t="shared" ref="Q29:Q36" si="10">+C29-15018.5</f>
        <v>41637.934500000003</v>
      </c>
    </row>
    <row r="30" spans="1:17" x14ac:dyDescent="0.2">
      <c r="A30" s="35" t="s">
        <v>44</v>
      </c>
      <c r="B30" s="36" t="s">
        <v>42</v>
      </c>
      <c r="C30" s="32">
        <v>56670.304100000001</v>
      </c>
      <c r="D30" s="37">
        <v>5.9999999999999995E-4</v>
      </c>
      <c r="E30" s="31">
        <f t="shared" si="6"/>
        <v>5114.0217923418923</v>
      </c>
      <c r="F30">
        <f t="shared" si="7"/>
        <v>5114</v>
      </c>
      <c r="G30">
        <f t="shared" si="8"/>
        <v>2.1589999996649567E-2</v>
      </c>
      <c r="J30">
        <f t="shared" si="5"/>
        <v>2.1589999996649567E-2</v>
      </c>
      <c r="O30">
        <f t="shared" ca="1" si="9"/>
        <v>2.3069708865986818E-2</v>
      </c>
      <c r="Q30" s="2">
        <f t="shared" si="10"/>
        <v>41651.804100000001</v>
      </c>
    </row>
    <row r="31" spans="1:17" x14ac:dyDescent="0.2">
      <c r="A31" s="37" t="s">
        <v>45</v>
      </c>
      <c r="B31" s="34"/>
      <c r="C31" s="37">
        <v>56978.419900000001</v>
      </c>
      <c r="D31" s="37">
        <v>1.6999999999999999E-3</v>
      </c>
      <c r="E31" s="31">
        <f t="shared" si="6"/>
        <v>5425.0252595347774</v>
      </c>
      <c r="F31">
        <f t="shared" si="7"/>
        <v>5425</v>
      </c>
      <c r="G31">
        <f t="shared" si="8"/>
        <v>2.502499999536667E-2</v>
      </c>
      <c r="J31">
        <f t="shared" si="5"/>
        <v>2.502499999536667E-2</v>
      </c>
      <c r="O31">
        <f t="shared" ca="1" si="9"/>
        <v>2.3991469470063351E-2</v>
      </c>
      <c r="Q31" s="2">
        <f t="shared" si="10"/>
        <v>41959.919900000001</v>
      </c>
    </row>
    <row r="32" spans="1:17" x14ac:dyDescent="0.2">
      <c r="A32" s="41" t="s">
        <v>47</v>
      </c>
      <c r="B32" s="42" t="s">
        <v>42</v>
      </c>
      <c r="C32" s="43">
        <v>56986.346039999997</v>
      </c>
      <c r="D32" s="43">
        <v>8.0000000000000004E-4</v>
      </c>
      <c r="E32" s="31">
        <f t="shared" si="6"/>
        <v>5433.0256834710217</v>
      </c>
      <c r="F32">
        <f t="shared" si="7"/>
        <v>5433</v>
      </c>
      <c r="G32">
        <f t="shared" si="8"/>
        <v>2.5444999992032535E-2</v>
      </c>
      <c r="K32">
        <f>+G32</f>
        <v>2.5444999992032535E-2</v>
      </c>
      <c r="O32">
        <f t="shared" ca="1" si="9"/>
        <v>2.4015180353769497E-2</v>
      </c>
      <c r="Q32" s="2">
        <f t="shared" si="10"/>
        <v>41967.846039999997</v>
      </c>
    </row>
    <row r="33" spans="1:17" x14ac:dyDescent="0.2">
      <c r="A33" s="41" t="s">
        <v>47</v>
      </c>
      <c r="B33" s="42" t="s">
        <v>42</v>
      </c>
      <c r="C33" s="43">
        <v>56986.346279999998</v>
      </c>
      <c r="D33" s="43">
        <v>1.1000000000000001E-3</v>
      </c>
      <c r="E33" s="31">
        <f t="shared" si="6"/>
        <v>5433.0259257203079</v>
      </c>
      <c r="F33">
        <f t="shared" si="7"/>
        <v>5433</v>
      </c>
      <c r="G33">
        <f t="shared" si="8"/>
        <v>2.5684999993245583E-2</v>
      </c>
      <c r="K33">
        <f>+G33</f>
        <v>2.5684999993245583E-2</v>
      </c>
      <c r="O33">
        <f t="shared" ca="1" si="9"/>
        <v>2.4015180353769497E-2</v>
      </c>
      <c r="Q33" s="2">
        <f t="shared" si="10"/>
        <v>41967.846279999998</v>
      </c>
    </row>
    <row r="34" spans="1:17" x14ac:dyDescent="0.2">
      <c r="A34" s="38" t="s">
        <v>46</v>
      </c>
      <c r="B34" s="39" t="s">
        <v>42</v>
      </c>
      <c r="C34" s="40">
        <v>57345.4784</v>
      </c>
      <c r="D34" s="40" t="s">
        <v>48</v>
      </c>
      <c r="E34" s="31">
        <f t="shared" si="6"/>
        <v>5795.5238388436601</v>
      </c>
      <c r="F34">
        <f t="shared" si="7"/>
        <v>5795.5</v>
      </c>
      <c r="G34">
        <f t="shared" si="8"/>
        <v>2.3617499995452818E-2</v>
      </c>
      <c r="K34">
        <f>+G34</f>
        <v>2.3617499995452818E-2</v>
      </c>
      <c r="O34">
        <f t="shared" ca="1" si="9"/>
        <v>2.5089579771704368E-2</v>
      </c>
      <c r="Q34" s="2">
        <f t="shared" si="10"/>
        <v>42326.9784</v>
      </c>
    </row>
    <row r="35" spans="1:17" x14ac:dyDescent="0.2">
      <c r="A35" s="44" t="s">
        <v>0</v>
      </c>
      <c r="B35" s="45" t="s">
        <v>42</v>
      </c>
      <c r="C35" s="46">
        <v>58064.245900000002</v>
      </c>
      <c r="D35" s="47" t="s">
        <v>56</v>
      </c>
      <c r="E35" s="31">
        <f t="shared" si="6"/>
        <v>6521.027641652744</v>
      </c>
      <c r="F35">
        <f t="shared" si="7"/>
        <v>6521</v>
      </c>
      <c r="G35">
        <f t="shared" si="8"/>
        <v>2.7385000001231674E-2</v>
      </c>
      <c r="K35">
        <f>+G35</f>
        <v>2.7385000001231674E-2</v>
      </c>
      <c r="O35">
        <f t="shared" ca="1" si="9"/>
        <v>2.7239860537805735E-2</v>
      </c>
      <c r="Q35" s="2">
        <f t="shared" si="10"/>
        <v>43045.745900000002</v>
      </c>
    </row>
    <row r="36" spans="1:17" x14ac:dyDescent="0.2">
      <c r="A36" s="5" t="s">
        <v>55</v>
      </c>
      <c r="C36" s="10">
        <v>58441.709600000002</v>
      </c>
      <c r="D36" s="10">
        <v>2.0000000000000001E-4</v>
      </c>
      <c r="E36" s="31">
        <f t="shared" si="6"/>
        <v>6902.0289386957893</v>
      </c>
      <c r="F36">
        <f t="shared" si="7"/>
        <v>6902</v>
      </c>
      <c r="G36">
        <f t="shared" si="8"/>
        <v>2.8669999999692664E-2</v>
      </c>
      <c r="K36">
        <f>+G36</f>
        <v>2.8669999999692664E-2</v>
      </c>
      <c r="O36">
        <f t="shared" ca="1" si="9"/>
        <v>2.8369091374311074E-2</v>
      </c>
      <c r="Q36" s="2">
        <f t="shared" si="10"/>
        <v>43423.209600000002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63284" r:id="rId1" display="http://vsolj.cetus-net.org/bulletin.html"/>
    <hyperlink ref="H63277" r:id="rId2" display="https://www.aavso.org/ejaavso"/>
    <hyperlink ref="I63284" r:id="rId3" display="http://vsolj.cetus-net.org/bulletin.html"/>
    <hyperlink ref="AQ56935" r:id="rId4" display="http://cdsbib.u-strasbg.fr/cgi-bin/cdsbib?1990RMxAA..21..381G"/>
    <hyperlink ref="H63281" r:id="rId5" display="https://www.aavso.org/ejaavso"/>
    <hyperlink ref="AP4299" r:id="rId6" display="http://cdsbib.u-strasbg.fr/cgi-bin/cdsbib?1990RMxAA..21..381G"/>
    <hyperlink ref="AP4302" r:id="rId7" display="http://cdsbib.u-strasbg.fr/cgi-bin/cdsbib?1990RMxAA..21..381G"/>
    <hyperlink ref="AP4300" r:id="rId8" display="http://cdsbib.u-strasbg.fr/cgi-bin/cdsbib?1990RMxAA..21..381G"/>
    <hyperlink ref="AP4284" r:id="rId9" display="http://cdsbib.u-strasbg.fr/cgi-bin/cdsbib?1990RMxAA..21..381G"/>
    <hyperlink ref="AQ4513" r:id="rId10" display="http://cdsbib.u-strasbg.fr/cgi-bin/cdsbib?1990RMxAA..21..381G"/>
    <hyperlink ref="AQ4517" r:id="rId11" display="http://cdsbib.u-strasbg.fr/cgi-bin/cdsbib?1990RMxAA..21..381G"/>
    <hyperlink ref="AQ64197" r:id="rId12" display="http://cdsbib.u-strasbg.fr/cgi-bin/cdsbib?1990RMxAA..21..381G"/>
    <hyperlink ref="I1405" r:id="rId13" display="http://vsolj.cetus-net.org/bulletin.html"/>
    <hyperlink ref="H1405" r:id="rId14" display="http://vsolj.cetus-net.org/bulletin.html"/>
    <hyperlink ref="AQ64858" r:id="rId15" display="http://cdsbib.u-strasbg.fr/cgi-bin/cdsbib?1990RMxAA..21..381G"/>
    <hyperlink ref="AQ64857" r:id="rId16" display="http://cdsbib.u-strasbg.fr/cgi-bin/cdsbib?1990RMxAA..21..381G"/>
    <hyperlink ref="AP2575" r:id="rId17" display="http://cdsbib.u-strasbg.fr/cgi-bin/cdsbib?1990RMxAA..21..381G"/>
    <hyperlink ref="AP2593" r:id="rId18" display="http://cdsbib.u-strasbg.fr/cgi-bin/cdsbib?1990RMxAA..21..381G"/>
    <hyperlink ref="AP2594" r:id="rId19" display="http://cdsbib.u-strasbg.fr/cgi-bin/cdsbib?1990RMxAA..21..381G"/>
    <hyperlink ref="AP2590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2023-01-21T07:15:59Z</dcterms:modified>
</cp:coreProperties>
</file>