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25BAAF1-B63F-4B45-9F53-E76FA41053C2}" xr6:coauthVersionLast="47" xr6:coauthVersionMax="47" xr10:uidLastSave="{00000000-0000-0000-0000-000000000000}"/>
  <bookViews>
    <workbookView xWindow="14475" yWindow="600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C7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7" i="1" l="1"/>
  <c r="O23" i="1"/>
  <c r="O24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<sst xmlns="http://schemas.openxmlformats.org/spreadsheetml/2006/main" count="63" uniqueCount="51">
  <si>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</si>
  <si>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</si>
  <si>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</si>
  <si>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</si>
  <si>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</si>
  <si>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</si>
  <si>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</si>
  <si>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</si>
  <si>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</si>
  <si>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</si>
  <si>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</si>
  <si>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</si>
  <si>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</si>
  <si>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</si>
  <si>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</si>
  <si>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</si>
  <si>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</si>
  <si>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</si>
  <si>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</si>
  <si>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</si>
  <si>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</si>
  <si>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</si>
  <si>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</si>
  <si>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</si>
  <si>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</si>
  <si>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</si>
  <si>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</si>
  <si>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</si>
  <si>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</si>
  <si>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</si>
  <si>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</si>
  <si>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</si>
  <si>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</si>
  <si>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</si>
  <si>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</si>
  <si>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</si>
  <si>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</si>
  <si>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</si>
  <si>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</si>
  <si>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</si>
  <si>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</si>
  <si>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</si>
  <si>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</si>
  <si>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</si>
  <si>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V1091 Per</t>
  </si>
  <si>
    <t>EW</t>
  </si>
  <si>
    <t>VSX</t>
  </si>
  <si>
    <t>JBAV, 60</t>
  </si>
  <si>
    <t>I</t>
  </si>
  <si>
    <t>VSB, 91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</si>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</sst>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43" fontId="18" fillId="0" borderId="0" xfId="8" applyFont="1" applyBorder="1"/>
    <xf numFmtId="167" fontId="18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V1091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-7.9774999976507388E-3</c:v>
                </c:pt>
                <c:pt idx="2">
                  <c:v>-1.0155000003578607E-2</c:v>
                </c:pt>
                <c:pt idx="3">
                  <c:v>-8.1324999991920777E-3</c:v>
                </c:pt>
                <c:pt idx="4">
                  <c:v>-1.6945000061241444E-2</c:v>
                </c:pt>
                <c:pt idx="5">
                  <c:v>-1.7122499921242706E-2</c:v>
                </c:pt>
                <c:pt idx="6">
                  <c:v>-2.192000000650296E-2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1.2931331693514776</c:v>
                </c:pt>
                <c:pt idx="1">
                  <c:v>-8.7857155637818263E-3</c:v>
                </c:pt>
                <c:pt idx="2">
                  <c:v>-8.7891010315876983E-3</c:v>
                </c:pt>
                <c:pt idx="3">
                  <c:v>-8.7924864993935703E-3</c:v>
                </c:pt>
                <c:pt idx="4">
                  <c:v>-1.690068189458982E-2</c:v>
                </c:pt>
                <c:pt idx="5">
                  <c:v>-1.6904067362395692E-2</c:v>
                </c:pt>
                <c:pt idx="6">
                  <c:v>-2.2080447637658818E-2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0</v>
      </c>
      <c r="D7" s="29"/>
    </row>
    <row r="8" spans="1:15" x14ac:dyDescent="0.2">
      <c r="A8" t="s">
        <v>3</v>
      </c>
      <c r="C8" s="8">
        <v>0.307755</v>
      </c>
      <c r="D8" s="29" t="s">
        <v>46</v>
      </c>
    </row>
    <row r="9" spans="1:15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1.2931331693514776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-6.770935611854865E-6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59779.540139552366</v>
      </c>
      <c r="E15" s="14" t="s">
        <v>30</v>
      </c>
      <c r="F15" s="33">
        <f ca="1">NOW()+15018.5+$C$5/24</f>
        <v>60173.807012847217</v>
      </c>
    </row>
    <row r="16" spans="1:15" x14ac:dyDescent="0.2">
      <c r="A16" s="16" t="s">
        <v>4</v>
      </c>
      <c r="B16" s="10"/>
      <c r="C16" s="17">
        <f ca="1">+C8+C12</f>
        <v>0.30774822906438815</v>
      </c>
      <c r="E16" s="14" t="s">
        <v>35</v>
      </c>
      <c r="F16" s="15">
        <f ca="1">ROUND(2*(F15-$C$7)/$C$8,0)/2+F14</f>
        <v>195526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1282</v>
      </c>
    </row>
    <row r="18" spans="1:21" ht="14.25" thickTop="1" thickBot="1" x14ac:dyDescent="0.25">
      <c r="A18" s="16" t="s">
        <v>5</v>
      </c>
      <c r="B18" s="10"/>
      <c r="C18" s="19">
        <f ca="1">+C15</f>
        <v>59779.540139552366</v>
      </c>
      <c r="D18" s="20">
        <f ca="1">+C16</f>
        <v>0.30774822906438815</v>
      </c>
      <c r="E18" s="14" t="s">
        <v>31</v>
      </c>
      <c r="F18" s="18">
        <f ca="1">+$C$15+$C$16*F17-15018.5-$C$5/24</f>
        <v>45155.96920254625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1.2931331693514776</v>
      </c>
      <c r="Q21" s="43">
        <f>+C21-15018.5</f>
        <v>-15018.5</v>
      </c>
    </row>
    <row r="22" spans="1:21" x14ac:dyDescent="0.2">
      <c r="A22" s="45" t="s">
        <v>47</v>
      </c>
      <c r="B22" s="46" t="s">
        <v>48</v>
      </c>
      <c r="C22" s="47">
        <v>59175.277300000002</v>
      </c>
      <c r="D22" s="45">
        <v>1.1999999999999999E-3</v>
      </c>
      <c r="E22">
        <f t="shared" ref="E22:E26" si="0">+(C22-C$7)/C$8</f>
        <v>192280.47407840652</v>
      </c>
      <c r="F22">
        <f t="shared" ref="F22:F26" si="1">ROUND(2*E22,0)/2</f>
        <v>192280.5</v>
      </c>
      <c r="G22">
        <f t="shared" ref="G22:G26" si="2">+C22-(C$7+F22*C$8)</f>
        <v>-7.9774999976507388E-3</v>
      </c>
      <c r="K22">
        <f t="shared" ref="K22:K26" si="3">+G22</f>
        <v>-7.9774999976507388E-3</v>
      </c>
      <c r="O22">
        <f t="shared" ref="O22:O26" ca="1" si="4">+C$11+C$12*$F22</f>
        <v>-8.7857155637818263E-3</v>
      </c>
      <c r="Q22" s="43">
        <f t="shared" ref="Q22:Q26" si="5">+C22-15018.5</f>
        <v>44156.777300000002</v>
      </c>
    </row>
    <row r="23" spans="1:21" x14ac:dyDescent="0.2">
      <c r="A23" s="45" t="s">
        <v>47</v>
      </c>
      <c r="B23" s="46" t="s">
        <v>48</v>
      </c>
      <c r="C23" s="47">
        <v>59175.428999999996</v>
      </c>
      <c r="D23" s="45">
        <v>1E-3</v>
      </c>
      <c r="E23">
        <f t="shared" si="0"/>
        <v>192280.96700297314</v>
      </c>
      <c r="F23">
        <f t="shared" si="1"/>
        <v>192281</v>
      </c>
      <c r="G23">
        <f t="shared" si="2"/>
        <v>-1.0155000003578607E-2</v>
      </c>
      <c r="K23">
        <f t="shared" si="3"/>
        <v>-1.0155000003578607E-2</v>
      </c>
      <c r="O23">
        <f t="shared" ca="1" si="4"/>
        <v>-8.7891010315876983E-3</v>
      </c>
      <c r="Q23" s="43">
        <f t="shared" si="5"/>
        <v>44156.928999999996</v>
      </c>
    </row>
    <row r="24" spans="1:21" x14ac:dyDescent="0.2">
      <c r="A24" s="45" t="s">
        <v>47</v>
      </c>
      <c r="B24" s="46" t="s">
        <v>48</v>
      </c>
      <c r="C24" s="47">
        <v>59175.584900000002</v>
      </c>
      <c r="D24" s="45">
        <v>8.0000000000000004E-4</v>
      </c>
      <c r="E24">
        <f t="shared" si="0"/>
        <v>192281.47357475915</v>
      </c>
      <c r="F24">
        <f t="shared" si="1"/>
        <v>192281.5</v>
      </c>
      <c r="G24">
        <f t="shared" si="2"/>
        <v>-8.1324999991920777E-3</v>
      </c>
      <c r="K24">
        <f t="shared" si="3"/>
        <v>-8.1324999991920777E-3</v>
      </c>
      <c r="O24">
        <f t="shared" ca="1" si="4"/>
        <v>-8.7924864993935703E-3</v>
      </c>
      <c r="Q24" s="43">
        <f t="shared" si="5"/>
        <v>44157.084900000002</v>
      </c>
    </row>
    <row r="25" spans="1:21" x14ac:dyDescent="0.2">
      <c r="A25" s="45" t="s">
        <v>49</v>
      </c>
      <c r="B25" s="46" t="s">
        <v>48</v>
      </c>
      <c r="C25" s="47">
        <v>59544.11269999994</v>
      </c>
      <c r="D25" s="45" t="s">
        <v>46</v>
      </c>
      <c r="E25">
        <f t="shared" si="0"/>
        <v>193478.94493996829</v>
      </c>
      <c r="F25">
        <f t="shared" si="1"/>
        <v>193479</v>
      </c>
      <c r="G25">
        <f t="shared" si="2"/>
        <v>-1.6945000061241444E-2</v>
      </c>
      <c r="K25">
        <f t="shared" si="3"/>
        <v>-1.6945000061241444E-2</v>
      </c>
      <c r="O25">
        <f t="shared" ca="1" si="4"/>
        <v>-1.690068189458982E-2</v>
      </c>
      <c r="Q25" s="43">
        <f t="shared" si="5"/>
        <v>44525.61269999994</v>
      </c>
    </row>
    <row r="26" spans="1:21" x14ac:dyDescent="0.2">
      <c r="A26" s="45" t="s">
        <v>49</v>
      </c>
      <c r="B26" s="46" t="s">
        <v>48</v>
      </c>
      <c r="C26" s="47">
        <v>59544.26640000008</v>
      </c>
      <c r="D26" s="45" t="s">
        <v>46</v>
      </c>
      <c r="E26">
        <f t="shared" si="0"/>
        <v>193479.44436321125</v>
      </c>
      <c r="F26">
        <f t="shared" si="1"/>
        <v>193479.5</v>
      </c>
      <c r="G26">
        <f t="shared" si="2"/>
        <v>-1.7122499921242706E-2</v>
      </c>
      <c r="K26">
        <f t="shared" si="3"/>
        <v>-1.7122499921242706E-2</v>
      </c>
      <c r="O26">
        <f t="shared" ca="1" si="4"/>
        <v>-1.6904067362395692E-2</v>
      </c>
      <c r="Q26" s="43">
        <f t="shared" si="5"/>
        <v>44525.76640000008</v>
      </c>
    </row>
    <row r="27" spans="1:21" x14ac:dyDescent="0.2">
      <c r="A27" s="48" t="s">
        <v>50</v>
      </c>
      <c r="B27" s="48" t="s">
        <v>48</v>
      </c>
      <c r="C27" s="49">
        <v>59779.540299999993</v>
      </c>
      <c r="D27" s="45">
        <v>1.4E-3</v>
      </c>
      <c r="E27">
        <f t="shared" ref="E27" si="6">+(C27-C$7)/C$8</f>
        <v>194243.92877451217</v>
      </c>
      <c r="F27">
        <f t="shared" ref="F27" si="7">ROUND(2*E27,0)/2</f>
        <v>194244</v>
      </c>
      <c r="G27">
        <f t="shared" ref="G27" si="8">+C27-(C$7+F27*C$8)</f>
        <v>-2.192000000650296E-2</v>
      </c>
      <c r="K27">
        <f t="shared" ref="K27" si="9">+G27</f>
        <v>-2.192000000650296E-2</v>
      </c>
      <c r="O27">
        <f t="shared" ref="O27" ca="1" si="10">+C$11+C$12*$F27</f>
        <v>-2.2080447637658818E-2</v>
      </c>
      <c r="Q27" s="43">
        <f t="shared" ref="Q27" si="11">+C27-15018.5</f>
        <v>44761.040299999993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2023-08-17T07:22:05Z</dcterms:modified>
</cp:coreProperties>
</file>