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F63C4A8-94C3-41FF-8849-323F0094E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K36" i="1" s="1"/>
  <c r="Q36" i="1"/>
  <c r="E38" i="1"/>
  <c r="F38" i="1" s="1"/>
  <c r="G38" i="1" s="1"/>
  <c r="K38" i="1" s="1"/>
  <c r="Q38" i="1"/>
  <c r="E34" i="1"/>
  <c r="F34" i="1" s="1"/>
  <c r="G34" i="1" s="1"/>
  <c r="K34" i="1" s="1"/>
  <c r="Q34" i="1"/>
  <c r="E35" i="1"/>
  <c r="F35" i="1" s="1"/>
  <c r="G35" i="1" s="1"/>
  <c r="K35" i="1" s="1"/>
  <c r="Q35" i="1"/>
  <c r="E37" i="1"/>
  <c r="F37" i="1" s="1"/>
  <c r="G37" i="1" s="1"/>
  <c r="K37" i="1" s="1"/>
  <c r="Q37" i="1"/>
  <c r="C9" i="1"/>
  <c r="D9" i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I26" i="1" s="1"/>
  <c r="E27" i="1"/>
  <c r="F27" i="1" s="1"/>
  <c r="G27" i="1" s="1"/>
  <c r="I27" i="1" s="1"/>
  <c r="E29" i="1"/>
  <c r="F29" i="1"/>
  <c r="G29" i="1" s="1"/>
  <c r="I29" i="1" s="1"/>
  <c r="E30" i="1"/>
  <c r="F30" i="1" s="1"/>
  <c r="G30" i="1" s="1"/>
  <c r="I30" i="1" s="1"/>
  <c r="E31" i="1"/>
  <c r="F31" i="1" s="1"/>
  <c r="G31" i="1" s="1"/>
  <c r="I31" i="1" s="1"/>
  <c r="E33" i="1"/>
  <c r="F33" i="1" s="1"/>
  <c r="G33" i="1" s="1"/>
  <c r="K33" i="1" s="1"/>
  <c r="E28" i="1"/>
  <c r="F28" i="1" s="1"/>
  <c r="G28" i="1" s="1"/>
  <c r="K28" i="1" s="1"/>
  <c r="E32" i="1"/>
  <c r="F32" i="1" s="1"/>
  <c r="G32" i="1" s="1"/>
  <c r="K32" i="1" s="1"/>
  <c r="E21" i="1"/>
  <c r="F21" i="1" s="1"/>
  <c r="G21" i="1" s="1"/>
  <c r="I21" i="1" s="1"/>
  <c r="E22" i="1"/>
  <c r="F22" i="1" s="1"/>
  <c r="U22" i="1" s="1"/>
  <c r="E23" i="1"/>
  <c r="F23" i="1" s="1"/>
  <c r="U23" i="1" s="1"/>
  <c r="F16" i="1"/>
  <c r="F17" i="1" s="1"/>
  <c r="C17" i="1"/>
  <c r="Q21" i="1"/>
  <c r="Q22" i="1"/>
  <c r="Q23" i="1"/>
  <c r="Q24" i="1"/>
  <c r="Q25" i="1"/>
  <c r="Q26" i="1"/>
  <c r="Q27" i="1"/>
  <c r="Q29" i="1"/>
  <c r="Q30" i="1"/>
  <c r="Q31" i="1"/>
  <c r="Q33" i="1"/>
  <c r="Q28" i="1"/>
  <c r="Q32" i="1"/>
  <c r="C12" i="1"/>
  <c r="C11" i="1"/>
  <c r="O38" i="1" l="1"/>
  <c r="O36" i="1"/>
  <c r="O35" i="1"/>
  <c r="O34" i="1"/>
  <c r="C16" i="1"/>
  <c r="D18" i="1" s="1"/>
  <c r="O27" i="1"/>
  <c r="O28" i="1"/>
  <c r="O31" i="1"/>
  <c r="O37" i="1"/>
  <c r="O30" i="1"/>
  <c r="O25" i="1"/>
  <c r="O26" i="1"/>
  <c r="O32" i="1"/>
  <c r="O22" i="1"/>
  <c r="O23" i="1"/>
  <c r="C15" i="1"/>
  <c r="F18" i="1" s="1"/>
  <c r="O33" i="1"/>
  <c r="O29" i="1"/>
  <c r="O24" i="1"/>
  <c r="C18" i="1" l="1"/>
  <c r="F19" i="1"/>
</calcChain>
</file>

<file path=xl/sharedStrings.xml><?xml version="1.0" encoding="utf-8"?>
<sst xmlns="http://schemas.openxmlformats.org/spreadsheetml/2006/main" count="88" uniqueCount="62">
  <si>
    <t>V1092 Per / GSC 2869-0639</t>
  </si>
  <si>
    <t>V1093 Per</t>
  </si>
  <si>
    <t>2019G</t>
  </si>
  <si>
    <t>G2869-0639</t>
  </si>
  <si>
    <t>EW</t>
  </si>
  <si>
    <t>pr_</t>
  </si>
  <si>
    <t>na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</si>
  <si>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</si>
  <si>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</si>
  <si>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</si>
  <si>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</si>
  <si>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</si>
  <si>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</si>
  <si>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GCVS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</si>
  <si>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</si>
  <si>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</si>
  <si>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</si>
  <si>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</si>
  <si>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</si>
  <si>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</si>
  <si>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</si>
  <si>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</si>
  <si>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</si>
  <si>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</si>
  <si>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</si>
  <si>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</si>
  <si>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</si>
  <si>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</si>
  <si>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</si>
  <si>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</si>
  <si>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</si>
  <si>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</si>
  <si>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</si>
  <si>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</si>
  <si>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</si>
  <si>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</si>
  <si>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</si>
  <si>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</si>
  <si>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</si>
  <si>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</si>
  <si>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</si>
  <si>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</si>
  <si>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</si>
  <si>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</si>
  <si>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</si>
  <si>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</si>
  <si>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</si>
  <si>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</si>
  <si>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6070</t>
  </si>
  <si>
    <t>I</t>
  </si>
  <si>
    <t>OEJV 0181</t>
  </si>
  <si>
    <t>II</t>
  </si>
  <si>
    <t>OEJV 0191</t>
  </si>
  <si>
    <t>JAVSO..48…87</t>
  </si>
  <si>
    <t>VSB 069</t>
  </si>
  <si>
    <t>V</t>
  </si>
  <si>
    <t>RHN 2021</t>
  </si>
  <si>
    <t>OEJV 212</t>
  </si>
  <si>
    <t>VSB, 91</t>
  </si>
  <si>
    <t>JBAV, 63</t>
  </si>
  <si>
    <t>OEJV 226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</si>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</sst>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dd/mm/yyyy"/>
    <numFmt numFmtId="167" formatCode="0.00000"/>
    <numFmt numFmtId="168" formatCode="0.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i/>
      <sz val="10"/>
      <color indexed="16"/>
      <name val="Arial"/>
      <family val="2"/>
    </font>
    <font>
      <i/>
      <sz val="10"/>
      <color indexed="1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7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" fillId="0" borderId="0"/>
    <xf numFmtId="0" fontId="17" fillId="0" borderId="0"/>
  </cellStyleXfs>
  <cellXfs count="5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2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" xfId="0" applyBorder="1">
      <alignment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65" fontId="10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2" fillId="0" borderId="0" xfId="5" applyFont="1" applyAlignment="1">
      <alignment horizontal="left" vertical="center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horizontal="left" vertical="center"/>
    </xf>
    <xf numFmtId="0" fontId="14" fillId="0" borderId="0" xfId="5" applyFont="1" applyAlignment="1">
      <alignment horizontal="left" vertical="center"/>
    </xf>
    <xf numFmtId="0" fontId="15" fillId="0" borderId="0" xfId="5" applyFont="1" applyAlignment="1">
      <alignment vertical="center"/>
    </xf>
    <xf numFmtId="0" fontId="15" fillId="0" borderId="0" xfId="5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5" fillId="0" borderId="0" xfId="6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8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7" fontId="18" fillId="0" borderId="0" xfId="0" applyNumberFormat="1" applyFont="1" applyAlignment="1">
      <alignment horizontal="lef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V1092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Active!$H$21:$H$32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3C-4D37-A68D-4C5BDB6F65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Active!$F$21:$F$320</c:f>
              <c:numCache>
                <c:formatCode>General</c:formatCode>
                <c:ptCount val="300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  <c:pt idx="12">
                  <c:v>21793.5</c:v>
                </c:pt>
                <c:pt idx="13">
                  <c:v>21931</c:v>
                </c:pt>
                <c:pt idx="14">
                  <c:v>22458.5</c:v>
                </c:pt>
                <c:pt idx="15">
                  <c:v>22809</c:v>
                </c:pt>
                <c:pt idx="16">
                  <c:v>22843</c:v>
                </c:pt>
                <c:pt idx="17">
                  <c:v>23118.5</c:v>
                </c:pt>
              </c:numCache>
            </c:numRef>
          </c:xVal>
          <c:yVal>
            <c:numRef>
              <c:f>Active!$I$21:$I$320</c:f>
              <c:numCache>
                <c:formatCode>General</c:formatCode>
                <c:ptCount val="300"/>
                <c:pt idx="0">
                  <c:v>0</c:v>
                </c:pt>
                <c:pt idx="3">
                  <c:v>-2.0340000002761371E-2</c:v>
                </c:pt>
                <c:pt idx="4">
                  <c:v>-1.7904999993334059E-2</c:v>
                </c:pt>
                <c:pt idx="5">
                  <c:v>-1.8889999999373686E-2</c:v>
                </c:pt>
                <c:pt idx="6">
                  <c:v>-1.9744999997783452E-2</c:v>
                </c:pt>
                <c:pt idx="8">
                  <c:v>-2.3489999999583233E-2</c:v>
                </c:pt>
                <c:pt idx="9">
                  <c:v>-2.0344999997178093E-2</c:v>
                </c:pt>
                <c:pt idx="10">
                  <c:v>-2.0199999999022111E-2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3C-4D37-A68D-4C5BDB6F65F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Active!$J$21:$J$32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3C-4D37-A68D-4C5BDB6F65F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Active!$F$21:$F$932</c:f>
              <c:numCache>
                <c:formatCode>General</c:formatCode>
                <c:ptCount val="9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  <c:pt idx="12">
                  <c:v>21793.5</c:v>
                </c:pt>
                <c:pt idx="13">
                  <c:v>21931</c:v>
                </c:pt>
                <c:pt idx="14">
                  <c:v>22458.5</c:v>
                </c:pt>
                <c:pt idx="15">
                  <c:v>22809</c:v>
                </c:pt>
                <c:pt idx="16">
                  <c:v>22843</c:v>
                </c:pt>
                <c:pt idx="17">
                  <c:v>23118.5</c:v>
                </c:pt>
              </c:numCache>
            </c:numRef>
          </c:xVal>
          <c:yVal>
            <c:numRef>
              <c:f>Active!$K$21:$K$932</c:f>
              <c:numCache>
                <c:formatCode>General</c:formatCode>
                <c:ptCount val="912"/>
                <c:pt idx="7">
                  <c:v>-1.9134999995003454E-2</c:v>
                </c:pt>
                <c:pt idx="11">
                  <c:v>-2.5759999996807892E-2</c:v>
                </c:pt>
                <c:pt idx="12">
                  <c:v>-2.478500000142958E-2</c:v>
                </c:pt>
                <c:pt idx="13">
                  <c:v>-2.8410000159055926E-2</c:v>
                </c:pt>
                <c:pt idx="14">
                  <c:v>-3.2334999996237457E-2</c:v>
                </c:pt>
                <c:pt idx="15">
                  <c:v>-3.7389999997685663E-2</c:v>
                </c:pt>
                <c:pt idx="16">
                  <c:v>-3.162999999767635E-2</c:v>
                </c:pt>
                <c:pt idx="17">
                  <c:v>-2.8635000002395827E-2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3C-4D37-A68D-4C5BDB6F65F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Active!$L$21:$L$32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3C-4D37-A68D-4C5BDB6F65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Active!$M$21:$M$32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3C-4D37-A68D-4C5BDB6F65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Active!$N$21:$N$32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3C-4D37-A68D-4C5BDB6F65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Active!$F$21:$F$932</c:f>
              <c:numCache>
                <c:formatCode>General</c:formatCode>
                <c:ptCount val="9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  <c:pt idx="12">
                  <c:v>21793.5</c:v>
                </c:pt>
                <c:pt idx="13">
                  <c:v>21931</c:v>
                </c:pt>
                <c:pt idx="14">
                  <c:v>22458.5</c:v>
                </c:pt>
                <c:pt idx="15">
                  <c:v>22809</c:v>
                </c:pt>
                <c:pt idx="16">
                  <c:v>22843</c:v>
                </c:pt>
                <c:pt idx="17">
                  <c:v>23118.5</c:v>
                </c:pt>
              </c:numCache>
            </c:numRef>
          </c:xVal>
          <c:yVal>
            <c:numRef>
              <c:f>Active!$O$21:$O$932</c:f>
              <c:numCache>
                <c:formatCode>General</c:formatCode>
                <c:ptCount val="912"/>
                <c:pt idx="1">
                  <c:v>-5.8549761419099226E-3</c:v>
                </c:pt>
                <c:pt idx="2">
                  <c:v>-5.8561750910473172E-3</c:v>
                </c:pt>
                <c:pt idx="3">
                  <c:v>-1.8668145573233343E-2</c:v>
                </c:pt>
                <c:pt idx="4">
                  <c:v>-1.8671742420645527E-2</c:v>
                </c:pt>
                <c:pt idx="5">
                  <c:v>-1.8680135064607282E-2</c:v>
                </c:pt>
                <c:pt idx="6">
                  <c:v>-1.8681334013744676E-2</c:v>
                </c:pt>
                <c:pt idx="7">
                  <c:v>-2.0837044562778035E-2</c:v>
                </c:pt>
                <c:pt idx="8">
                  <c:v>-2.1221907235881316E-2</c:v>
                </c:pt>
                <c:pt idx="9">
                  <c:v>-2.1223106185018711E-2</c:v>
                </c:pt>
                <c:pt idx="10">
                  <c:v>-2.1224305134156105E-2</c:v>
                </c:pt>
                <c:pt idx="11">
                  <c:v>-2.8168618537938766E-2</c:v>
                </c:pt>
                <c:pt idx="12">
                  <c:v>-2.8594245481713427E-2</c:v>
                </c:pt>
                <c:pt idx="13">
                  <c:v>-2.8923956494496614E-2</c:v>
                </c:pt>
                <c:pt idx="14">
                  <c:v>-3.0188847834446666E-2</c:v>
                </c:pt>
                <c:pt idx="15">
                  <c:v>-3.1029311179759451E-2</c:v>
                </c:pt>
                <c:pt idx="16">
                  <c:v>-3.1110839721102203E-2</c:v>
                </c:pt>
                <c:pt idx="17">
                  <c:v>-3.177146069580597E-2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3C-4D37-A68D-4C5BDB6F65F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</c:f>
              <c:numCache>
                <c:formatCode>General</c:formatCode>
                <c:ptCount val="12"/>
                <c:pt idx="0">
                  <c:v>0</c:v>
                </c:pt>
                <c:pt idx="1">
                  <c:v>12310.5</c:v>
                </c:pt>
                <c:pt idx="2">
                  <c:v>12311</c:v>
                </c:pt>
                <c:pt idx="3">
                  <c:v>17654</c:v>
                </c:pt>
                <c:pt idx="4">
                  <c:v>17655.5</c:v>
                </c:pt>
                <c:pt idx="5">
                  <c:v>17659</c:v>
                </c:pt>
                <c:pt idx="6">
                  <c:v>17659.5</c:v>
                </c:pt>
                <c:pt idx="7">
                  <c:v>18558.5</c:v>
                </c:pt>
                <c:pt idx="8">
                  <c:v>18719</c:v>
                </c:pt>
                <c:pt idx="9">
                  <c:v>18719.5</c:v>
                </c:pt>
                <c:pt idx="10">
                  <c:v>18720</c:v>
                </c:pt>
                <c:pt idx="11">
                  <c:v>21616</c:v>
                </c:pt>
              </c:numCache>
            </c:numRef>
          </c:xVal>
          <c:yVal>
            <c:numRef>
              <c:f>Active!$U$21:$U$32</c:f>
              <c:numCache>
                <c:formatCode>General</c:formatCode>
                <c:ptCount val="12"/>
                <c:pt idx="1">
                  <c:v>3.8449999992735684E-3</c:v>
                </c:pt>
                <c:pt idx="2">
                  <c:v>7.5900000010733493E-3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3C-4D37-A68D-4C5BDB6F6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490168"/>
        <c:axId val="1"/>
      </c:scatterChart>
      <c:valAx>
        <c:axId val="869490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3.5000000000000003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490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48872180451127"/>
          <c:y val="0.91591875339906836"/>
          <c:w val="0.714285714285714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590550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90F1E5-1756-4F39-4F17-60021FEA2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4" style="1" customWidth="1"/>
    <col min="4" max="4" width="9.42578125" style="1" customWidth="1"/>
    <col min="5" max="5" width="10.1406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6384" width="10.28515625" style="1"/>
  </cols>
  <sheetData>
    <row r="1" spans="1:19" ht="20.25" x14ac:dyDescent="0.3">
      <c r="A1" s="2" t="s">
        <v>0</v>
      </c>
      <c r="F1" s="3" t="s">
        <v>1</v>
      </c>
      <c r="G1" s="4" t="s">
        <v>2</v>
      </c>
      <c r="H1" s="5"/>
      <c r="I1" s="6" t="s">
        <v>3</v>
      </c>
      <c r="J1" s="3" t="s">
        <v>1</v>
      </c>
      <c r="K1" s="7">
        <v>3.2637999999999998</v>
      </c>
      <c r="L1" s="8">
        <v>42.432499999999997</v>
      </c>
      <c r="M1" s="9">
        <v>51519.650999999998</v>
      </c>
      <c r="N1" s="10">
        <v>0.35171000000000002</v>
      </c>
      <c r="O1" s="8" t="s">
        <v>4</v>
      </c>
      <c r="P1" s="8">
        <v>9.9700000000000006</v>
      </c>
      <c r="Q1" s="8">
        <v>10.29</v>
      </c>
      <c r="R1" s="11" t="s">
        <v>5</v>
      </c>
      <c r="S1" s="12" t="s">
        <v>6</v>
      </c>
    </row>
    <row r="2" spans="1:19" s="16" customFormat="1" ht="12.95" customHeight="1" x14ac:dyDescent="0.2">
      <c r="A2" s="16" t="s">
        <v>7</v>
      </c>
      <c r="B2" s="16" t="s">
        <v>4</v>
      </c>
      <c r="C2" s="17"/>
      <c r="D2" s="18"/>
    </row>
    <row r="3" spans="1:19" s="16" customFormat="1" ht="12.95" customHeight="1" x14ac:dyDescent="0.2"/>
    <row r="4" spans="1:19" s="16" customFormat="1" ht="12.95" customHeight="1" x14ac:dyDescent="0.2">
      <c r="A4" s="19" t="s">
        <v>8</v>
      </c>
      <c r="C4" s="20">
        <v>51519.650999999998</v>
      </c>
      <c r="D4" s="21">
        <v>0.35171000000000002</v>
      </c>
    </row>
    <row r="5" spans="1:19" s="16" customFormat="1" ht="12.95" customHeight="1" x14ac:dyDescent="0.2">
      <c r="A5" s="22" t="s">
        <v>9</v>
      </c>
      <c r="C5" s="23">
        <v>-9.5</v>
      </c>
      <c r="D5" s="16" t="s">
        <v>10</v>
      </c>
    </row>
    <row r="6" spans="1:19" s="16" customFormat="1" ht="12.95" customHeight="1" x14ac:dyDescent="0.2">
      <c r="A6" s="19" t="s">
        <v>11</v>
      </c>
    </row>
    <row r="7" spans="1:19" s="16" customFormat="1" ht="12.95" customHeight="1" x14ac:dyDescent="0.2">
      <c r="A7" s="16" t="s">
        <v>12</v>
      </c>
      <c r="C7" s="24">
        <v>51519.650999999998</v>
      </c>
      <c r="D7" s="25" t="s">
        <v>13</v>
      </c>
    </row>
    <row r="8" spans="1:19" s="16" customFormat="1" ht="12.95" customHeight="1" x14ac:dyDescent="0.2">
      <c r="A8" s="16" t="s">
        <v>14</v>
      </c>
      <c r="C8" s="24">
        <v>0.35171000000000002</v>
      </c>
      <c r="D8" s="25" t="s">
        <v>13</v>
      </c>
    </row>
    <row r="9" spans="1:19" s="16" customFormat="1" ht="12.95" customHeight="1" x14ac:dyDescent="0.2">
      <c r="A9" s="26" t="s">
        <v>15</v>
      </c>
      <c r="B9" s="27">
        <v>24</v>
      </c>
      <c r="C9" s="28" t="str">
        <f>"F"&amp;B9</f>
        <v>F24</v>
      </c>
      <c r="D9" s="29" t="str">
        <f>"G"&amp;B9</f>
        <v>G24</v>
      </c>
    </row>
    <row r="10" spans="1:19" s="16" customFormat="1" ht="12.95" customHeight="1" x14ac:dyDescent="0.2">
      <c r="C10" s="30" t="s">
        <v>16</v>
      </c>
      <c r="D10" s="30" t="s">
        <v>17</v>
      </c>
    </row>
    <row r="11" spans="1:19" s="16" customFormat="1" ht="12.95" customHeight="1" x14ac:dyDescent="0.2">
      <c r="A11" s="16" t="s">
        <v>18</v>
      </c>
      <c r="C11" s="29">
        <f ca="1">INTERCEPT(INDIRECT($D$9):G991,INDIRECT($C$9):F991)</f>
        <v>2.3664350569853342E-2</v>
      </c>
      <c r="D11" s="18"/>
    </row>
    <row r="12" spans="1:19" s="16" customFormat="1" ht="12.95" customHeight="1" x14ac:dyDescent="0.2">
      <c r="A12" s="16" t="s">
        <v>19</v>
      </c>
      <c r="C12" s="29">
        <f ca="1">SLOPE(INDIRECT($D$9):G991,INDIRECT($C$9):F991)</f>
        <v>-2.3978982747868295E-6</v>
      </c>
      <c r="D12" s="18"/>
    </row>
    <row r="13" spans="1:19" s="16" customFormat="1" ht="12.95" customHeight="1" x14ac:dyDescent="0.2">
      <c r="A13" s="16" t="s">
        <v>20</v>
      </c>
      <c r="C13" s="18" t="s">
        <v>6</v>
      </c>
    </row>
    <row r="14" spans="1:19" s="16" customFormat="1" ht="12.95" customHeight="1" x14ac:dyDescent="0.2"/>
    <row r="15" spans="1:19" s="16" customFormat="1" ht="12.95" customHeight="1" x14ac:dyDescent="0.2">
      <c r="A15" s="19" t="s">
        <v>21</v>
      </c>
      <c r="C15" s="31">
        <f ca="1">(C7+C11)+(C8+C12)*INT(MAX(F21:F3532))</f>
        <v>59650.451009738252</v>
      </c>
      <c r="E15" s="26" t="s">
        <v>22</v>
      </c>
      <c r="F15" s="32">
        <v>1</v>
      </c>
    </row>
    <row r="16" spans="1:19" s="16" customFormat="1" ht="12.95" customHeight="1" x14ac:dyDescent="0.2">
      <c r="A16" s="19" t="s">
        <v>23</v>
      </c>
      <c r="C16" s="31">
        <f ca="1">+C8+C12</f>
        <v>0.35170760210172525</v>
      </c>
      <c r="E16" s="26" t="s">
        <v>24</v>
      </c>
      <c r="F16" s="31">
        <f ca="1">NOW()+15018.5+$C$5/24</f>
        <v>60312.756153124996</v>
      </c>
    </row>
    <row r="17" spans="1:21" s="16" customFormat="1" ht="12.95" customHeight="1" x14ac:dyDescent="0.2">
      <c r="A17" s="26" t="s">
        <v>25</v>
      </c>
      <c r="C17" s="16">
        <f>COUNT(C21:C2190)</f>
        <v>18</v>
      </c>
      <c r="E17" s="26" t="s">
        <v>26</v>
      </c>
      <c r="F17" s="29">
        <f ca="1">ROUND(2*(F16-$C$7)/$C$8,0)/2+F15</f>
        <v>25002</v>
      </c>
    </row>
    <row r="18" spans="1:21" s="16" customFormat="1" ht="12.95" customHeight="1" x14ac:dyDescent="0.2">
      <c r="A18" s="19" t="s">
        <v>27</v>
      </c>
      <c r="C18" s="33">
        <f ca="1">+C15</f>
        <v>59650.451009738252</v>
      </c>
      <c r="D18" s="34">
        <f ca="1">+C16</f>
        <v>0.35170760210172525</v>
      </c>
      <c r="E18" s="26" t="s">
        <v>28</v>
      </c>
      <c r="F18" s="29">
        <f ca="1">ROUND(2*(F16-$C$15)/$C$16,0)/2+F15</f>
        <v>1884</v>
      </c>
    </row>
    <row r="19" spans="1:21" s="16" customFormat="1" ht="12.95" customHeight="1" x14ac:dyDescent="0.2">
      <c r="E19" s="26" t="s">
        <v>29</v>
      </c>
      <c r="F19" s="35">
        <f ca="1">+$C$15+$C$16*F18-15018.5-$C$5/24</f>
        <v>45294.963965431241</v>
      </c>
    </row>
    <row r="20" spans="1:21" s="16" customFormat="1" ht="12.95" customHeight="1" x14ac:dyDescent="0.2">
      <c r="A20" s="30" t="s">
        <v>30</v>
      </c>
      <c r="B20" s="30" t="s">
        <v>31</v>
      </c>
      <c r="C20" s="30" t="s">
        <v>32</v>
      </c>
      <c r="D20" s="30" t="s">
        <v>33</v>
      </c>
      <c r="E20" s="30" t="s">
        <v>34</v>
      </c>
      <c r="F20" s="30" t="s">
        <v>35</v>
      </c>
      <c r="G20" s="30" t="s">
        <v>36</v>
      </c>
      <c r="H20" s="36" t="s">
        <v>37</v>
      </c>
      <c r="I20" s="36" t="s">
        <v>38</v>
      </c>
      <c r="J20" s="36" t="s">
        <v>39</v>
      </c>
      <c r="K20" s="36" t="s">
        <v>40</v>
      </c>
      <c r="L20" s="36" t="s">
        <v>41</v>
      </c>
      <c r="M20" s="36" t="s">
        <v>42</v>
      </c>
      <c r="N20" s="36" t="s">
        <v>43</v>
      </c>
      <c r="O20" s="36" t="s">
        <v>44</v>
      </c>
      <c r="P20" s="36" t="s">
        <v>45</v>
      </c>
      <c r="Q20" s="30" t="s">
        <v>46</v>
      </c>
      <c r="U20" s="37" t="s">
        <v>47</v>
      </c>
    </row>
    <row r="21" spans="1:21" s="16" customFormat="1" ht="12.95" customHeight="1" x14ac:dyDescent="0.2">
      <c r="A21" s="16" t="s">
        <v>13</v>
      </c>
      <c r="C21" s="24">
        <v>51519.650999999998</v>
      </c>
      <c r="D21" s="24" t="s">
        <v>6</v>
      </c>
      <c r="E21" s="16">
        <f t="shared" ref="E21:E38" si="0">+(C21-C$7)/C$8</f>
        <v>0</v>
      </c>
      <c r="F21" s="16">
        <f t="shared" ref="F21:F38" si="1">ROUND(2*E21,0)/2</f>
        <v>0</v>
      </c>
      <c r="G21" s="16">
        <f>+C21-(C$7+F21*C$8)</f>
        <v>0</v>
      </c>
      <c r="I21" s="16">
        <f>+G21</f>
        <v>0</v>
      </c>
      <c r="Q21" s="38">
        <f t="shared" ref="Q21:Q38" si="2">+C21-15018.5</f>
        <v>36501.150999999998</v>
      </c>
    </row>
    <row r="22" spans="1:21" s="16" customFormat="1" ht="12.95" customHeight="1" x14ac:dyDescent="0.2">
      <c r="A22" s="39" t="s">
        <v>48</v>
      </c>
      <c r="B22" s="40" t="s">
        <v>49</v>
      </c>
      <c r="C22" s="39">
        <v>55849.380799999999</v>
      </c>
      <c r="D22" s="39">
        <v>1.6000000000000001E-3</v>
      </c>
      <c r="E22" s="16">
        <f t="shared" si="0"/>
        <v>12310.510932302182</v>
      </c>
      <c r="F22" s="16">
        <f t="shared" si="1"/>
        <v>12310.5</v>
      </c>
      <c r="O22" s="16">
        <f t="shared" ref="O22:O38" ca="1" si="3">+C$11+C$12*$F22</f>
        <v>-5.8549761419099226E-3</v>
      </c>
      <c r="Q22" s="38">
        <f t="shared" si="2"/>
        <v>40830.880799999999</v>
      </c>
      <c r="U22" s="16">
        <f>+C22-(C$7+F22*C$8)</f>
        <v>3.8449999992735684E-3</v>
      </c>
    </row>
    <row r="23" spans="1:21" s="16" customFormat="1" ht="12.95" customHeight="1" x14ac:dyDescent="0.2">
      <c r="A23" s="39" t="s">
        <v>48</v>
      </c>
      <c r="B23" s="40" t="s">
        <v>49</v>
      </c>
      <c r="C23" s="39">
        <v>55849.560400000002</v>
      </c>
      <c r="D23" s="39">
        <v>2.5999999999999999E-3</v>
      </c>
      <c r="E23" s="16">
        <f t="shared" si="0"/>
        <v>12311.021580279219</v>
      </c>
      <c r="F23" s="16">
        <f t="shared" si="1"/>
        <v>12311</v>
      </c>
      <c r="O23" s="16">
        <f t="shared" ca="1" si="3"/>
        <v>-5.8561750910473172E-3</v>
      </c>
      <c r="Q23" s="38">
        <f t="shared" si="2"/>
        <v>40831.060400000002</v>
      </c>
      <c r="U23" s="16">
        <f>+C23-(C$7+F23*C$8)</f>
        <v>7.5900000010733493E-3</v>
      </c>
    </row>
    <row r="24" spans="1:21" s="16" customFormat="1" ht="12.95" customHeight="1" x14ac:dyDescent="0.2">
      <c r="A24" s="41" t="s">
        <v>50</v>
      </c>
      <c r="B24" s="42" t="s">
        <v>49</v>
      </c>
      <c r="C24" s="43">
        <v>57728.718999999997</v>
      </c>
      <c r="D24" s="44">
        <v>5.0000000000000001E-3</v>
      </c>
      <c r="E24" s="16">
        <f t="shared" si="0"/>
        <v>17653.942168263624</v>
      </c>
      <c r="F24" s="16">
        <f t="shared" si="1"/>
        <v>17654</v>
      </c>
      <c r="G24" s="16">
        <f t="shared" ref="G24:G38" si="4">+C24-(C$7+F24*C$8)</f>
        <v>-2.0340000002761371E-2</v>
      </c>
      <c r="I24" s="16">
        <f>+G24</f>
        <v>-2.0340000002761371E-2</v>
      </c>
      <c r="O24" s="16">
        <f t="shared" ca="1" si="3"/>
        <v>-1.8668145573233343E-2</v>
      </c>
      <c r="Q24" s="38">
        <f t="shared" si="2"/>
        <v>42710.218999999997</v>
      </c>
    </row>
    <row r="25" spans="1:21" s="16" customFormat="1" ht="12.95" customHeight="1" x14ac:dyDescent="0.2">
      <c r="A25" s="41" t="s">
        <v>50</v>
      </c>
      <c r="B25" s="42" t="s">
        <v>51</v>
      </c>
      <c r="C25" s="43">
        <v>57729.249000000003</v>
      </c>
      <c r="D25" s="44">
        <v>4.0000000000000001E-3</v>
      </c>
      <c r="E25" s="16">
        <f t="shared" si="0"/>
        <v>17655.449091581148</v>
      </c>
      <c r="F25" s="16">
        <f t="shared" si="1"/>
        <v>17655.5</v>
      </c>
      <c r="G25" s="16">
        <f t="shared" si="4"/>
        <v>-1.7904999993334059E-2</v>
      </c>
      <c r="I25" s="16">
        <f>+G25</f>
        <v>-1.7904999993334059E-2</v>
      </c>
      <c r="O25" s="16">
        <f t="shared" ca="1" si="3"/>
        <v>-1.8671742420645527E-2</v>
      </c>
      <c r="Q25" s="38">
        <f t="shared" si="2"/>
        <v>42710.749000000003</v>
      </c>
    </row>
    <row r="26" spans="1:21" s="16" customFormat="1" ht="12.95" customHeight="1" x14ac:dyDescent="0.2">
      <c r="A26" s="41" t="s">
        <v>50</v>
      </c>
      <c r="B26" s="42" t="s">
        <v>49</v>
      </c>
      <c r="C26" s="43">
        <v>57730.478999999999</v>
      </c>
      <c r="D26" s="44">
        <v>4.0000000000000001E-3</v>
      </c>
      <c r="E26" s="16">
        <f t="shared" si="0"/>
        <v>17658.946290978365</v>
      </c>
      <c r="F26" s="16">
        <f t="shared" si="1"/>
        <v>17659</v>
      </c>
      <c r="G26" s="16">
        <f t="shared" si="4"/>
        <v>-1.8889999999373686E-2</v>
      </c>
      <c r="I26" s="16">
        <f>+G26</f>
        <v>-1.8889999999373686E-2</v>
      </c>
      <c r="O26" s="16">
        <f t="shared" ca="1" si="3"/>
        <v>-1.8680135064607282E-2</v>
      </c>
      <c r="Q26" s="38">
        <f t="shared" si="2"/>
        <v>42711.978999999999</v>
      </c>
    </row>
    <row r="27" spans="1:21" s="16" customFormat="1" ht="12.95" customHeight="1" x14ac:dyDescent="0.2">
      <c r="A27" s="41" t="s">
        <v>50</v>
      </c>
      <c r="B27" s="42" t="s">
        <v>51</v>
      </c>
      <c r="C27" s="43">
        <v>57730.654000000002</v>
      </c>
      <c r="D27" s="44">
        <v>4.0000000000000001E-3</v>
      </c>
      <c r="E27" s="16">
        <f t="shared" si="0"/>
        <v>17659.443859998304</v>
      </c>
      <c r="F27" s="16">
        <f t="shared" si="1"/>
        <v>17659.5</v>
      </c>
      <c r="G27" s="16">
        <f t="shared" si="4"/>
        <v>-1.9744999997783452E-2</v>
      </c>
      <c r="I27" s="16">
        <f>+G27</f>
        <v>-1.9744999997783452E-2</v>
      </c>
      <c r="O27" s="16">
        <f t="shared" ca="1" si="3"/>
        <v>-1.8681334013744676E-2</v>
      </c>
      <c r="Q27" s="38">
        <f t="shared" si="2"/>
        <v>42712.154000000002</v>
      </c>
    </row>
    <row r="28" spans="1:21" s="16" customFormat="1" ht="12.95" customHeight="1" x14ac:dyDescent="0.2">
      <c r="A28" s="45" t="s">
        <v>53</v>
      </c>
      <c r="B28" s="46" t="s">
        <v>49</v>
      </c>
      <c r="C28" s="47">
        <v>58046.841899999999</v>
      </c>
      <c r="D28" s="47">
        <v>2.9999999999999997E-4</v>
      </c>
      <c r="E28" s="16">
        <f t="shared" si="0"/>
        <v>18558.445594381737</v>
      </c>
      <c r="F28" s="16">
        <f t="shared" si="1"/>
        <v>18558.5</v>
      </c>
      <c r="G28" s="16">
        <f t="shared" si="4"/>
        <v>-1.9134999995003454E-2</v>
      </c>
      <c r="K28" s="16">
        <f>+G28</f>
        <v>-1.9134999995003454E-2</v>
      </c>
      <c r="O28" s="16">
        <f t="shared" ca="1" si="3"/>
        <v>-2.0837044562778035E-2</v>
      </c>
      <c r="Q28" s="38">
        <f t="shared" si="2"/>
        <v>43028.341899999999</v>
      </c>
    </row>
    <row r="29" spans="1:21" s="16" customFormat="1" ht="12.95" customHeight="1" x14ac:dyDescent="0.2">
      <c r="A29" s="48" t="s">
        <v>52</v>
      </c>
      <c r="B29" s="49" t="s">
        <v>51</v>
      </c>
      <c r="C29" s="50">
        <v>58103.286999999997</v>
      </c>
      <c r="D29" s="50">
        <v>1E-3</v>
      </c>
      <c r="E29" s="16">
        <f t="shared" si="0"/>
        <v>18718.933212021264</v>
      </c>
      <c r="F29" s="16">
        <f t="shared" si="1"/>
        <v>18719</v>
      </c>
      <c r="G29" s="16">
        <f t="shared" si="4"/>
        <v>-2.3489999999583233E-2</v>
      </c>
      <c r="I29" s="16">
        <f>+G29</f>
        <v>-2.3489999999583233E-2</v>
      </c>
      <c r="O29" s="16">
        <f t="shared" ca="1" si="3"/>
        <v>-2.1221907235881316E-2</v>
      </c>
      <c r="Q29" s="38">
        <f t="shared" si="2"/>
        <v>43084.786999999997</v>
      </c>
    </row>
    <row r="30" spans="1:21" s="16" customFormat="1" ht="12.95" customHeight="1" x14ac:dyDescent="0.2">
      <c r="A30" s="48" t="s">
        <v>52</v>
      </c>
      <c r="B30" s="49" t="s">
        <v>49</v>
      </c>
      <c r="C30" s="50">
        <v>58103.466</v>
      </c>
      <c r="D30" s="50">
        <v>1E-3</v>
      </c>
      <c r="E30" s="16">
        <f t="shared" si="0"/>
        <v>18719.442154047374</v>
      </c>
      <c r="F30" s="16">
        <f t="shared" si="1"/>
        <v>18719.5</v>
      </c>
      <c r="G30" s="16">
        <f t="shared" si="4"/>
        <v>-2.0344999997178093E-2</v>
      </c>
      <c r="I30" s="16">
        <f>+G30</f>
        <v>-2.0344999997178093E-2</v>
      </c>
      <c r="O30" s="16">
        <f t="shared" ca="1" si="3"/>
        <v>-2.1223106185018711E-2</v>
      </c>
      <c r="Q30" s="38">
        <f t="shared" si="2"/>
        <v>43084.966</v>
      </c>
    </row>
    <row r="31" spans="1:21" s="16" customFormat="1" ht="12.95" customHeight="1" x14ac:dyDescent="0.2">
      <c r="A31" s="48" t="s">
        <v>52</v>
      </c>
      <c r="B31" s="49" t="s">
        <v>51</v>
      </c>
      <c r="C31" s="50">
        <v>58103.642</v>
      </c>
      <c r="D31" s="50">
        <v>1E-3</v>
      </c>
      <c r="E31" s="16">
        <f t="shared" si="0"/>
        <v>18719.942566318845</v>
      </c>
      <c r="F31" s="16">
        <f t="shared" si="1"/>
        <v>18720</v>
      </c>
      <c r="G31" s="16">
        <f t="shared" si="4"/>
        <v>-2.0199999999022111E-2</v>
      </c>
      <c r="I31" s="16">
        <f>+G31</f>
        <v>-2.0199999999022111E-2</v>
      </c>
      <c r="O31" s="16">
        <f t="shared" ca="1" si="3"/>
        <v>-2.1224305134156105E-2</v>
      </c>
      <c r="Q31" s="38">
        <f t="shared" si="2"/>
        <v>43085.142</v>
      </c>
    </row>
    <row r="32" spans="1:21" s="16" customFormat="1" ht="12.95" customHeight="1" x14ac:dyDescent="0.2">
      <c r="A32" s="45" t="s">
        <v>54</v>
      </c>
      <c r="B32" s="46" t="s">
        <v>49</v>
      </c>
      <c r="C32" s="47">
        <v>59122.188600000001</v>
      </c>
      <c r="D32" s="47" t="s">
        <v>55</v>
      </c>
      <c r="E32" s="16">
        <f t="shared" si="0"/>
        <v>21615.926757840272</v>
      </c>
      <c r="F32" s="16">
        <f t="shared" si="1"/>
        <v>21616</v>
      </c>
      <c r="G32" s="16">
        <f t="shared" si="4"/>
        <v>-2.5759999996807892E-2</v>
      </c>
      <c r="K32" s="16">
        <f t="shared" ref="K32:K38" si="5">+G32</f>
        <v>-2.5759999996807892E-2</v>
      </c>
      <c r="O32" s="16">
        <f t="shared" ca="1" si="3"/>
        <v>-2.8168618537938766E-2</v>
      </c>
      <c r="Q32" s="38">
        <f t="shared" si="2"/>
        <v>44103.688600000001</v>
      </c>
    </row>
    <row r="33" spans="1:17" s="16" customFormat="1" ht="12.95" customHeight="1" x14ac:dyDescent="0.2">
      <c r="A33" s="51" t="s">
        <v>57</v>
      </c>
      <c r="C33" s="24">
        <v>59184.6181</v>
      </c>
      <c r="D33" s="24">
        <v>2.0000000000000001E-4</v>
      </c>
      <c r="E33" s="16">
        <f t="shared" si="0"/>
        <v>21793.429530010522</v>
      </c>
      <c r="F33" s="16">
        <f t="shared" si="1"/>
        <v>21793.5</v>
      </c>
      <c r="G33" s="16">
        <f t="shared" si="4"/>
        <v>-2.478500000142958E-2</v>
      </c>
      <c r="K33" s="16">
        <f t="shared" si="5"/>
        <v>-2.478500000142958E-2</v>
      </c>
      <c r="O33" s="16">
        <f t="shared" ca="1" si="3"/>
        <v>-2.8594245481713427E-2</v>
      </c>
      <c r="Q33" s="38">
        <f t="shared" si="2"/>
        <v>44166.1181</v>
      </c>
    </row>
    <row r="34" spans="1:17" s="16" customFormat="1" ht="12.95" customHeight="1" x14ac:dyDescent="0.2">
      <c r="A34" s="14" t="s">
        <v>58</v>
      </c>
      <c r="B34" s="13" t="s">
        <v>49</v>
      </c>
      <c r="C34" s="57">
        <v>59232.974599999841</v>
      </c>
      <c r="D34" s="58" t="s">
        <v>55</v>
      </c>
      <c r="E34" s="16">
        <f t="shared" si="0"/>
        <v>21930.919223223231</v>
      </c>
      <c r="F34" s="16">
        <f t="shared" si="1"/>
        <v>21931</v>
      </c>
      <c r="G34" s="16">
        <f t="shared" si="4"/>
        <v>-2.8410000159055926E-2</v>
      </c>
      <c r="K34" s="16">
        <f t="shared" si="5"/>
        <v>-2.8410000159055926E-2</v>
      </c>
      <c r="O34" s="16">
        <f t="shared" ca="1" si="3"/>
        <v>-2.8923956494496614E-2</v>
      </c>
      <c r="Q34" s="38">
        <f t="shared" si="2"/>
        <v>44214.474599999841</v>
      </c>
    </row>
    <row r="35" spans="1:17" s="16" customFormat="1" ht="12.95" customHeight="1" x14ac:dyDescent="0.2">
      <c r="A35" s="14" t="s">
        <v>59</v>
      </c>
      <c r="B35" s="13" t="s">
        <v>51</v>
      </c>
      <c r="C35" s="57">
        <v>59418.4977</v>
      </c>
      <c r="D35" s="58">
        <v>5.9999999999999995E-4</v>
      </c>
      <c r="E35" s="16">
        <f t="shared" si="0"/>
        <v>22458.408063461378</v>
      </c>
      <c r="F35" s="16">
        <f t="shared" si="1"/>
        <v>22458.5</v>
      </c>
      <c r="G35" s="16">
        <f t="shared" si="4"/>
        <v>-3.2334999996237457E-2</v>
      </c>
      <c r="K35" s="16">
        <f t="shared" si="5"/>
        <v>-3.2334999996237457E-2</v>
      </c>
      <c r="O35" s="16">
        <f t="shared" ca="1" si="3"/>
        <v>-3.0188847834446666E-2</v>
      </c>
      <c r="Q35" s="38">
        <f t="shared" si="2"/>
        <v>44399.9977</v>
      </c>
    </row>
    <row r="36" spans="1:17" s="16" customFormat="1" ht="12.95" customHeight="1" x14ac:dyDescent="0.2">
      <c r="A36" s="15" t="s">
        <v>60</v>
      </c>
      <c r="B36" s="53" t="s">
        <v>49</v>
      </c>
      <c r="C36" s="54">
        <v>59541.767</v>
      </c>
      <c r="D36" s="55">
        <v>2E-3</v>
      </c>
      <c r="E36" s="16">
        <f t="shared" si="0"/>
        <v>22808.893690824832</v>
      </c>
      <c r="F36" s="16">
        <f t="shared" si="1"/>
        <v>22809</v>
      </c>
      <c r="G36" s="16">
        <f t="shared" si="4"/>
        <v>-3.7389999997685663E-2</v>
      </c>
      <c r="K36" s="16">
        <f t="shared" si="5"/>
        <v>-3.7389999997685663E-2</v>
      </c>
      <c r="O36" s="16">
        <f t="shared" ca="1" si="3"/>
        <v>-3.1029311179759451E-2</v>
      </c>
      <c r="Q36" s="38">
        <f t="shared" si="2"/>
        <v>44523.267</v>
      </c>
    </row>
    <row r="37" spans="1:17" s="16" customFormat="1" ht="12.95" customHeight="1" x14ac:dyDescent="0.2">
      <c r="A37" s="19" t="s">
        <v>56</v>
      </c>
      <c r="C37" s="52">
        <v>59553.730900000002</v>
      </c>
      <c r="D37" s="52">
        <v>2.9999999999999997E-4</v>
      </c>
      <c r="E37" s="16">
        <f t="shared" si="0"/>
        <v>22842.910067953722</v>
      </c>
      <c r="F37" s="16">
        <f t="shared" si="1"/>
        <v>22843</v>
      </c>
      <c r="G37" s="16">
        <f t="shared" si="4"/>
        <v>-3.162999999767635E-2</v>
      </c>
      <c r="K37" s="16">
        <f t="shared" si="5"/>
        <v>-3.162999999767635E-2</v>
      </c>
      <c r="O37" s="16">
        <f t="shared" ca="1" si="3"/>
        <v>-3.1110839721102203E-2</v>
      </c>
      <c r="Q37" s="38">
        <f t="shared" si="2"/>
        <v>44535.230900000002</v>
      </c>
    </row>
    <row r="38" spans="1:17" s="16" customFormat="1" ht="12.95" customHeight="1" x14ac:dyDescent="0.2">
      <c r="A38" s="15" t="s">
        <v>61</v>
      </c>
      <c r="B38" s="53" t="s">
        <v>51</v>
      </c>
      <c r="C38" s="56">
        <v>59650.63</v>
      </c>
      <c r="D38" s="55">
        <v>5.9999999999999995E-4</v>
      </c>
      <c r="E38" s="16">
        <f t="shared" si="0"/>
        <v>23118.418583492079</v>
      </c>
      <c r="F38" s="16">
        <f t="shared" si="1"/>
        <v>23118.5</v>
      </c>
      <c r="G38" s="16">
        <f t="shared" si="4"/>
        <v>-2.8635000002395827E-2</v>
      </c>
      <c r="K38" s="16">
        <f t="shared" si="5"/>
        <v>-2.8635000002395827E-2</v>
      </c>
      <c r="O38" s="16">
        <f t="shared" ca="1" si="3"/>
        <v>-3.177146069580597E-2</v>
      </c>
      <c r="Q38" s="38">
        <f t="shared" si="2"/>
        <v>44632.13</v>
      </c>
    </row>
    <row r="39" spans="1:17" s="16" customFormat="1" ht="12.95" customHeight="1" x14ac:dyDescent="0.2">
      <c r="C39" s="24"/>
      <c r="D39" s="24"/>
    </row>
    <row r="40" spans="1:17" s="16" customFormat="1" ht="12.95" customHeight="1" x14ac:dyDescent="0.2">
      <c r="C40" s="24"/>
      <c r="D40" s="24"/>
    </row>
    <row r="41" spans="1:17" s="16" customFormat="1" ht="12.95" customHeight="1" x14ac:dyDescent="0.2">
      <c r="C41" s="24"/>
      <c r="D41" s="24"/>
    </row>
    <row r="42" spans="1:17" s="16" customFormat="1" ht="12.95" customHeight="1" x14ac:dyDescent="0.2">
      <c r="C42" s="24"/>
      <c r="D42" s="24"/>
    </row>
    <row r="43" spans="1:17" s="16" customFormat="1" ht="12.95" customHeight="1" x14ac:dyDescent="0.2">
      <c r="C43" s="24"/>
      <c r="D43" s="24"/>
    </row>
    <row r="44" spans="1:17" s="16" customFormat="1" ht="12.95" customHeight="1" x14ac:dyDescent="0.2">
      <c r="C44" s="24"/>
      <c r="D44" s="24"/>
    </row>
    <row r="45" spans="1:17" s="16" customFormat="1" ht="12.95" customHeight="1" x14ac:dyDescent="0.2">
      <c r="C45" s="24"/>
      <c r="D45" s="24"/>
    </row>
    <row r="46" spans="1:17" s="16" customFormat="1" ht="12.95" customHeight="1" x14ac:dyDescent="0.2">
      <c r="C46" s="24"/>
      <c r="D46" s="24"/>
    </row>
    <row r="47" spans="1:17" s="16" customFormat="1" ht="12.95" customHeight="1" x14ac:dyDescent="0.2">
      <c r="C47" s="24"/>
      <c r="D47" s="24"/>
    </row>
    <row r="48" spans="1:17" s="16" customFormat="1" ht="12.95" customHeight="1" x14ac:dyDescent="0.2">
      <c r="C48" s="24"/>
      <c r="D48" s="24"/>
    </row>
    <row r="49" spans="3:4" s="16" customFormat="1" ht="12.95" customHeight="1" x14ac:dyDescent="0.2">
      <c r="C49" s="24"/>
      <c r="D49" s="24"/>
    </row>
    <row r="50" spans="3:4" s="16" customFormat="1" ht="12.95" customHeight="1" x14ac:dyDescent="0.2">
      <c r="C50" s="24"/>
      <c r="D50" s="24"/>
    </row>
    <row r="51" spans="3:4" s="16" customFormat="1" ht="12.95" customHeight="1" x14ac:dyDescent="0.2">
      <c r="C51" s="24"/>
      <c r="D51" s="24"/>
    </row>
    <row r="52" spans="3:4" s="16" customFormat="1" ht="12.95" customHeight="1" x14ac:dyDescent="0.2">
      <c r="C52" s="24"/>
      <c r="D52" s="24"/>
    </row>
    <row r="53" spans="3:4" s="16" customFormat="1" ht="12.95" customHeight="1" x14ac:dyDescent="0.2">
      <c r="C53" s="24"/>
      <c r="D53" s="24"/>
    </row>
    <row r="54" spans="3:4" s="16" customFormat="1" ht="12.95" customHeight="1" x14ac:dyDescent="0.2">
      <c r="C54" s="24"/>
      <c r="D54" s="24"/>
    </row>
    <row r="55" spans="3:4" s="16" customFormat="1" ht="12.95" customHeight="1" x14ac:dyDescent="0.2">
      <c r="C55" s="24"/>
      <c r="D55" s="24"/>
    </row>
    <row r="56" spans="3:4" s="16" customFormat="1" ht="12.95" customHeight="1" x14ac:dyDescent="0.2">
      <c r="C56" s="24"/>
      <c r="D56" s="24"/>
    </row>
    <row r="57" spans="3:4" s="16" customFormat="1" ht="12.95" customHeight="1" x14ac:dyDescent="0.2">
      <c r="C57" s="24"/>
      <c r="D57" s="24"/>
    </row>
    <row r="58" spans="3:4" s="16" customFormat="1" ht="12.95" customHeight="1" x14ac:dyDescent="0.2">
      <c r="C58" s="24"/>
      <c r="D58" s="24"/>
    </row>
    <row r="59" spans="3:4" s="16" customFormat="1" ht="12.95" customHeight="1" x14ac:dyDescent="0.2">
      <c r="C59" s="24"/>
      <c r="D59" s="24"/>
    </row>
    <row r="60" spans="3:4" s="16" customFormat="1" ht="12.95" customHeight="1" x14ac:dyDescent="0.2">
      <c r="C60" s="24"/>
      <c r="D60" s="24"/>
    </row>
    <row r="61" spans="3:4" s="16" customFormat="1" ht="12.95" customHeight="1" x14ac:dyDescent="0.2">
      <c r="C61" s="24"/>
      <c r="D61" s="24"/>
    </row>
    <row r="62" spans="3:4" s="16" customFormat="1" ht="12.95" customHeight="1" x14ac:dyDescent="0.2">
      <c r="C62" s="24"/>
      <c r="D62" s="24"/>
    </row>
    <row r="63" spans="3:4" s="16" customFormat="1" ht="12.95" customHeight="1" x14ac:dyDescent="0.2">
      <c r="C63" s="24"/>
      <c r="D63" s="24"/>
    </row>
    <row r="64" spans="3:4" s="16" customFormat="1" ht="12.95" customHeight="1" x14ac:dyDescent="0.2">
      <c r="C64" s="24"/>
      <c r="D64" s="24"/>
    </row>
    <row r="65" spans="3:4" s="16" customFormat="1" ht="12.95" customHeight="1" x14ac:dyDescent="0.2">
      <c r="C65" s="24"/>
      <c r="D65" s="24"/>
    </row>
    <row r="66" spans="3:4" s="16" customFormat="1" ht="12.95" customHeight="1" x14ac:dyDescent="0.2">
      <c r="C66" s="24"/>
      <c r="D66" s="24"/>
    </row>
    <row r="67" spans="3:4" s="16" customFormat="1" ht="12.95" customHeight="1" x14ac:dyDescent="0.2">
      <c r="C67" s="24"/>
      <c r="D67" s="24"/>
    </row>
    <row r="68" spans="3:4" s="16" customFormat="1" ht="12.95" customHeight="1" x14ac:dyDescent="0.2">
      <c r="C68" s="24"/>
      <c r="D68" s="24"/>
    </row>
    <row r="69" spans="3:4" s="16" customFormat="1" ht="12.95" customHeight="1" x14ac:dyDescent="0.2">
      <c r="C69" s="24"/>
      <c r="D69" s="24"/>
    </row>
    <row r="70" spans="3:4" s="16" customFormat="1" ht="12.95" customHeight="1" x14ac:dyDescent="0.2">
      <c r="C70" s="24"/>
      <c r="D70" s="24"/>
    </row>
    <row r="71" spans="3:4" s="16" customFormat="1" ht="12.95" customHeight="1" x14ac:dyDescent="0.2">
      <c r="C71" s="24"/>
      <c r="D71" s="24"/>
    </row>
    <row r="72" spans="3:4" s="16" customFormat="1" ht="12.95" customHeight="1" x14ac:dyDescent="0.2">
      <c r="C72" s="24"/>
      <c r="D72" s="24"/>
    </row>
    <row r="73" spans="3:4" s="16" customFormat="1" ht="12.95" customHeight="1" x14ac:dyDescent="0.2">
      <c r="C73" s="24"/>
      <c r="D73" s="24"/>
    </row>
    <row r="74" spans="3:4" s="16" customFormat="1" ht="12.95" customHeight="1" x14ac:dyDescent="0.2">
      <c r="C74" s="24"/>
      <c r="D74" s="24"/>
    </row>
    <row r="75" spans="3:4" s="16" customFormat="1" ht="12.95" customHeight="1" x14ac:dyDescent="0.2">
      <c r="C75" s="24"/>
      <c r="D75" s="24"/>
    </row>
    <row r="76" spans="3:4" s="16" customFormat="1" ht="12.95" customHeight="1" x14ac:dyDescent="0.2">
      <c r="C76" s="24"/>
      <c r="D76" s="24"/>
    </row>
    <row r="77" spans="3:4" s="16" customFormat="1" ht="12.95" customHeight="1" x14ac:dyDescent="0.2">
      <c r="C77" s="24"/>
      <c r="D77" s="24"/>
    </row>
    <row r="78" spans="3:4" s="16" customFormat="1" ht="12.95" customHeight="1" x14ac:dyDescent="0.2">
      <c r="C78" s="24"/>
      <c r="D78" s="24"/>
    </row>
    <row r="79" spans="3:4" s="16" customFormat="1" ht="12.95" customHeight="1" x14ac:dyDescent="0.2">
      <c r="C79" s="24"/>
      <c r="D79" s="24"/>
    </row>
    <row r="80" spans="3:4" s="16" customFormat="1" ht="12.95" customHeight="1" x14ac:dyDescent="0.2">
      <c r="C80" s="24"/>
      <c r="D80" s="24"/>
    </row>
    <row r="81" spans="3:4" s="16" customFormat="1" ht="12.95" customHeight="1" x14ac:dyDescent="0.2">
      <c r="C81" s="24"/>
      <c r="D81" s="24"/>
    </row>
    <row r="82" spans="3:4" s="16" customFormat="1" ht="12.95" customHeight="1" x14ac:dyDescent="0.2">
      <c r="C82" s="24"/>
      <c r="D82" s="24"/>
    </row>
    <row r="83" spans="3:4" s="16" customFormat="1" ht="12.95" customHeight="1" x14ac:dyDescent="0.2">
      <c r="C83" s="24"/>
      <c r="D83" s="24"/>
    </row>
    <row r="84" spans="3:4" s="16" customFormat="1" ht="12.95" customHeight="1" x14ac:dyDescent="0.2">
      <c r="C84" s="24"/>
      <c r="D84" s="24"/>
    </row>
    <row r="85" spans="3:4" s="16" customFormat="1" ht="12.95" customHeight="1" x14ac:dyDescent="0.2">
      <c r="C85" s="24"/>
      <c r="D85" s="24"/>
    </row>
    <row r="86" spans="3:4" s="16" customFormat="1" ht="12.95" customHeight="1" x14ac:dyDescent="0.2">
      <c r="C86" s="24"/>
      <c r="D86" s="24"/>
    </row>
    <row r="87" spans="3:4" s="16" customFormat="1" ht="12.95" customHeight="1" x14ac:dyDescent="0.2">
      <c r="C87" s="24"/>
      <c r="D87" s="24"/>
    </row>
    <row r="88" spans="3:4" s="16" customFormat="1" ht="12.95" customHeight="1" x14ac:dyDescent="0.2">
      <c r="C88" s="24"/>
      <c r="D88" s="24"/>
    </row>
    <row r="89" spans="3:4" s="16" customFormat="1" ht="12.95" customHeight="1" x14ac:dyDescent="0.2">
      <c r="C89" s="24"/>
      <c r="D89" s="24"/>
    </row>
    <row r="90" spans="3:4" s="16" customFormat="1" ht="12.95" customHeight="1" x14ac:dyDescent="0.2">
      <c r="C90" s="24"/>
      <c r="D90" s="24"/>
    </row>
    <row r="91" spans="3:4" s="16" customFormat="1" ht="12.95" customHeight="1" x14ac:dyDescent="0.2">
      <c r="C91" s="24"/>
      <c r="D91" s="24"/>
    </row>
    <row r="92" spans="3:4" s="16" customFormat="1" ht="12.95" customHeight="1" x14ac:dyDescent="0.2">
      <c r="C92" s="24"/>
      <c r="D92" s="24"/>
    </row>
    <row r="93" spans="3:4" s="16" customFormat="1" ht="12.95" customHeight="1" x14ac:dyDescent="0.2">
      <c r="C93" s="24"/>
      <c r="D93" s="24"/>
    </row>
    <row r="94" spans="3:4" s="16" customFormat="1" ht="12.95" customHeight="1" x14ac:dyDescent="0.2">
      <c r="C94" s="24"/>
      <c r="D94" s="24"/>
    </row>
    <row r="95" spans="3:4" s="16" customFormat="1" ht="12.95" customHeight="1" x14ac:dyDescent="0.2">
      <c r="C95" s="24"/>
      <c r="D95" s="24"/>
    </row>
    <row r="96" spans="3:4" s="16" customFormat="1" ht="12.95" customHeight="1" x14ac:dyDescent="0.2">
      <c r="C96" s="24"/>
      <c r="D96" s="24"/>
    </row>
    <row r="97" spans="3:4" s="16" customFormat="1" ht="12.95" customHeight="1" x14ac:dyDescent="0.2">
      <c r="C97" s="24"/>
      <c r="D97" s="24"/>
    </row>
    <row r="98" spans="3:4" s="16" customFormat="1" ht="12.95" customHeight="1" x14ac:dyDescent="0.2">
      <c r="C98" s="24"/>
      <c r="D98" s="24"/>
    </row>
    <row r="99" spans="3:4" s="16" customFormat="1" ht="12.95" customHeight="1" x14ac:dyDescent="0.2">
      <c r="C99" s="24"/>
      <c r="D99" s="24"/>
    </row>
    <row r="100" spans="3:4" s="16" customFormat="1" ht="12.95" customHeight="1" x14ac:dyDescent="0.2">
      <c r="C100" s="24"/>
      <c r="D100" s="24"/>
    </row>
    <row r="101" spans="3:4" s="16" customFormat="1" ht="12.95" customHeight="1" x14ac:dyDescent="0.2">
      <c r="C101" s="24"/>
      <c r="D101" s="24"/>
    </row>
    <row r="102" spans="3:4" s="16" customFormat="1" ht="12.95" customHeight="1" x14ac:dyDescent="0.2">
      <c r="C102" s="24"/>
      <c r="D102" s="24"/>
    </row>
    <row r="103" spans="3:4" s="16" customFormat="1" ht="12.95" customHeight="1" x14ac:dyDescent="0.2">
      <c r="C103" s="24"/>
      <c r="D103" s="24"/>
    </row>
    <row r="104" spans="3:4" s="16" customFormat="1" ht="12.95" customHeight="1" x14ac:dyDescent="0.2">
      <c r="C104" s="24"/>
      <c r="D104" s="24"/>
    </row>
    <row r="105" spans="3:4" s="16" customFormat="1" ht="12.95" customHeight="1" x14ac:dyDescent="0.2">
      <c r="C105" s="24"/>
      <c r="D105" s="24"/>
    </row>
    <row r="106" spans="3:4" s="16" customFormat="1" ht="12.95" customHeight="1" x14ac:dyDescent="0.2">
      <c r="C106" s="24"/>
      <c r="D106" s="24"/>
    </row>
    <row r="107" spans="3:4" s="16" customFormat="1" ht="12.95" customHeight="1" x14ac:dyDescent="0.2">
      <c r="C107" s="24"/>
      <c r="D107" s="24"/>
    </row>
    <row r="108" spans="3:4" s="16" customFormat="1" ht="12.95" customHeight="1" x14ac:dyDescent="0.2">
      <c r="C108" s="24"/>
      <c r="D108" s="24"/>
    </row>
    <row r="109" spans="3:4" s="16" customFormat="1" ht="12.95" customHeight="1" x14ac:dyDescent="0.2">
      <c r="C109" s="24"/>
      <c r="D109" s="24"/>
    </row>
    <row r="110" spans="3:4" s="16" customFormat="1" ht="12.95" customHeight="1" x14ac:dyDescent="0.2">
      <c r="C110" s="24"/>
      <c r="D110" s="24"/>
    </row>
    <row r="111" spans="3:4" s="16" customFormat="1" ht="12.95" customHeight="1" x14ac:dyDescent="0.2">
      <c r="C111" s="24"/>
      <c r="D111" s="24"/>
    </row>
    <row r="112" spans="3:4" s="16" customFormat="1" ht="12.95" customHeight="1" x14ac:dyDescent="0.2">
      <c r="C112" s="24"/>
      <c r="D112" s="24"/>
    </row>
    <row r="113" spans="3:4" s="16" customFormat="1" ht="12.95" customHeight="1" x14ac:dyDescent="0.2">
      <c r="C113" s="24"/>
      <c r="D113" s="24"/>
    </row>
    <row r="114" spans="3:4" s="16" customFormat="1" ht="12.95" customHeight="1" x14ac:dyDescent="0.2">
      <c r="C114" s="24"/>
      <c r="D114" s="24"/>
    </row>
    <row r="115" spans="3:4" s="16" customFormat="1" ht="12.95" customHeight="1" x14ac:dyDescent="0.2">
      <c r="C115" s="24"/>
      <c r="D115" s="24"/>
    </row>
    <row r="116" spans="3:4" s="16" customFormat="1" ht="12.95" customHeight="1" x14ac:dyDescent="0.2">
      <c r="C116" s="24"/>
      <c r="D116" s="24"/>
    </row>
    <row r="117" spans="3:4" s="16" customFormat="1" ht="12.95" customHeight="1" x14ac:dyDescent="0.2">
      <c r="C117" s="24"/>
      <c r="D117" s="24"/>
    </row>
    <row r="118" spans="3:4" s="16" customFormat="1" ht="12.95" customHeight="1" x14ac:dyDescent="0.2">
      <c r="C118" s="24"/>
      <c r="D118" s="24"/>
    </row>
    <row r="119" spans="3:4" s="16" customFormat="1" ht="12.95" customHeight="1" x14ac:dyDescent="0.2">
      <c r="C119" s="24"/>
      <c r="D119" s="24"/>
    </row>
    <row r="120" spans="3:4" s="16" customFormat="1" ht="12.95" customHeight="1" x14ac:dyDescent="0.2">
      <c r="C120" s="24"/>
      <c r="D120" s="24"/>
    </row>
    <row r="121" spans="3:4" s="16" customFormat="1" ht="12.95" customHeight="1" x14ac:dyDescent="0.2">
      <c r="C121" s="24"/>
      <c r="D121" s="24"/>
    </row>
    <row r="122" spans="3:4" s="16" customFormat="1" ht="12.95" customHeight="1" x14ac:dyDescent="0.2">
      <c r="C122" s="24"/>
      <c r="D122" s="24"/>
    </row>
    <row r="123" spans="3:4" s="16" customFormat="1" ht="12.95" customHeight="1" x14ac:dyDescent="0.2">
      <c r="C123" s="24"/>
      <c r="D123" s="24"/>
    </row>
    <row r="124" spans="3:4" s="16" customFormat="1" ht="12.95" customHeight="1" x14ac:dyDescent="0.2">
      <c r="C124" s="24"/>
      <c r="D124" s="24"/>
    </row>
    <row r="125" spans="3:4" s="16" customFormat="1" ht="12.95" customHeight="1" x14ac:dyDescent="0.2">
      <c r="C125" s="24"/>
      <c r="D125" s="24"/>
    </row>
    <row r="126" spans="3:4" s="16" customFormat="1" ht="12.95" customHeight="1" x14ac:dyDescent="0.2">
      <c r="C126" s="24"/>
      <c r="D126" s="24"/>
    </row>
    <row r="127" spans="3:4" s="16" customFormat="1" ht="12.95" customHeight="1" x14ac:dyDescent="0.2">
      <c r="C127" s="24"/>
      <c r="D127" s="24"/>
    </row>
    <row r="128" spans="3:4" s="16" customFormat="1" ht="12.95" customHeight="1" x14ac:dyDescent="0.2">
      <c r="C128" s="24"/>
      <c r="D128" s="24"/>
    </row>
    <row r="129" spans="3:4" s="16" customFormat="1" ht="12.95" customHeight="1" x14ac:dyDescent="0.2">
      <c r="C129" s="24"/>
      <c r="D129" s="24"/>
    </row>
    <row r="130" spans="3:4" s="16" customFormat="1" ht="12.95" customHeight="1" x14ac:dyDescent="0.2">
      <c r="C130" s="24"/>
      <c r="D130" s="24"/>
    </row>
    <row r="131" spans="3:4" s="16" customFormat="1" ht="12.95" customHeight="1" x14ac:dyDescent="0.2">
      <c r="C131" s="24"/>
      <c r="D131" s="24"/>
    </row>
    <row r="132" spans="3:4" s="16" customFormat="1" ht="12.95" customHeight="1" x14ac:dyDescent="0.2">
      <c r="C132" s="24"/>
      <c r="D132" s="24"/>
    </row>
    <row r="133" spans="3:4" s="16" customFormat="1" ht="12.95" customHeight="1" x14ac:dyDescent="0.2">
      <c r="C133" s="24"/>
      <c r="D133" s="24"/>
    </row>
    <row r="134" spans="3:4" s="16" customFormat="1" ht="12.95" customHeight="1" x14ac:dyDescent="0.2">
      <c r="C134" s="24"/>
      <c r="D134" s="24"/>
    </row>
    <row r="135" spans="3:4" s="16" customFormat="1" ht="12.95" customHeight="1" x14ac:dyDescent="0.2">
      <c r="C135" s="24"/>
      <c r="D135" s="24"/>
    </row>
    <row r="136" spans="3:4" s="16" customFormat="1" ht="12.95" customHeight="1" x14ac:dyDescent="0.2">
      <c r="C136" s="24"/>
      <c r="D136" s="24"/>
    </row>
    <row r="137" spans="3:4" s="16" customFormat="1" ht="12.95" customHeight="1" x14ac:dyDescent="0.2"/>
    <row r="138" spans="3:4" s="16" customFormat="1" ht="12.95" customHeight="1" x14ac:dyDescent="0.2"/>
    <row r="139" spans="3:4" s="16" customFormat="1" ht="12.95" customHeight="1" x14ac:dyDescent="0.2"/>
    <row r="140" spans="3:4" s="16" customFormat="1" ht="12.95" customHeight="1" x14ac:dyDescent="0.2"/>
    <row r="141" spans="3:4" s="16" customFormat="1" ht="12.95" customHeight="1" x14ac:dyDescent="0.2"/>
    <row r="142" spans="3:4" s="16" customFormat="1" ht="12.95" customHeight="1" x14ac:dyDescent="0.2"/>
    <row r="143" spans="3:4" s="16" customFormat="1" ht="12.95" customHeight="1" x14ac:dyDescent="0.2"/>
    <row r="144" spans="3:4" s="16" customFormat="1" ht="12.95" customHeight="1" x14ac:dyDescent="0.2"/>
    <row r="145" s="16" customFormat="1" ht="12.95" customHeight="1" x14ac:dyDescent="0.2"/>
    <row r="146" s="16" customFormat="1" ht="12.95" customHeight="1" x14ac:dyDescent="0.2"/>
    <row r="147" s="16" customFormat="1" ht="12.95" customHeight="1" x14ac:dyDescent="0.2"/>
    <row r="148" s="16" customFormat="1" ht="12.95" customHeight="1" x14ac:dyDescent="0.2"/>
    <row r="149" s="16" customFormat="1" ht="12.95" customHeight="1" x14ac:dyDescent="0.2"/>
    <row r="150" s="16" customFormat="1" ht="12.95" customHeight="1" x14ac:dyDescent="0.2"/>
    <row r="151" s="16" customFormat="1" ht="12.95" customHeight="1" x14ac:dyDescent="0.2"/>
    <row r="152" s="16" customFormat="1" ht="12.95" customHeight="1" x14ac:dyDescent="0.2"/>
    <row r="153" s="16" customFormat="1" ht="12.95" customHeight="1" x14ac:dyDescent="0.2"/>
    <row r="154" s="16" customFormat="1" ht="12.95" customHeight="1" x14ac:dyDescent="0.2"/>
    <row r="155" s="16" customFormat="1" ht="12.95" customHeight="1" x14ac:dyDescent="0.2"/>
    <row r="156" s="16" customFormat="1" ht="12.95" customHeight="1" x14ac:dyDescent="0.2"/>
    <row r="157" s="16" customFormat="1" ht="12.95" customHeight="1" x14ac:dyDescent="0.2"/>
    <row r="158" s="16" customFormat="1" ht="12.95" customHeight="1" x14ac:dyDescent="0.2"/>
    <row r="159" s="16" customFormat="1" ht="12.95" customHeight="1" x14ac:dyDescent="0.2"/>
    <row r="160" s="16" customFormat="1" ht="12.95" customHeight="1" x14ac:dyDescent="0.2"/>
    <row r="161" s="16" customFormat="1" ht="12.95" customHeight="1" x14ac:dyDescent="0.2"/>
    <row r="162" s="16" customFormat="1" ht="12.95" customHeight="1" x14ac:dyDescent="0.2"/>
    <row r="163" s="16" customFormat="1" ht="12.95" customHeight="1" x14ac:dyDescent="0.2"/>
    <row r="164" s="16" customFormat="1" ht="12.95" customHeight="1" x14ac:dyDescent="0.2"/>
    <row r="165" s="16" customFormat="1" ht="12.95" customHeight="1" x14ac:dyDescent="0.2"/>
    <row r="166" s="16" customFormat="1" ht="12.95" customHeight="1" x14ac:dyDescent="0.2"/>
    <row r="167" s="16" customFormat="1" ht="12.95" customHeight="1" x14ac:dyDescent="0.2"/>
    <row r="168" s="16" customFormat="1" ht="12.95" customHeight="1" x14ac:dyDescent="0.2"/>
    <row r="169" s="16" customFormat="1" ht="12.95" customHeight="1" x14ac:dyDescent="0.2"/>
    <row r="170" s="16" customFormat="1" ht="12.95" customHeight="1" x14ac:dyDescent="0.2"/>
    <row r="171" s="16" customFormat="1" ht="12.95" customHeight="1" x14ac:dyDescent="0.2"/>
    <row r="172" s="16" customFormat="1" ht="12.95" customHeight="1" x14ac:dyDescent="0.2"/>
    <row r="173" s="16" customFormat="1" ht="12.95" customHeight="1" x14ac:dyDescent="0.2"/>
    <row r="174" s="16" customFormat="1" ht="12.95" customHeight="1" x14ac:dyDescent="0.2"/>
    <row r="175" s="16" customFormat="1" ht="12.95" customHeight="1" x14ac:dyDescent="0.2"/>
    <row r="176" s="16" customFormat="1" ht="12.95" customHeight="1" x14ac:dyDescent="0.2"/>
    <row r="177" s="16" customFormat="1" ht="12.95" customHeight="1" x14ac:dyDescent="0.2"/>
    <row r="178" s="16" customFormat="1" ht="12.95" customHeight="1" x14ac:dyDescent="0.2"/>
    <row r="179" s="16" customFormat="1" ht="12.95" customHeight="1" x14ac:dyDescent="0.2"/>
    <row r="180" s="16" customFormat="1" ht="12.95" customHeight="1" x14ac:dyDescent="0.2"/>
    <row r="181" s="16" customFormat="1" ht="12.95" customHeight="1" x14ac:dyDescent="0.2"/>
    <row r="182" s="16" customFormat="1" ht="12.95" customHeight="1" x14ac:dyDescent="0.2"/>
    <row r="183" s="16" customFormat="1" ht="12.95" customHeight="1" x14ac:dyDescent="0.2"/>
    <row r="184" s="16" customFormat="1" ht="12.95" customHeight="1" x14ac:dyDescent="0.2"/>
    <row r="185" s="16" customFormat="1" ht="12.95" customHeight="1" x14ac:dyDescent="0.2"/>
    <row r="186" s="16" customFormat="1" ht="12.95" customHeight="1" x14ac:dyDescent="0.2"/>
    <row r="187" s="16" customFormat="1" ht="12.95" customHeight="1" x14ac:dyDescent="0.2"/>
    <row r="188" s="16" customFormat="1" ht="12.95" customHeight="1" x14ac:dyDescent="0.2"/>
    <row r="189" s="16" customFormat="1" ht="12.95" customHeight="1" x14ac:dyDescent="0.2"/>
    <row r="190" s="16" customFormat="1" ht="12.95" customHeight="1" x14ac:dyDescent="0.2"/>
    <row r="191" s="16" customFormat="1" ht="12.95" customHeight="1" x14ac:dyDescent="0.2"/>
    <row r="192" s="16" customFormat="1" ht="12.95" customHeight="1" x14ac:dyDescent="0.2"/>
    <row r="193" s="16" customFormat="1" ht="12.95" customHeight="1" x14ac:dyDescent="0.2"/>
    <row r="194" s="16" customFormat="1" ht="12.95" customHeight="1" x14ac:dyDescent="0.2"/>
    <row r="195" s="16" customFormat="1" ht="12.95" customHeight="1" x14ac:dyDescent="0.2"/>
    <row r="196" s="16" customFormat="1" ht="12.95" customHeight="1" x14ac:dyDescent="0.2"/>
    <row r="197" s="16" customFormat="1" ht="12.95" customHeight="1" x14ac:dyDescent="0.2"/>
    <row r="198" s="16" customFormat="1" ht="12.95" customHeight="1" x14ac:dyDescent="0.2"/>
    <row r="199" s="16" customFormat="1" ht="12.95" customHeight="1" x14ac:dyDescent="0.2"/>
    <row r="200" s="16" customFormat="1" ht="12.95" customHeight="1" x14ac:dyDescent="0.2"/>
    <row r="201" s="16" customFormat="1" ht="12.95" customHeight="1" x14ac:dyDescent="0.2"/>
    <row r="202" s="16" customFormat="1" ht="12.95" customHeight="1" x14ac:dyDescent="0.2"/>
    <row r="203" s="16" customFormat="1" ht="12.95" customHeight="1" x14ac:dyDescent="0.2"/>
    <row r="204" s="16" customFormat="1" ht="12.95" customHeight="1" x14ac:dyDescent="0.2"/>
    <row r="205" s="16" customFormat="1" ht="12.95" customHeight="1" x14ac:dyDescent="0.2"/>
    <row r="206" s="16" customFormat="1" ht="12.95" customHeight="1" x14ac:dyDescent="0.2"/>
    <row r="207" s="16" customFormat="1" ht="12.95" customHeight="1" x14ac:dyDescent="0.2"/>
    <row r="208" s="16" customFormat="1" ht="12.95" customHeight="1" x14ac:dyDescent="0.2"/>
    <row r="209" s="16" customFormat="1" ht="12.95" customHeight="1" x14ac:dyDescent="0.2"/>
    <row r="210" s="16" customFormat="1" ht="12.95" customHeight="1" x14ac:dyDescent="0.2"/>
    <row r="211" s="16" customFormat="1" ht="12.95" customHeight="1" x14ac:dyDescent="0.2"/>
    <row r="212" s="16" customFormat="1" ht="12.95" customHeight="1" x14ac:dyDescent="0.2"/>
    <row r="213" s="16" customFormat="1" ht="12.95" customHeight="1" x14ac:dyDescent="0.2"/>
    <row r="214" s="16" customFormat="1" ht="12.95" customHeight="1" x14ac:dyDescent="0.2"/>
    <row r="215" s="16" customFormat="1" ht="12.95" customHeight="1" x14ac:dyDescent="0.2"/>
    <row r="216" s="16" customFormat="1" ht="12.95" customHeight="1" x14ac:dyDescent="0.2"/>
    <row r="217" s="16" customFormat="1" ht="12.95" customHeight="1" x14ac:dyDescent="0.2"/>
    <row r="218" s="16" customFormat="1" ht="12.95" customHeight="1" x14ac:dyDescent="0.2"/>
    <row r="219" s="16" customFormat="1" ht="12.95" customHeight="1" x14ac:dyDescent="0.2"/>
    <row r="220" s="16" customFormat="1" ht="12.95" customHeight="1" x14ac:dyDescent="0.2"/>
    <row r="221" s="16" customFormat="1" ht="12.95" customHeight="1" x14ac:dyDescent="0.2"/>
    <row r="222" s="16" customFormat="1" ht="12.95" customHeight="1" x14ac:dyDescent="0.2"/>
    <row r="223" s="16" customFormat="1" ht="12.95" customHeight="1" x14ac:dyDescent="0.2"/>
    <row r="224" s="16" customFormat="1" ht="12.95" customHeight="1" x14ac:dyDescent="0.2"/>
    <row r="225" s="16" customFormat="1" ht="12.95" customHeight="1" x14ac:dyDescent="0.2"/>
    <row r="226" s="16" customFormat="1" ht="12.95" customHeight="1" x14ac:dyDescent="0.2"/>
    <row r="227" s="16" customFormat="1" ht="12.95" customHeight="1" x14ac:dyDescent="0.2"/>
    <row r="228" s="16" customFormat="1" ht="12.95" customHeight="1" x14ac:dyDescent="0.2"/>
    <row r="229" s="16" customFormat="1" ht="12.95" customHeight="1" x14ac:dyDescent="0.2"/>
    <row r="230" s="16" customFormat="1" ht="12.95" customHeight="1" x14ac:dyDescent="0.2"/>
    <row r="231" s="16" customFormat="1" ht="12.95" customHeight="1" x14ac:dyDescent="0.2"/>
    <row r="232" s="16" customFormat="1" ht="12.95" customHeight="1" x14ac:dyDescent="0.2"/>
    <row r="233" s="16" customFormat="1" ht="12.95" customHeight="1" x14ac:dyDescent="0.2"/>
    <row r="234" s="16" customFormat="1" ht="12.95" customHeight="1" x14ac:dyDescent="0.2"/>
    <row r="235" s="16" customFormat="1" ht="12.95" customHeight="1" x14ac:dyDescent="0.2"/>
    <row r="236" s="16" customFormat="1" ht="12.95" customHeight="1" x14ac:dyDescent="0.2"/>
    <row r="237" s="16" customFormat="1" ht="12.95" customHeight="1" x14ac:dyDescent="0.2"/>
    <row r="238" s="16" customFormat="1" ht="12.95" customHeight="1" x14ac:dyDescent="0.2"/>
    <row r="239" s="16" customFormat="1" ht="12.95" customHeight="1" x14ac:dyDescent="0.2"/>
    <row r="240" s="16" customFormat="1" ht="12.95" customHeight="1" x14ac:dyDescent="0.2"/>
    <row r="241" s="16" customFormat="1" ht="12.95" customHeight="1" x14ac:dyDescent="0.2"/>
    <row r="242" s="16" customFormat="1" ht="12.95" customHeight="1" x14ac:dyDescent="0.2"/>
    <row r="243" s="16" customFormat="1" ht="12.95" customHeight="1" x14ac:dyDescent="0.2"/>
    <row r="244" s="16" customFormat="1" ht="12.95" customHeight="1" x14ac:dyDescent="0.2"/>
    <row r="245" s="16" customFormat="1" ht="12.95" customHeight="1" x14ac:dyDescent="0.2"/>
    <row r="246" s="16" customFormat="1" ht="12.95" customHeight="1" x14ac:dyDescent="0.2"/>
    <row r="247" s="16" customFormat="1" ht="12.95" customHeight="1" x14ac:dyDescent="0.2"/>
    <row r="248" s="16" customFormat="1" ht="12.95" customHeight="1" x14ac:dyDescent="0.2"/>
    <row r="249" s="16" customFormat="1" ht="12.95" customHeight="1" x14ac:dyDescent="0.2"/>
    <row r="250" s="16" customFormat="1" ht="12.95" customHeight="1" x14ac:dyDescent="0.2"/>
    <row r="251" s="16" customFormat="1" ht="12.95" customHeight="1" x14ac:dyDescent="0.2"/>
    <row r="252" s="16" customFormat="1" ht="12.95" customHeight="1" x14ac:dyDescent="0.2"/>
    <row r="253" s="16" customFormat="1" ht="12.95" customHeight="1" x14ac:dyDescent="0.2"/>
    <row r="254" s="16" customFormat="1" ht="12.95" customHeight="1" x14ac:dyDescent="0.2"/>
    <row r="255" s="16" customFormat="1" ht="12.95" customHeight="1" x14ac:dyDescent="0.2"/>
    <row r="256" s="16" customFormat="1" ht="12.95" customHeight="1" x14ac:dyDescent="0.2"/>
    <row r="257" s="16" customFormat="1" ht="12.95" customHeight="1" x14ac:dyDescent="0.2"/>
    <row r="258" s="16" customFormat="1" ht="12.95" customHeight="1" x14ac:dyDescent="0.2"/>
    <row r="259" s="16" customFormat="1" ht="12.95" customHeight="1" x14ac:dyDescent="0.2"/>
    <row r="260" s="16" customFormat="1" ht="12.95" customHeight="1" x14ac:dyDescent="0.2"/>
    <row r="261" s="16" customFormat="1" ht="12.95" customHeight="1" x14ac:dyDescent="0.2"/>
    <row r="262" s="16" customFormat="1" ht="12.95" customHeight="1" x14ac:dyDescent="0.2"/>
    <row r="263" s="16" customFormat="1" ht="12.95" customHeight="1" x14ac:dyDescent="0.2"/>
    <row r="264" s="16" customFormat="1" ht="12.95" customHeight="1" x14ac:dyDescent="0.2"/>
    <row r="265" s="16" customFormat="1" ht="12.95" customHeight="1" x14ac:dyDescent="0.2"/>
    <row r="266" s="16" customFormat="1" ht="12.95" customHeight="1" x14ac:dyDescent="0.2"/>
    <row r="267" s="16" customFormat="1" ht="12.95" customHeight="1" x14ac:dyDescent="0.2"/>
    <row r="268" s="16" customFormat="1" ht="12.95" customHeight="1" x14ac:dyDescent="0.2"/>
    <row r="269" s="16" customFormat="1" ht="12.95" customHeight="1" x14ac:dyDescent="0.2"/>
    <row r="270" s="16" customFormat="1" ht="12.95" customHeight="1" x14ac:dyDescent="0.2"/>
    <row r="271" s="16" customFormat="1" ht="12.95" customHeight="1" x14ac:dyDescent="0.2"/>
    <row r="272" s="16" customFormat="1" ht="12.95" customHeight="1" x14ac:dyDescent="0.2"/>
    <row r="273" s="16" customFormat="1" ht="12.95" customHeight="1" x14ac:dyDescent="0.2"/>
    <row r="274" s="16" customFormat="1" ht="12.95" customHeight="1" x14ac:dyDescent="0.2"/>
    <row r="275" s="16" customFormat="1" ht="12.95" customHeight="1" x14ac:dyDescent="0.2"/>
    <row r="276" s="16" customFormat="1" ht="12.95" customHeight="1" x14ac:dyDescent="0.2"/>
    <row r="277" s="16" customFormat="1" ht="12.95" customHeight="1" x14ac:dyDescent="0.2"/>
    <row r="278" s="16" customFormat="1" ht="12.95" customHeight="1" x14ac:dyDescent="0.2"/>
    <row r="279" s="16" customFormat="1" ht="12.95" customHeight="1" x14ac:dyDescent="0.2"/>
    <row r="280" s="16" customFormat="1" ht="12.95" customHeight="1" x14ac:dyDescent="0.2"/>
    <row r="281" s="16" customFormat="1" ht="12.95" customHeight="1" x14ac:dyDescent="0.2"/>
    <row r="282" s="16" customFormat="1" ht="12.95" customHeight="1" x14ac:dyDescent="0.2"/>
    <row r="283" s="16" customFormat="1" ht="12.95" customHeight="1" x14ac:dyDescent="0.2"/>
    <row r="284" s="16" customFormat="1" ht="12.95" customHeight="1" x14ac:dyDescent="0.2"/>
    <row r="285" s="16" customFormat="1" ht="12.95" customHeight="1" x14ac:dyDescent="0.2"/>
    <row r="286" s="16" customFormat="1" ht="12.95" customHeight="1" x14ac:dyDescent="0.2"/>
    <row r="287" s="16" customFormat="1" ht="12.95" customHeight="1" x14ac:dyDescent="0.2"/>
    <row r="288" s="16" customFormat="1" ht="12.95" customHeight="1" x14ac:dyDescent="0.2"/>
    <row r="289" s="16" customFormat="1" ht="12.95" customHeight="1" x14ac:dyDescent="0.2"/>
    <row r="290" s="16" customFormat="1" ht="12.95" customHeight="1" x14ac:dyDescent="0.2"/>
    <row r="291" s="16" customFormat="1" ht="12.95" customHeight="1" x14ac:dyDescent="0.2"/>
    <row r="292" s="16" customFormat="1" ht="12.95" customHeight="1" x14ac:dyDescent="0.2"/>
    <row r="293" s="16" customFormat="1" ht="12.95" customHeight="1" x14ac:dyDescent="0.2"/>
    <row r="294" s="16" customFormat="1" ht="12.95" customHeight="1" x14ac:dyDescent="0.2"/>
    <row r="295" s="16" customFormat="1" ht="12.95" customHeight="1" x14ac:dyDescent="0.2"/>
    <row r="296" s="16" customFormat="1" ht="12.95" customHeight="1" x14ac:dyDescent="0.2"/>
    <row r="297" s="16" customFormat="1" ht="12.95" customHeight="1" x14ac:dyDescent="0.2"/>
    <row r="298" s="16" customFormat="1" ht="12.95" customHeight="1" x14ac:dyDescent="0.2"/>
    <row r="299" s="16" customFormat="1" ht="12.95" customHeight="1" x14ac:dyDescent="0.2"/>
    <row r="300" s="16" customFormat="1" ht="12.95" customHeight="1" x14ac:dyDescent="0.2"/>
    <row r="301" s="16" customFormat="1" ht="12.95" customHeight="1" x14ac:dyDescent="0.2"/>
    <row r="302" s="16" customFormat="1" ht="12.95" customHeight="1" x14ac:dyDescent="0.2"/>
    <row r="303" s="16" customFormat="1" ht="12.95" customHeight="1" x14ac:dyDescent="0.2"/>
    <row r="304" s="16" customFormat="1" ht="12.95" customHeight="1" x14ac:dyDescent="0.2"/>
    <row r="305" s="16" customFormat="1" ht="12.95" customHeight="1" x14ac:dyDescent="0.2"/>
    <row r="306" s="16" customFormat="1" ht="12.95" customHeight="1" x14ac:dyDescent="0.2"/>
    <row r="307" s="16" customFormat="1" ht="12.95" customHeight="1" x14ac:dyDescent="0.2"/>
    <row r="308" s="16" customFormat="1" ht="12.95" customHeight="1" x14ac:dyDescent="0.2"/>
    <row r="309" s="16" customFormat="1" ht="12.95" customHeight="1" x14ac:dyDescent="0.2"/>
    <row r="310" s="16" customFormat="1" ht="12.95" customHeight="1" x14ac:dyDescent="0.2"/>
    <row r="311" s="16" customFormat="1" ht="12.95" customHeight="1" x14ac:dyDescent="0.2"/>
    <row r="312" s="16" customFormat="1" ht="12.95" customHeight="1" x14ac:dyDescent="0.2"/>
    <row r="313" s="16" customFormat="1" ht="12.95" customHeight="1" x14ac:dyDescent="0.2"/>
    <row r="314" s="16" customFormat="1" ht="12.95" customHeight="1" x14ac:dyDescent="0.2"/>
    <row r="315" s="16" customFormat="1" ht="12.95" customHeight="1" x14ac:dyDescent="0.2"/>
    <row r="316" s="16" customFormat="1" ht="12.95" customHeight="1" x14ac:dyDescent="0.2"/>
    <row r="317" s="16" customFormat="1" ht="12.95" customHeight="1" x14ac:dyDescent="0.2"/>
    <row r="318" s="16" customFormat="1" ht="12.95" customHeight="1" x14ac:dyDescent="0.2"/>
    <row r="319" s="16" customFormat="1" ht="12.95" customHeight="1" x14ac:dyDescent="0.2"/>
    <row r="320" s="16" customFormat="1" ht="12.95" customHeight="1" x14ac:dyDescent="0.2"/>
    <row r="321" s="16" customFormat="1" ht="12.95" customHeight="1" x14ac:dyDescent="0.2"/>
    <row r="322" s="16" customFormat="1" ht="12.95" customHeight="1" x14ac:dyDescent="0.2"/>
    <row r="323" s="16" customFormat="1" ht="12.95" customHeight="1" x14ac:dyDescent="0.2"/>
    <row r="324" s="16" customFormat="1" ht="12.95" customHeight="1" x14ac:dyDescent="0.2"/>
    <row r="325" s="16" customFormat="1" ht="12.95" customHeight="1" x14ac:dyDescent="0.2"/>
    <row r="326" s="16" customFormat="1" ht="12.95" customHeight="1" x14ac:dyDescent="0.2"/>
    <row r="327" s="16" customFormat="1" ht="12.95" customHeight="1" x14ac:dyDescent="0.2"/>
    <row r="328" s="16" customFormat="1" ht="12.95" customHeight="1" x14ac:dyDescent="0.2"/>
    <row r="329" s="16" customFormat="1" ht="12.95" customHeight="1" x14ac:dyDescent="0.2"/>
    <row r="330" s="16" customFormat="1" ht="12.95" customHeight="1" x14ac:dyDescent="0.2"/>
    <row r="331" s="16" customFormat="1" ht="12.95" customHeight="1" x14ac:dyDescent="0.2"/>
    <row r="332" s="16" customFormat="1" ht="12.95" customHeight="1" x14ac:dyDescent="0.2"/>
    <row r="333" s="16" customFormat="1" ht="12.95" customHeight="1" x14ac:dyDescent="0.2"/>
    <row r="334" s="16" customFormat="1" ht="12.95" customHeight="1" x14ac:dyDescent="0.2"/>
    <row r="335" s="16" customFormat="1" ht="12.95" customHeight="1" x14ac:dyDescent="0.2"/>
    <row r="336" s="16" customFormat="1" ht="12.95" customHeight="1" x14ac:dyDescent="0.2"/>
    <row r="337" s="16" customFormat="1" ht="12.95" customHeight="1" x14ac:dyDescent="0.2"/>
    <row r="338" s="16" customFormat="1" ht="12.95" customHeight="1" x14ac:dyDescent="0.2"/>
    <row r="339" s="16" customFormat="1" ht="12.95" customHeight="1" x14ac:dyDescent="0.2"/>
    <row r="340" s="16" customFormat="1" ht="12.95" customHeight="1" x14ac:dyDescent="0.2"/>
    <row r="341" s="16" customFormat="1" ht="12.95" customHeight="1" x14ac:dyDescent="0.2"/>
    <row r="342" s="16" customFormat="1" ht="12.95" customHeight="1" x14ac:dyDescent="0.2"/>
    <row r="343" s="16" customFormat="1" ht="12.95" customHeight="1" x14ac:dyDescent="0.2"/>
    <row r="344" s="16" customFormat="1" ht="12.95" customHeight="1" x14ac:dyDescent="0.2"/>
    <row r="345" s="16" customFormat="1" ht="12.95" customHeight="1" x14ac:dyDescent="0.2"/>
    <row r="346" s="16" customFormat="1" ht="12.95" customHeight="1" x14ac:dyDescent="0.2"/>
    <row r="347" s="16" customFormat="1" ht="12.95" customHeight="1" x14ac:dyDescent="0.2"/>
    <row r="348" s="16" customFormat="1" ht="12.95" customHeight="1" x14ac:dyDescent="0.2"/>
    <row r="349" s="16" customFormat="1" ht="12.95" customHeight="1" x14ac:dyDescent="0.2"/>
    <row r="350" s="16" customFormat="1" ht="12.95" customHeight="1" x14ac:dyDescent="0.2"/>
    <row r="351" s="16" customFormat="1" ht="12.95" customHeight="1" x14ac:dyDescent="0.2"/>
    <row r="352" s="16" customFormat="1" ht="12.95" customHeight="1" x14ac:dyDescent="0.2"/>
    <row r="353" s="16" customFormat="1" ht="12.95" customHeight="1" x14ac:dyDescent="0.2"/>
    <row r="354" s="16" customFormat="1" ht="12.95" customHeight="1" x14ac:dyDescent="0.2"/>
    <row r="355" s="16" customFormat="1" ht="12.95" customHeight="1" x14ac:dyDescent="0.2"/>
    <row r="356" s="16" customFormat="1" ht="12.95" customHeight="1" x14ac:dyDescent="0.2"/>
    <row r="357" s="16" customFormat="1" ht="12.95" customHeight="1" x14ac:dyDescent="0.2"/>
    <row r="358" s="16" customFormat="1" ht="12.95" customHeight="1" x14ac:dyDescent="0.2"/>
    <row r="359" s="16" customFormat="1" ht="12.95" customHeight="1" x14ac:dyDescent="0.2"/>
    <row r="360" s="16" customFormat="1" ht="12.95" customHeight="1" x14ac:dyDescent="0.2"/>
    <row r="361" s="16" customFormat="1" ht="12.95" customHeight="1" x14ac:dyDescent="0.2"/>
    <row r="362" s="16" customFormat="1" ht="12.95" customHeight="1" x14ac:dyDescent="0.2"/>
    <row r="363" s="16" customFormat="1" ht="12.95" customHeight="1" x14ac:dyDescent="0.2"/>
    <row r="364" s="16" customFormat="1" ht="12.95" customHeight="1" x14ac:dyDescent="0.2"/>
    <row r="365" s="16" customFormat="1" ht="12.95" customHeight="1" x14ac:dyDescent="0.2"/>
    <row r="366" s="16" customFormat="1" ht="12.95" customHeight="1" x14ac:dyDescent="0.2"/>
    <row r="367" s="16" customFormat="1" ht="12.95" customHeight="1" x14ac:dyDescent="0.2"/>
    <row r="368" s="16" customFormat="1" ht="12.95" customHeight="1" x14ac:dyDescent="0.2"/>
    <row r="369" s="16" customFormat="1" ht="12.95" customHeight="1" x14ac:dyDescent="0.2"/>
    <row r="370" s="16" customFormat="1" ht="12.95" customHeight="1" x14ac:dyDescent="0.2"/>
    <row r="371" s="16" customFormat="1" ht="12.95" customHeight="1" x14ac:dyDescent="0.2"/>
    <row r="372" s="16" customFormat="1" ht="12.95" customHeight="1" x14ac:dyDescent="0.2"/>
    <row r="373" s="16" customFormat="1" ht="12.95" customHeight="1" x14ac:dyDescent="0.2"/>
    <row r="374" s="16" customFormat="1" ht="12.95" customHeight="1" x14ac:dyDescent="0.2"/>
    <row r="375" s="16" customFormat="1" ht="12.95" customHeight="1" x14ac:dyDescent="0.2"/>
    <row r="376" s="16" customFormat="1" ht="12.95" customHeight="1" x14ac:dyDescent="0.2"/>
    <row r="377" s="16" customFormat="1" ht="12.95" customHeight="1" x14ac:dyDescent="0.2"/>
    <row r="378" s="16" customFormat="1" ht="12.95" customHeight="1" x14ac:dyDescent="0.2"/>
    <row r="379" s="16" customFormat="1" ht="12.95" customHeight="1" x14ac:dyDescent="0.2"/>
    <row r="380" s="16" customFormat="1" ht="12.95" customHeight="1" x14ac:dyDescent="0.2"/>
    <row r="381" s="16" customFormat="1" ht="12.95" customHeight="1" x14ac:dyDescent="0.2"/>
    <row r="382" s="16" customFormat="1" ht="12.95" customHeight="1" x14ac:dyDescent="0.2"/>
    <row r="383" s="16" customFormat="1" ht="12.95" customHeight="1" x14ac:dyDescent="0.2"/>
    <row r="384" s="16" customFormat="1" ht="12.95" customHeight="1" x14ac:dyDescent="0.2"/>
    <row r="385" s="16" customFormat="1" ht="12.95" customHeight="1" x14ac:dyDescent="0.2"/>
    <row r="386" s="16" customFormat="1" ht="12.95" customHeight="1" x14ac:dyDescent="0.2"/>
    <row r="387" s="16" customFormat="1" ht="12.95" customHeight="1" x14ac:dyDescent="0.2"/>
    <row r="388" s="16" customFormat="1" ht="12.95" customHeight="1" x14ac:dyDescent="0.2"/>
    <row r="389" s="16" customFormat="1" ht="12.95" customHeight="1" x14ac:dyDescent="0.2"/>
    <row r="390" s="16" customFormat="1" ht="12.95" customHeight="1" x14ac:dyDescent="0.2"/>
    <row r="391" s="16" customFormat="1" ht="12.95" customHeight="1" x14ac:dyDescent="0.2"/>
    <row r="392" s="16" customFormat="1" ht="12.95" customHeight="1" x14ac:dyDescent="0.2"/>
    <row r="393" s="16" customFormat="1" ht="12.95" customHeight="1" x14ac:dyDescent="0.2"/>
    <row r="394" s="16" customFormat="1" ht="12.95" customHeight="1" x14ac:dyDescent="0.2"/>
    <row r="395" s="16" customFormat="1" ht="12.95" customHeight="1" x14ac:dyDescent="0.2"/>
    <row r="396" s="16" customFormat="1" ht="12.95" customHeight="1" x14ac:dyDescent="0.2"/>
    <row r="397" s="16" customFormat="1" ht="12.95" customHeight="1" x14ac:dyDescent="0.2"/>
    <row r="398" s="16" customFormat="1" ht="12.95" customHeight="1" x14ac:dyDescent="0.2"/>
    <row r="399" s="16" customFormat="1" ht="12.95" customHeight="1" x14ac:dyDescent="0.2"/>
    <row r="400" s="16" customFormat="1" ht="12.95" customHeight="1" x14ac:dyDescent="0.2"/>
    <row r="401" s="16" customFormat="1" ht="12.95" customHeight="1" x14ac:dyDescent="0.2"/>
    <row r="402" s="16" customFormat="1" ht="12.95" customHeight="1" x14ac:dyDescent="0.2"/>
    <row r="403" s="16" customFormat="1" ht="12.95" customHeight="1" x14ac:dyDescent="0.2"/>
    <row r="404" s="16" customFormat="1" ht="12.95" customHeight="1" x14ac:dyDescent="0.2"/>
    <row r="405" s="16" customFormat="1" ht="12.95" customHeight="1" x14ac:dyDescent="0.2"/>
    <row r="406" s="16" customFormat="1" ht="12.95" customHeight="1" x14ac:dyDescent="0.2"/>
    <row r="407" s="16" customFormat="1" ht="12.95" customHeight="1" x14ac:dyDescent="0.2"/>
    <row r="408" s="16" customFormat="1" ht="12.95" customHeight="1" x14ac:dyDescent="0.2"/>
    <row r="409" s="16" customFormat="1" ht="12.95" customHeight="1" x14ac:dyDescent="0.2"/>
    <row r="410" s="16" customFormat="1" ht="12.95" customHeight="1" x14ac:dyDescent="0.2"/>
    <row r="411" s="16" customFormat="1" ht="12.95" customHeight="1" x14ac:dyDescent="0.2"/>
    <row r="412" s="16" customFormat="1" ht="12.95" customHeight="1" x14ac:dyDescent="0.2"/>
    <row r="413" s="16" customFormat="1" ht="12.95" customHeight="1" x14ac:dyDescent="0.2"/>
    <row r="414" s="16" customFormat="1" ht="12.95" customHeight="1" x14ac:dyDescent="0.2"/>
    <row r="415" s="16" customFormat="1" ht="12.95" customHeight="1" x14ac:dyDescent="0.2"/>
    <row r="416" s="16" customFormat="1" ht="12.95" customHeight="1" x14ac:dyDescent="0.2"/>
    <row r="417" s="16" customFormat="1" ht="12.95" customHeight="1" x14ac:dyDescent="0.2"/>
    <row r="418" s="16" customFormat="1" ht="12.95" customHeight="1" x14ac:dyDescent="0.2"/>
    <row r="419" s="16" customFormat="1" ht="12.95" customHeight="1" x14ac:dyDescent="0.2"/>
    <row r="420" s="16" customFormat="1" ht="12.95" customHeight="1" x14ac:dyDescent="0.2"/>
    <row r="421" s="16" customFormat="1" ht="12.95" customHeight="1" x14ac:dyDescent="0.2"/>
    <row r="422" s="16" customFormat="1" ht="12.95" customHeight="1" x14ac:dyDescent="0.2"/>
    <row r="423" s="16" customFormat="1" ht="12.95" customHeight="1" x14ac:dyDescent="0.2"/>
    <row r="424" s="16" customFormat="1" ht="12.95" customHeight="1" x14ac:dyDescent="0.2"/>
    <row r="425" s="16" customFormat="1" ht="12.95" customHeight="1" x14ac:dyDescent="0.2"/>
    <row r="426" s="16" customFormat="1" ht="12.95" customHeight="1" x14ac:dyDescent="0.2"/>
    <row r="427" s="16" customFormat="1" ht="12.95" customHeight="1" x14ac:dyDescent="0.2"/>
    <row r="428" s="16" customFormat="1" ht="12.95" customHeight="1" x14ac:dyDescent="0.2"/>
    <row r="429" s="16" customFormat="1" ht="12.95" customHeight="1" x14ac:dyDescent="0.2"/>
    <row r="430" s="16" customFormat="1" ht="12.95" customHeight="1" x14ac:dyDescent="0.2"/>
    <row r="431" s="16" customFormat="1" ht="12.95" customHeight="1" x14ac:dyDescent="0.2"/>
    <row r="432" s="16" customFormat="1" ht="12.95" customHeight="1" x14ac:dyDescent="0.2"/>
    <row r="433" s="16" customFormat="1" ht="12.95" customHeight="1" x14ac:dyDescent="0.2"/>
    <row r="434" s="16" customFormat="1" ht="12.95" customHeight="1" x14ac:dyDescent="0.2"/>
    <row r="435" s="16" customFormat="1" ht="12.95" customHeight="1" x14ac:dyDescent="0.2"/>
    <row r="436" s="16" customFormat="1" ht="12.95" customHeight="1" x14ac:dyDescent="0.2"/>
    <row r="437" s="16" customFormat="1" ht="12.95" customHeight="1" x14ac:dyDescent="0.2"/>
    <row r="438" s="16" customFormat="1" ht="12.95" customHeight="1" x14ac:dyDescent="0.2"/>
    <row r="439" s="16" customFormat="1" ht="12.95" customHeight="1" x14ac:dyDescent="0.2"/>
    <row r="440" s="16" customFormat="1" ht="12.95" customHeight="1" x14ac:dyDescent="0.2"/>
    <row r="441" s="16" customFormat="1" ht="12.95" customHeight="1" x14ac:dyDescent="0.2"/>
    <row r="442" s="16" customFormat="1" ht="12.95" customHeight="1" x14ac:dyDescent="0.2"/>
    <row r="443" s="16" customFormat="1" ht="12.95" customHeight="1" x14ac:dyDescent="0.2"/>
    <row r="444" s="16" customFormat="1" ht="12.95" customHeight="1" x14ac:dyDescent="0.2"/>
    <row r="445" s="16" customFormat="1" ht="12.95" customHeight="1" x14ac:dyDescent="0.2"/>
    <row r="446" s="16" customFormat="1" ht="12.95" customHeight="1" x14ac:dyDescent="0.2"/>
    <row r="447" s="16" customFormat="1" ht="12.95" customHeight="1" x14ac:dyDescent="0.2"/>
    <row r="448" s="16" customFormat="1" ht="12.95" customHeight="1" x14ac:dyDescent="0.2"/>
    <row r="449" s="16" customFormat="1" ht="12.95" customHeight="1" x14ac:dyDescent="0.2"/>
    <row r="450" s="16" customFormat="1" ht="12.95" customHeight="1" x14ac:dyDescent="0.2"/>
    <row r="451" s="16" customFormat="1" ht="12.95" customHeight="1" x14ac:dyDescent="0.2"/>
    <row r="452" s="16" customFormat="1" ht="12.95" customHeight="1" x14ac:dyDescent="0.2"/>
    <row r="453" s="16" customFormat="1" ht="12.95" customHeight="1" x14ac:dyDescent="0.2"/>
    <row r="454" s="16" customFormat="1" ht="12.95" customHeight="1" x14ac:dyDescent="0.2"/>
    <row r="455" s="16" customFormat="1" ht="12.95" customHeight="1" x14ac:dyDescent="0.2"/>
    <row r="456" s="16" customFormat="1" ht="12.95" customHeight="1" x14ac:dyDescent="0.2"/>
    <row r="457" s="16" customFormat="1" ht="12.95" customHeight="1" x14ac:dyDescent="0.2"/>
    <row r="458" s="16" customFormat="1" ht="12.95" customHeight="1" x14ac:dyDescent="0.2"/>
    <row r="459" s="16" customFormat="1" ht="12.95" customHeight="1" x14ac:dyDescent="0.2"/>
    <row r="460" s="16" customFormat="1" ht="12.95" customHeight="1" x14ac:dyDescent="0.2"/>
    <row r="461" s="16" customFormat="1" ht="12.95" customHeight="1" x14ac:dyDescent="0.2"/>
    <row r="462" s="16" customFormat="1" ht="12.95" customHeight="1" x14ac:dyDescent="0.2"/>
    <row r="463" s="16" customFormat="1" ht="12.95" customHeight="1" x14ac:dyDescent="0.2"/>
    <row r="464" s="16" customFormat="1" ht="12.95" customHeight="1" x14ac:dyDescent="0.2"/>
    <row r="465" s="16" customFormat="1" ht="12.95" customHeight="1" x14ac:dyDescent="0.2"/>
    <row r="466" s="16" customFormat="1" ht="12.95" customHeight="1" x14ac:dyDescent="0.2"/>
    <row r="467" s="16" customFormat="1" ht="12.95" customHeight="1" x14ac:dyDescent="0.2"/>
    <row r="468" s="16" customFormat="1" ht="12.95" customHeight="1" x14ac:dyDescent="0.2"/>
    <row r="469" s="16" customFormat="1" ht="12.95" customHeight="1" x14ac:dyDescent="0.2"/>
    <row r="470" s="16" customFormat="1" ht="12.95" customHeight="1" x14ac:dyDescent="0.2"/>
    <row r="471" s="16" customFormat="1" ht="12.95" customHeight="1" x14ac:dyDescent="0.2"/>
    <row r="472" s="16" customFormat="1" ht="12.95" customHeight="1" x14ac:dyDescent="0.2"/>
    <row r="473" s="16" customFormat="1" ht="12.95" customHeight="1" x14ac:dyDescent="0.2"/>
    <row r="474" s="16" customFormat="1" ht="12.95" customHeight="1" x14ac:dyDescent="0.2"/>
    <row r="475" s="16" customFormat="1" ht="12.95" customHeight="1" x14ac:dyDescent="0.2"/>
    <row r="476" s="16" customFormat="1" ht="12.95" customHeight="1" x14ac:dyDescent="0.2"/>
    <row r="477" s="16" customFormat="1" ht="12.95" customHeight="1" x14ac:dyDescent="0.2"/>
    <row r="478" s="16" customFormat="1" ht="12.95" customHeight="1" x14ac:dyDescent="0.2"/>
    <row r="479" s="16" customFormat="1" ht="12.95" customHeight="1" x14ac:dyDescent="0.2"/>
    <row r="480" s="16" customFormat="1" ht="12.95" customHeight="1" x14ac:dyDescent="0.2"/>
    <row r="481" s="16" customFormat="1" ht="12.95" customHeight="1" x14ac:dyDescent="0.2"/>
    <row r="482" s="16" customFormat="1" ht="12.95" customHeight="1" x14ac:dyDescent="0.2"/>
    <row r="483" s="16" customFormat="1" ht="12.95" customHeight="1" x14ac:dyDescent="0.2"/>
    <row r="484" s="16" customFormat="1" ht="12.95" customHeight="1" x14ac:dyDescent="0.2"/>
    <row r="485" s="16" customFormat="1" ht="12.95" customHeight="1" x14ac:dyDescent="0.2"/>
    <row r="486" s="16" customFormat="1" ht="12.95" customHeight="1" x14ac:dyDescent="0.2"/>
    <row r="487" s="16" customFormat="1" ht="12.95" customHeight="1" x14ac:dyDescent="0.2"/>
    <row r="488" s="16" customFormat="1" ht="12.95" customHeight="1" x14ac:dyDescent="0.2"/>
    <row r="489" s="16" customFormat="1" ht="12.95" customHeight="1" x14ac:dyDescent="0.2"/>
    <row r="490" s="16" customFormat="1" ht="12.95" customHeight="1" x14ac:dyDescent="0.2"/>
    <row r="491" s="16" customFormat="1" ht="12.95" customHeight="1" x14ac:dyDescent="0.2"/>
    <row r="492" s="16" customFormat="1" ht="12.95" customHeight="1" x14ac:dyDescent="0.2"/>
    <row r="493" s="16" customFormat="1" ht="12.95" customHeight="1" x14ac:dyDescent="0.2"/>
    <row r="494" s="16" customFormat="1" ht="12.95" customHeight="1" x14ac:dyDescent="0.2"/>
    <row r="495" s="16" customFormat="1" ht="12.95" customHeight="1" x14ac:dyDescent="0.2"/>
    <row r="496" s="16" customFormat="1" ht="12.95" customHeight="1" x14ac:dyDescent="0.2"/>
    <row r="497" s="16" customFormat="1" ht="12.95" customHeight="1" x14ac:dyDescent="0.2"/>
    <row r="498" s="16" customFormat="1" ht="12.95" customHeight="1" x14ac:dyDescent="0.2"/>
    <row r="499" s="16" customFormat="1" ht="12.95" customHeight="1" x14ac:dyDescent="0.2"/>
    <row r="500" s="16" customFormat="1" ht="12.95" customHeight="1" x14ac:dyDescent="0.2"/>
    <row r="501" s="16" customFormat="1" ht="12.95" customHeight="1" x14ac:dyDescent="0.2"/>
    <row r="502" s="16" customFormat="1" ht="12.95" customHeight="1" x14ac:dyDescent="0.2"/>
    <row r="503" s="16" customFormat="1" ht="12.95" customHeight="1" x14ac:dyDescent="0.2"/>
    <row r="504" s="16" customFormat="1" ht="12.95" customHeight="1" x14ac:dyDescent="0.2"/>
    <row r="505" s="16" customFormat="1" ht="12.95" customHeight="1" x14ac:dyDescent="0.2"/>
    <row r="506" s="16" customFormat="1" ht="12.95" customHeight="1" x14ac:dyDescent="0.2"/>
    <row r="507" s="16" customFormat="1" ht="12.95" customHeight="1" x14ac:dyDescent="0.2"/>
    <row r="508" s="16" customFormat="1" ht="12.95" customHeight="1" x14ac:dyDescent="0.2"/>
    <row r="509" s="16" customFormat="1" ht="12.95" customHeight="1" x14ac:dyDescent="0.2"/>
    <row r="510" s="16" customFormat="1" ht="12.95" customHeight="1" x14ac:dyDescent="0.2"/>
    <row r="511" s="16" customFormat="1" ht="12.95" customHeight="1" x14ac:dyDescent="0.2"/>
    <row r="512" s="16" customFormat="1" ht="12.95" customHeight="1" x14ac:dyDescent="0.2"/>
    <row r="513" s="16" customFormat="1" ht="12.95" customHeight="1" x14ac:dyDescent="0.2"/>
    <row r="514" s="16" customFormat="1" ht="12.95" customHeight="1" x14ac:dyDescent="0.2"/>
    <row r="515" s="16" customFormat="1" ht="12.95" customHeight="1" x14ac:dyDescent="0.2"/>
    <row r="516" s="16" customFormat="1" ht="12.95" customHeight="1" x14ac:dyDescent="0.2"/>
    <row r="517" s="16" customFormat="1" ht="12.95" customHeight="1" x14ac:dyDescent="0.2"/>
    <row r="518" s="16" customFormat="1" ht="12.95" customHeight="1" x14ac:dyDescent="0.2"/>
    <row r="519" s="16" customFormat="1" ht="12.95" customHeight="1" x14ac:dyDescent="0.2"/>
    <row r="520" s="16" customFormat="1" ht="12.95" customHeight="1" x14ac:dyDescent="0.2"/>
  </sheetData>
  <sheetProtection selectLockedCells="1" selectUnlockedCells="1"/>
  <sortState xmlns:xlrd2="http://schemas.microsoft.com/office/spreadsheetml/2017/richdata2" ref="A21:V44">
    <sortCondition ref="C21:C44"/>
  </sortState>
  <phoneticPr fontId="16" type="noConversion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2023-01-21T07:36:26Z</dcterms:created>
  <dcterms:modified xsi:type="dcterms:W3CDTF">2024-01-03T05:08:51Z</dcterms:modified>
</cp:coreProperties>
</file>