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7C91BC-6C82-44D8-924F-471541D93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L34" i="1"/>
  <c r="E37" i="1"/>
  <c r="F37" i="1"/>
  <c r="G37" i="1"/>
  <c r="E40" i="1"/>
  <c r="F40" i="1"/>
  <c r="E43" i="1"/>
  <c r="F43" i="1"/>
  <c r="G40" i="1"/>
  <c r="G43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5" i="1"/>
  <c r="F35" i="1"/>
  <c r="E36" i="1"/>
  <c r="F36" i="1"/>
  <c r="E38" i="1"/>
  <c r="F38" i="1"/>
  <c r="E39" i="1"/>
  <c r="F39" i="1"/>
  <c r="E41" i="1"/>
  <c r="F41" i="1"/>
  <c r="E42" i="1"/>
  <c r="F42" i="1"/>
  <c r="G25" i="1"/>
  <c r="G26" i="1"/>
  <c r="G27" i="1"/>
  <c r="G28" i="1"/>
  <c r="G29" i="1"/>
  <c r="G30" i="1"/>
  <c r="G31" i="1"/>
  <c r="G32" i="1"/>
  <c r="G33" i="1"/>
  <c r="G35" i="1"/>
  <c r="G36" i="1"/>
  <c r="G38" i="1"/>
  <c r="G39" i="1"/>
  <c r="G41" i="1"/>
  <c r="G42" i="1"/>
  <c r="Q34" i="1"/>
  <c r="L37" i="1"/>
  <c r="Q37" i="1"/>
  <c r="L40" i="1"/>
  <c r="Q40" i="1"/>
  <c r="L43" i="1"/>
  <c r="Q43" i="1"/>
  <c r="L28" i="1"/>
  <c r="Q28" i="1"/>
  <c r="L29" i="1"/>
  <c r="Q29" i="1"/>
  <c r="L30" i="1"/>
  <c r="Q30" i="1"/>
  <c r="L31" i="1"/>
  <c r="Q31" i="1"/>
  <c r="L32" i="1"/>
  <c r="Q32" i="1"/>
  <c r="L33" i="1"/>
  <c r="Q33" i="1"/>
  <c r="L35" i="1"/>
  <c r="Q35" i="1"/>
  <c r="L36" i="1"/>
  <c r="Q36" i="1"/>
  <c r="L38" i="1"/>
  <c r="Q38" i="1"/>
  <c r="L39" i="1"/>
  <c r="Q39" i="1"/>
  <c r="L41" i="1"/>
  <c r="Q41" i="1"/>
  <c r="L42" i="1"/>
  <c r="Q42" i="1"/>
  <c r="Q22" i="1"/>
  <c r="Q23" i="1"/>
  <c r="I25" i="1"/>
  <c r="I27" i="1"/>
  <c r="Q25" i="1"/>
  <c r="Q26" i="1"/>
  <c r="Q27" i="1"/>
  <c r="D9" i="1"/>
  <c r="C9" i="1"/>
  <c r="Q24" i="1"/>
  <c r="C21" i="1"/>
  <c r="A21" i="1"/>
  <c r="K22" i="1"/>
  <c r="F17" i="1"/>
  <c r="K23" i="1"/>
  <c r="I26" i="1"/>
  <c r="I24" i="1"/>
  <c r="Q21" i="1"/>
  <c r="C17" i="1"/>
  <c r="R24" i="1"/>
  <c r="I21" i="1"/>
  <c r="C12" i="1"/>
  <c r="C11" i="1"/>
  <c r="O34" i="1" l="1"/>
  <c r="O43" i="1"/>
  <c r="O25" i="1"/>
  <c r="O30" i="1"/>
  <c r="O29" i="1"/>
  <c r="O23" i="1"/>
  <c r="O40" i="1"/>
  <c r="O22" i="1"/>
  <c r="O41" i="1"/>
  <c r="O36" i="1"/>
  <c r="O42" i="1"/>
  <c r="O39" i="1"/>
  <c r="O31" i="1"/>
  <c r="O26" i="1"/>
  <c r="O24" i="1"/>
  <c r="O33" i="1"/>
  <c r="O28" i="1"/>
  <c r="O37" i="1"/>
  <c r="C15" i="1"/>
  <c r="F18" i="1" s="1"/>
  <c r="O27" i="1"/>
  <c r="O35" i="1"/>
  <c r="O21" i="1"/>
  <c r="O32" i="1"/>
  <c r="O38" i="1"/>
  <c r="C16" i="1"/>
  <c r="D18" i="1" s="1"/>
  <c r="F19" i="1" l="1"/>
  <c r="C18" i="1"/>
</calcChain>
</file>

<file path=xl/sharedStrings.xml><?xml version="1.0" encoding="utf-8"?>
<sst xmlns="http://schemas.openxmlformats.org/spreadsheetml/2006/main" count="108" uniqueCount="51">
  <si>
    <t>OEJV 0189</t>
  </si>
  <si>
    <t>OEJV 0191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</si>
  <si>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</si>
  <si>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</si>
  <si>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</si>
  <si>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</si>
  <si>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</si>
  <si>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</si>
  <si>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</si>
  <si>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</si>
  <si>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</si>
  <si>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</si>
  <si>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</si>
  <si>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</si>
  <si>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</si>
  <si>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</si>
  <si>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</si>
  <si>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</si>
  <si>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</si>
  <si>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</si>
  <si>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</si>
  <si>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</si>
  <si>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</si>
  <si>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</si>
  <si>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</si>
  <si>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</si>
  <si>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</si>
  <si>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</si>
  <si>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</si>
  <si>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</si>
  <si>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</si>
  <si>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</si>
  <si>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</si>
  <si>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</si>
  <si>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</si>
  <si>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XZ PsA  / GSC 7474-1177</t>
  </si>
  <si>
    <t>PsA_XZ.xls</t>
  </si>
  <si>
    <t>EW</t>
  </si>
  <si>
    <t>IBVS 5480 Eph.</t>
  </si>
  <si>
    <t>IBVS 5480</t>
  </si>
  <si>
    <t>PsA</t>
  </si>
  <si>
    <t>I</t>
  </si>
  <si>
    <t>OEJV 0181</t>
  </si>
  <si>
    <t>pg</t>
  </si>
  <si>
    <t>vis</t>
  </si>
  <si>
    <t>PE</t>
  </si>
  <si>
    <t>CCD</t>
  </si>
  <si>
    <t>OEJV 0211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</si>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</sst>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0" fontId="7" fillId="0" borderId="0" xfId="0" applyFont="1" applyAlignment="1"/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left"/>
    </xf>
    <xf numFmtId="166" fontId="31" fillId="0" borderId="0" xfId="0" applyNumberFormat="1" applyFont="1" applyAlignment="1">
      <alignment horizontal="left"/>
    </xf>
    <xf numFmtId="166" fontId="31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PsA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6-40FC-846C-64C09639FD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4.9307999994198326E-2</c:v>
                </c:pt>
                <c:pt idx="4">
                  <c:v>6.2026000196055975E-2</c:v>
                </c:pt>
                <c:pt idx="5">
                  <c:v>6.1725999883492477E-2</c:v>
                </c:pt>
                <c:pt idx="6">
                  <c:v>5.7772000000113621E-2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6-40FC-846C-64C09639FD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6-40FC-846C-64C09639FD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5.3678000112995505E-2</c:v>
                </c:pt>
                <c:pt idx="2">
                  <c:v>5.4418000159785151E-2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6-40FC-846C-64C09639FD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6.1829790982301347E-2</c:v>
                </c:pt>
                <c:pt idx="8">
                  <c:v>6.3330479104479309E-2</c:v>
                </c:pt>
                <c:pt idx="9">
                  <c:v>6.3105065113632008E-2</c:v>
                </c:pt>
                <c:pt idx="10">
                  <c:v>6.146844572504051E-2</c:v>
                </c:pt>
                <c:pt idx="11">
                  <c:v>6.1526961078925524E-2</c:v>
                </c:pt>
                <c:pt idx="12">
                  <c:v>6.3194387141265906E-2</c:v>
                </c:pt>
                <c:pt idx="13">
                  <c:v>6.3194387141265906E-2</c:v>
                </c:pt>
                <c:pt idx="14">
                  <c:v>5.8422238304046914E-2</c:v>
                </c:pt>
                <c:pt idx="15">
                  <c:v>6.0118061788671184E-2</c:v>
                </c:pt>
                <c:pt idx="16">
                  <c:v>6.0118061788671184E-2</c:v>
                </c:pt>
                <c:pt idx="17">
                  <c:v>5.885238952760119E-2</c:v>
                </c:pt>
                <c:pt idx="18">
                  <c:v>6.0346844315063208E-2</c:v>
                </c:pt>
                <c:pt idx="19">
                  <c:v>6.0346844315063208E-2</c:v>
                </c:pt>
                <c:pt idx="20">
                  <c:v>5.8904507255647331E-2</c:v>
                </c:pt>
                <c:pt idx="21">
                  <c:v>5.9078394122479949E-2</c:v>
                </c:pt>
                <c:pt idx="22">
                  <c:v>5.9078394122479949E-2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96-40FC-846C-64C09639FD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96-40FC-846C-64C09639FD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0.01</c:v>
                  </c:pt>
                  <c:pt idx="4">
                    <c:v>3.0000000000000001E-3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1.073E-3</c:v>
                  </c:pt>
                  <c:pt idx="8">
                    <c:v>2.545E-3</c:v>
                  </c:pt>
                  <c:pt idx="9">
                    <c:v>2.7959999999999999E-3</c:v>
                  </c:pt>
                  <c:pt idx="10">
                    <c:v>1.2750000000000001E-3</c:v>
                  </c:pt>
                  <c:pt idx="11">
                    <c:v>1.253E-3</c:v>
                  </c:pt>
                  <c:pt idx="12">
                    <c:v>3.3739999999999998E-3</c:v>
                  </c:pt>
                  <c:pt idx="13">
                    <c:v>3.3739999999999998E-3</c:v>
                  </c:pt>
                  <c:pt idx="14">
                    <c:v>1.1329999999999999E-3</c:v>
                  </c:pt>
                  <c:pt idx="15">
                    <c:v>1.5299999999999999E-3</c:v>
                  </c:pt>
                  <c:pt idx="16">
                    <c:v>1.5299999999999999E-3</c:v>
                  </c:pt>
                  <c:pt idx="17">
                    <c:v>1.299E-3</c:v>
                  </c:pt>
                  <c:pt idx="18">
                    <c:v>1.304E-3</c:v>
                  </c:pt>
                  <c:pt idx="19">
                    <c:v>1.304E-3</c:v>
                  </c:pt>
                  <c:pt idx="20">
                    <c:v>1.3209999999999999E-3</c:v>
                  </c:pt>
                  <c:pt idx="21">
                    <c:v>1.681E-3</c:v>
                  </c:pt>
                  <c:pt idx="22">
                    <c:v>1.681E-3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96-40FC-846C-64C09639FD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6871</c:v>
                </c:pt>
                <c:pt idx="2">
                  <c:v>6871</c:v>
                </c:pt>
                <c:pt idx="3">
                  <c:v>6961</c:v>
                </c:pt>
                <c:pt idx="4">
                  <c:v>7329.5</c:v>
                </c:pt>
                <c:pt idx="5">
                  <c:v>7354.5</c:v>
                </c:pt>
                <c:pt idx="6">
                  <c:v>7399</c:v>
                </c:pt>
                <c:pt idx="7">
                  <c:v>7813</c:v>
                </c:pt>
                <c:pt idx="8">
                  <c:v>7813.5</c:v>
                </c:pt>
                <c:pt idx="9">
                  <c:v>7828.5</c:v>
                </c:pt>
                <c:pt idx="10">
                  <c:v>7830</c:v>
                </c:pt>
                <c:pt idx="11">
                  <c:v>7849</c:v>
                </c:pt>
                <c:pt idx="12">
                  <c:v>7849.5</c:v>
                </c:pt>
                <c:pt idx="13">
                  <c:v>7849.5</c:v>
                </c:pt>
                <c:pt idx="14">
                  <c:v>8791</c:v>
                </c:pt>
                <c:pt idx="15">
                  <c:v>8791.5</c:v>
                </c:pt>
                <c:pt idx="16">
                  <c:v>8791.5</c:v>
                </c:pt>
                <c:pt idx="17">
                  <c:v>8805</c:v>
                </c:pt>
                <c:pt idx="18">
                  <c:v>8805.5</c:v>
                </c:pt>
                <c:pt idx="19">
                  <c:v>8805.5</c:v>
                </c:pt>
                <c:pt idx="20">
                  <c:v>8822</c:v>
                </c:pt>
                <c:pt idx="21">
                  <c:v>8822.5</c:v>
                </c:pt>
                <c:pt idx="22">
                  <c:v>8822.5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6.734569971144598E-3</c:v>
                </c:pt>
                <c:pt idx="1">
                  <c:v>5.167786747579578E-2</c:v>
                </c:pt>
                <c:pt idx="2">
                  <c:v>5.167786747579578E-2</c:v>
                </c:pt>
                <c:pt idx="3">
                  <c:v>5.2266558608879556E-2</c:v>
                </c:pt>
                <c:pt idx="4">
                  <c:v>5.4676921748228115E-2</c:v>
                </c:pt>
                <c:pt idx="5">
                  <c:v>5.4840447062973613E-2</c:v>
                </c:pt>
                <c:pt idx="6">
                  <c:v>5.5131522123220589E-2</c:v>
                </c:pt>
                <c:pt idx="7">
                  <c:v>5.7839501335405941E-2</c:v>
                </c:pt>
                <c:pt idx="8">
                  <c:v>5.7842771841700856E-2</c:v>
                </c:pt>
                <c:pt idx="9">
                  <c:v>5.7940887030548151E-2</c:v>
                </c:pt>
                <c:pt idx="10">
                  <c:v>5.7950698549432876E-2</c:v>
                </c:pt>
                <c:pt idx="11">
                  <c:v>5.8074977788639452E-2</c:v>
                </c:pt>
                <c:pt idx="12">
                  <c:v>5.8078248294934361E-2</c:v>
                </c:pt>
                <c:pt idx="13">
                  <c:v>5.8078248294934361E-2</c:v>
                </c:pt>
                <c:pt idx="14">
                  <c:v>6.423661164824962E-2</c:v>
                </c:pt>
                <c:pt idx="15">
                  <c:v>6.4239882154544514E-2</c:v>
                </c:pt>
                <c:pt idx="16">
                  <c:v>6.4239882154544514E-2</c:v>
                </c:pt>
                <c:pt idx="17">
                  <c:v>6.4328185824507084E-2</c:v>
                </c:pt>
                <c:pt idx="18">
                  <c:v>6.4331456330802006E-2</c:v>
                </c:pt>
                <c:pt idx="19">
                  <c:v>6.4331456330802006E-2</c:v>
                </c:pt>
                <c:pt idx="20">
                  <c:v>6.4439383038534026E-2</c:v>
                </c:pt>
                <c:pt idx="21">
                  <c:v>6.4442653544828934E-2</c:v>
                </c:pt>
                <c:pt idx="22">
                  <c:v>6.4442653544828934E-2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96-40FC-846C-64C09639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07600"/>
        <c:axId val="1"/>
      </c:scatterChart>
      <c:valAx>
        <c:axId val="74460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B4E57CD-201E-BACF-E9C5-B00EF8EA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9"/>
      <c r="F1" s="29" t="s">
        <v>36</v>
      </c>
      <c r="G1" s="30" t="s">
        <v>37</v>
      </c>
      <c r="H1" s="29" t="s">
        <v>38</v>
      </c>
      <c r="I1" s="31">
        <v>52437.798000000003</v>
      </c>
      <c r="J1" s="31">
        <v>0.75357200000000002</v>
      </c>
      <c r="K1" s="29" t="s">
        <v>39</v>
      </c>
      <c r="L1" s="29" t="s">
        <v>40</v>
      </c>
    </row>
    <row r="2" spans="1:12" x14ac:dyDescent="0.2">
      <c r="A2" t="s">
        <v>25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8" t="s">
        <v>38</v>
      </c>
      <c r="C4" s="7">
        <v>52437.798000000003</v>
      </c>
      <c r="D4" s="8">
        <v>0.75357200000000002</v>
      </c>
    </row>
    <row r="5" spans="1:12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12" x14ac:dyDescent="0.2">
      <c r="A6" s="4" t="s">
        <v>3</v>
      </c>
    </row>
    <row r="7" spans="1:12" x14ac:dyDescent="0.2">
      <c r="A7" t="s">
        <v>4</v>
      </c>
      <c r="C7">
        <v>52437.798000000003</v>
      </c>
    </row>
    <row r="8" spans="1:12" x14ac:dyDescent="0.2">
      <c r="A8" t="s">
        <v>5</v>
      </c>
      <c r="C8">
        <v>0.75357200000000002</v>
      </c>
    </row>
    <row r="9" spans="1:12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3">
        <f ca="1">INTERCEPT(INDIRECT($D$9):G992,INDIRECT($C$9):F992)</f>
        <v>6.734569971144598E-3</v>
      </c>
      <c r="D11" s="13"/>
      <c r="E11" s="11"/>
    </row>
    <row r="12" spans="1:12" x14ac:dyDescent="0.2">
      <c r="A12" s="11" t="s">
        <v>18</v>
      </c>
      <c r="B12" s="11"/>
      <c r="C12" s="23">
        <f ca="1">SLOPE(INDIRECT($D$9):G992,INDIRECT($C$9):F992)</f>
        <v>6.5410125898197038E-6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</row>
    <row r="14" spans="1:12" x14ac:dyDescent="0.2">
      <c r="A14" s="11"/>
      <c r="B14" s="11"/>
      <c r="C14" s="11"/>
    </row>
    <row r="15" spans="1:12" x14ac:dyDescent="0.2">
      <c r="A15" s="14" t="s">
        <v>19</v>
      </c>
      <c r="B15" s="11"/>
      <c r="C15" s="15">
        <f ca="1">(C7+C11)+(C8+C12)*INT(MAX(F21:F3533))</f>
        <v>59085.874623383039</v>
      </c>
      <c r="E15" s="13"/>
      <c r="F15" s="11"/>
    </row>
    <row r="16" spans="1:12" x14ac:dyDescent="0.2">
      <c r="A16" s="18" t="s">
        <v>6</v>
      </c>
      <c r="B16" s="11"/>
      <c r="C16" s="19">
        <f ca="1">+C8+C12</f>
        <v>0.75357854101258981</v>
      </c>
      <c r="E16" s="11"/>
      <c r="F16" s="11"/>
    </row>
    <row r="17" spans="1:20" ht="13.5" thickBot="1" x14ac:dyDescent="0.25">
      <c r="A17" s="16" t="s">
        <v>28</v>
      </c>
      <c r="B17" s="11"/>
      <c r="C17" s="11">
        <f>COUNT(C21:C2191)</f>
        <v>23</v>
      </c>
      <c r="E17" s="16" t="s">
        <v>31</v>
      </c>
      <c r="F17" s="17">
        <f ca="1">TODAY()+15018.5-B5/24</f>
        <v>60325.5</v>
      </c>
    </row>
    <row r="18" spans="1:20" ht="14.25" thickTop="1" thickBot="1" x14ac:dyDescent="0.25">
      <c r="A18" s="18" t="s">
        <v>7</v>
      </c>
      <c r="B18" s="11"/>
      <c r="C18" s="21">
        <f ca="1">+C15</f>
        <v>59085.874623383039</v>
      </c>
      <c r="D18" s="22">
        <f ca="1">+C16</f>
        <v>0.75357854101258981</v>
      </c>
      <c r="E18" s="16" t="s">
        <v>32</v>
      </c>
      <c r="F18" s="17">
        <f ca="1">ROUND(2*(F17-C15)/C16,0)/2+1</f>
        <v>1646</v>
      </c>
    </row>
    <row r="19" spans="1:20" ht="13.5" thickTop="1" x14ac:dyDescent="0.2">
      <c r="E19" s="16" t="s">
        <v>33</v>
      </c>
      <c r="F19" s="20">
        <f ca="1">+C15+C16*F18-15018.5-C5/24</f>
        <v>45308.1607352231</v>
      </c>
    </row>
    <row r="20" spans="1:20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49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</row>
    <row r="21" spans="1:20" x14ac:dyDescent="0.2">
      <c r="A21" t="str">
        <f>$K$1</f>
        <v>IBVS 5480</v>
      </c>
      <c r="C21" s="9">
        <f>+$C$4</f>
        <v>52437.798000000003</v>
      </c>
      <c r="D21" s="9" t="s">
        <v>15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I21">
        <f>+G21</f>
        <v>0</v>
      </c>
      <c r="O21">
        <f t="shared" ref="O21:O43" ca="1" si="3">+C$11+C$12*$F21</f>
        <v>6.734569971144598E-3</v>
      </c>
      <c r="Q21" s="2">
        <f t="shared" ref="Q21:Q43" si="4">+C21-15018.5</f>
        <v>37419.298000000003</v>
      </c>
    </row>
    <row r="22" spans="1:20" x14ac:dyDescent="0.2">
      <c r="A22" s="37" t="s">
        <v>47</v>
      </c>
      <c r="B22" s="38" t="s">
        <v>41</v>
      </c>
      <c r="C22" s="39">
        <v>57615.644890000112</v>
      </c>
      <c r="D22" s="39">
        <v>2.0000000000000001E-4</v>
      </c>
      <c r="E22">
        <f t="shared" si="0"/>
        <v>6871.0712314153252</v>
      </c>
      <c r="F22">
        <f t="shared" si="1"/>
        <v>6871</v>
      </c>
      <c r="G22">
        <f t="shared" si="2"/>
        <v>5.3678000112995505E-2</v>
      </c>
      <c r="K22">
        <f>+G22</f>
        <v>5.3678000112995505E-2</v>
      </c>
      <c r="O22">
        <f t="shared" ca="1" si="3"/>
        <v>5.167786747579578E-2</v>
      </c>
      <c r="Q22" s="2">
        <f t="shared" si="4"/>
        <v>42597.144890000112</v>
      </c>
    </row>
    <row r="23" spans="1:20" x14ac:dyDescent="0.2">
      <c r="A23" s="37" t="s">
        <v>47</v>
      </c>
      <c r="B23" s="38" t="s">
        <v>41</v>
      </c>
      <c r="C23" s="39">
        <v>57615.645630000159</v>
      </c>
      <c r="D23" s="39">
        <v>2.0000000000000001E-4</v>
      </c>
      <c r="E23">
        <f t="shared" si="0"/>
        <v>6871.0722134051639</v>
      </c>
      <c r="F23">
        <f t="shared" si="1"/>
        <v>6871</v>
      </c>
      <c r="G23">
        <f t="shared" si="2"/>
        <v>5.4418000159785151E-2</v>
      </c>
      <c r="K23">
        <f>+G23</f>
        <v>5.4418000159785151E-2</v>
      </c>
      <c r="O23">
        <f t="shared" ca="1" si="3"/>
        <v>5.167786747579578E-2</v>
      </c>
      <c r="Q23" s="2">
        <f t="shared" si="4"/>
        <v>42597.145630000159</v>
      </c>
    </row>
    <row r="24" spans="1:20" x14ac:dyDescent="0.2">
      <c r="A24" s="32" t="s">
        <v>42</v>
      </c>
      <c r="B24" s="33" t="s">
        <v>41</v>
      </c>
      <c r="C24" s="34">
        <v>57683.462</v>
      </c>
      <c r="D24" s="34">
        <v>0.01</v>
      </c>
      <c r="E24">
        <f t="shared" si="0"/>
        <v>6961.0654323674407</v>
      </c>
      <c r="F24">
        <f t="shared" si="1"/>
        <v>6961</v>
      </c>
      <c r="G24">
        <f t="shared" si="2"/>
        <v>4.9307999994198326E-2</v>
      </c>
      <c r="I24">
        <f>+G24</f>
        <v>4.9307999994198326E-2</v>
      </c>
      <c r="O24">
        <f t="shared" ca="1" si="3"/>
        <v>5.2266558608879556E-2</v>
      </c>
      <c r="Q24" s="2">
        <f t="shared" si="4"/>
        <v>42664.962</v>
      </c>
      <c r="R24" t="str">
        <f>IF(ABS(C24-C23)&lt;0.00001,1,"")</f>
        <v/>
      </c>
    </row>
    <row r="25" spans="1:20" x14ac:dyDescent="0.2">
      <c r="A25" s="35" t="s">
        <v>0</v>
      </c>
      <c r="B25" s="36" t="s">
        <v>2</v>
      </c>
      <c r="C25" s="35">
        <v>57961.166000000201</v>
      </c>
      <c r="D25" s="35">
        <v>3.0000000000000001E-3</v>
      </c>
      <c r="E25">
        <f t="shared" si="0"/>
        <v>7329.582309321735</v>
      </c>
      <c r="F25">
        <f t="shared" si="1"/>
        <v>7329.5</v>
      </c>
      <c r="G25">
        <f t="shared" si="2"/>
        <v>6.2026000196055975E-2</v>
      </c>
      <c r="I25">
        <f>+G25</f>
        <v>6.2026000196055975E-2</v>
      </c>
      <c r="O25">
        <f t="shared" ca="1" si="3"/>
        <v>5.4676921748228115E-2</v>
      </c>
      <c r="Q25" s="2">
        <f t="shared" si="4"/>
        <v>42942.666000000201</v>
      </c>
    </row>
    <row r="26" spans="1:20" x14ac:dyDescent="0.2">
      <c r="A26" s="35" t="s">
        <v>0</v>
      </c>
      <c r="B26" s="36" t="s">
        <v>2</v>
      </c>
      <c r="C26" s="35">
        <v>57980.004999999888</v>
      </c>
      <c r="D26" s="35">
        <v>4.0000000000000001E-3</v>
      </c>
      <c r="E26">
        <f t="shared" si="0"/>
        <v>7354.5819112173558</v>
      </c>
      <c r="F26">
        <f t="shared" si="1"/>
        <v>7354.5</v>
      </c>
      <c r="G26">
        <f t="shared" si="2"/>
        <v>6.1725999883492477E-2</v>
      </c>
      <c r="I26">
        <f>+G26</f>
        <v>6.1725999883492477E-2</v>
      </c>
      <c r="O26">
        <f t="shared" ca="1" si="3"/>
        <v>5.4840447062973613E-2</v>
      </c>
      <c r="Q26" s="2">
        <f t="shared" si="4"/>
        <v>42961.504999999888</v>
      </c>
    </row>
    <row r="27" spans="1:20" x14ac:dyDescent="0.2">
      <c r="A27" s="35" t="s">
        <v>1</v>
      </c>
      <c r="B27" s="36" t="s">
        <v>41</v>
      </c>
      <c r="C27" s="35">
        <v>58013.535000000003</v>
      </c>
      <c r="D27" s="35">
        <v>5.0000000000000001E-3</v>
      </c>
      <c r="E27">
        <f t="shared" si="0"/>
        <v>7399.0766642072704</v>
      </c>
      <c r="F27">
        <f t="shared" si="1"/>
        <v>7399</v>
      </c>
      <c r="G27">
        <f t="shared" si="2"/>
        <v>5.7772000000113621E-2</v>
      </c>
      <c r="I27">
        <f>+G27</f>
        <v>5.7772000000113621E-2</v>
      </c>
      <c r="O27">
        <f t="shared" ca="1" si="3"/>
        <v>5.5131522123220589E-2</v>
      </c>
      <c r="Q27" s="2">
        <f t="shared" si="4"/>
        <v>42995.035000000003</v>
      </c>
    </row>
    <row r="28" spans="1:20" x14ac:dyDescent="0.2">
      <c r="A28" s="40" t="s">
        <v>48</v>
      </c>
      <c r="B28" s="40" t="s">
        <v>41</v>
      </c>
      <c r="C28" s="45">
        <v>58325.517865790986</v>
      </c>
      <c r="D28" s="43">
        <v>1.073E-3</v>
      </c>
      <c r="E28">
        <f t="shared" si="0"/>
        <v>7813.0820489495136</v>
      </c>
      <c r="F28">
        <f t="shared" si="1"/>
        <v>7813</v>
      </c>
      <c r="G28">
        <f t="shared" si="2"/>
        <v>6.1829790982301347E-2</v>
      </c>
      <c r="L28">
        <f t="shared" ref="L28:L43" si="5">+G28</f>
        <v>6.1829790982301347E-2</v>
      </c>
      <c r="O28">
        <f t="shared" ca="1" si="3"/>
        <v>5.7839501335405941E-2</v>
      </c>
      <c r="Q28" s="2">
        <f t="shared" si="4"/>
        <v>43307.017865790986</v>
      </c>
      <c r="T28" s="44" t="s">
        <v>50</v>
      </c>
    </row>
    <row r="29" spans="1:20" x14ac:dyDescent="0.2">
      <c r="A29" s="40" t="s">
        <v>48</v>
      </c>
      <c r="B29" s="40" t="s">
        <v>2</v>
      </c>
      <c r="C29" s="45">
        <v>58325.896152479108</v>
      </c>
      <c r="D29" s="43">
        <v>2.545E-3</v>
      </c>
      <c r="E29">
        <f t="shared" si="0"/>
        <v>7813.5840403824795</v>
      </c>
      <c r="F29">
        <f t="shared" si="1"/>
        <v>7813.5</v>
      </c>
      <c r="G29">
        <f t="shared" si="2"/>
        <v>6.3330479104479309E-2</v>
      </c>
      <c r="L29">
        <f t="shared" si="5"/>
        <v>6.3330479104479309E-2</v>
      </c>
      <c r="O29">
        <f t="shared" ca="1" si="3"/>
        <v>5.7842771841700856E-2</v>
      </c>
      <c r="Q29" s="2">
        <f t="shared" si="4"/>
        <v>43307.396152479108</v>
      </c>
      <c r="T29" s="44" t="s">
        <v>50</v>
      </c>
    </row>
    <row r="30" spans="1:20" x14ac:dyDescent="0.2">
      <c r="A30" s="40" t="s">
        <v>48</v>
      </c>
      <c r="B30" s="40" t="s">
        <v>2</v>
      </c>
      <c r="C30" s="45">
        <v>58337.199507065117</v>
      </c>
      <c r="D30" s="43">
        <v>2.7959999999999999E-3</v>
      </c>
      <c r="E30">
        <f t="shared" si="0"/>
        <v>7828.5837412551355</v>
      </c>
      <c r="F30">
        <f t="shared" si="1"/>
        <v>7828.5</v>
      </c>
      <c r="G30">
        <f t="shared" si="2"/>
        <v>6.3105065113632008E-2</v>
      </c>
      <c r="L30">
        <f t="shared" si="5"/>
        <v>6.3105065113632008E-2</v>
      </c>
      <c r="O30">
        <f t="shared" ca="1" si="3"/>
        <v>5.7940887030548151E-2</v>
      </c>
      <c r="Q30" s="2">
        <f t="shared" si="4"/>
        <v>43318.699507065117</v>
      </c>
      <c r="T30" s="44" t="s">
        <v>50</v>
      </c>
    </row>
    <row r="31" spans="1:20" x14ac:dyDescent="0.2">
      <c r="A31" s="40" t="s">
        <v>48</v>
      </c>
      <c r="B31" s="40" t="s">
        <v>41</v>
      </c>
      <c r="C31" s="45">
        <v>58338.328228445724</v>
      </c>
      <c r="D31" s="43">
        <v>1.2750000000000001E-3</v>
      </c>
      <c r="E31">
        <f t="shared" si="0"/>
        <v>7830.0815694395769</v>
      </c>
      <c r="F31">
        <f t="shared" si="1"/>
        <v>7830</v>
      </c>
      <c r="G31">
        <f t="shared" si="2"/>
        <v>6.146844572504051E-2</v>
      </c>
      <c r="L31">
        <f t="shared" si="5"/>
        <v>6.146844572504051E-2</v>
      </c>
      <c r="O31">
        <f t="shared" ca="1" si="3"/>
        <v>5.7950698549432876E-2</v>
      </c>
      <c r="Q31" s="2">
        <f t="shared" si="4"/>
        <v>43319.828228445724</v>
      </c>
      <c r="T31" s="44" t="s">
        <v>50</v>
      </c>
    </row>
    <row r="32" spans="1:20" x14ac:dyDescent="0.2">
      <c r="A32" s="40" t="s">
        <v>48</v>
      </c>
      <c r="B32" s="40" t="s">
        <v>41</v>
      </c>
      <c r="C32" s="45">
        <v>58352.646154961083</v>
      </c>
      <c r="D32" s="43">
        <v>1.253E-3</v>
      </c>
      <c r="E32">
        <f t="shared" si="0"/>
        <v>7849.0816470902319</v>
      </c>
      <c r="F32">
        <f t="shared" si="1"/>
        <v>7849</v>
      </c>
      <c r="G32">
        <f t="shared" si="2"/>
        <v>6.1526961078925524E-2</v>
      </c>
      <c r="L32">
        <f t="shared" si="5"/>
        <v>6.1526961078925524E-2</v>
      </c>
      <c r="O32">
        <f t="shared" ca="1" si="3"/>
        <v>5.8074977788639452E-2</v>
      </c>
      <c r="Q32" s="2">
        <f t="shared" si="4"/>
        <v>43334.146154961083</v>
      </c>
      <c r="T32" s="44" t="s">
        <v>50</v>
      </c>
    </row>
    <row r="33" spans="1:20" x14ac:dyDescent="0.2">
      <c r="A33" s="40" t="s">
        <v>48</v>
      </c>
      <c r="B33" s="40" t="s">
        <v>2</v>
      </c>
      <c r="C33" s="45">
        <v>58353.024608387146</v>
      </c>
      <c r="D33" s="43">
        <v>3.3739999999999998E-3</v>
      </c>
      <c r="E33">
        <f t="shared" si="0"/>
        <v>7849.5838597866477</v>
      </c>
      <c r="F33">
        <f t="shared" si="1"/>
        <v>7849.5</v>
      </c>
      <c r="G33">
        <f t="shared" si="2"/>
        <v>6.3194387141265906E-2</v>
      </c>
      <c r="L33">
        <f t="shared" si="5"/>
        <v>6.3194387141265906E-2</v>
      </c>
      <c r="O33">
        <f t="shared" ca="1" si="3"/>
        <v>5.8078248294934361E-2</v>
      </c>
      <c r="Q33" s="2">
        <f t="shared" si="4"/>
        <v>43334.524608387146</v>
      </c>
      <c r="T33" s="44" t="s">
        <v>50</v>
      </c>
    </row>
    <row r="34" spans="1:20" x14ac:dyDescent="0.2">
      <c r="A34" s="41" t="s">
        <v>48</v>
      </c>
      <c r="B34" s="42" t="s">
        <v>2</v>
      </c>
      <c r="C34" s="46">
        <v>58353.024608387146</v>
      </c>
      <c r="D34" s="47">
        <v>3.3739999999999998E-3</v>
      </c>
      <c r="E34">
        <f t="shared" si="0"/>
        <v>7849.5838597866477</v>
      </c>
      <c r="F34">
        <f t="shared" si="1"/>
        <v>7849.5</v>
      </c>
      <c r="G34">
        <f t="shared" si="2"/>
        <v>6.3194387141265906E-2</v>
      </c>
      <c r="L34">
        <f t="shared" si="5"/>
        <v>6.3194387141265906E-2</v>
      </c>
      <c r="O34">
        <f t="shared" ca="1" si="3"/>
        <v>5.8078248294934361E-2</v>
      </c>
      <c r="Q34" s="2">
        <f t="shared" si="4"/>
        <v>43334.524608387146</v>
      </c>
      <c r="T34" s="44" t="s">
        <v>50</v>
      </c>
    </row>
    <row r="35" spans="1:20" x14ac:dyDescent="0.2">
      <c r="A35" s="40" t="s">
        <v>48</v>
      </c>
      <c r="B35" s="40" t="s">
        <v>41</v>
      </c>
      <c r="C35" s="45">
        <v>59062.507874238305</v>
      </c>
      <c r="D35" s="43">
        <v>1.1329999999999999E-3</v>
      </c>
      <c r="E35">
        <f t="shared" si="0"/>
        <v>8791.0775270820868</v>
      </c>
      <c r="F35">
        <f t="shared" si="1"/>
        <v>8791</v>
      </c>
      <c r="G35">
        <f t="shared" si="2"/>
        <v>5.8422238304046914E-2</v>
      </c>
      <c r="L35">
        <f t="shared" si="5"/>
        <v>5.8422238304046914E-2</v>
      </c>
      <c r="O35">
        <f t="shared" ca="1" si="3"/>
        <v>6.423661164824962E-2</v>
      </c>
      <c r="Q35" s="2">
        <f t="shared" si="4"/>
        <v>44044.007874238305</v>
      </c>
      <c r="T35" s="44" t="s">
        <v>50</v>
      </c>
    </row>
    <row r="36" spans="1:20" x14ac:dyDescent="0.2">
      <c r="A36" s="40" t="s">
        <v>48</v>
      </c>
      <c r="B36" s="40" t="s">
        <v>2</v>
      </c>
      <c r="C36" s="45">
        <v>59062.88635606179</v>
      </c>
      <c r="D36" s="43">
        <v>1.5299999999999999E-3</v>
      </c>
      <c r="E36">
        <f t="shared" si="0"/>
        <v>8791.579777462257</v>
      </c>
      <c r="F36">
        <f t="shared" si="1"/>
        <v>8791.5</v>
      </c>
      <c r="G36">
        <f t="shared" si="2"/>
        <v>6.0118061788671184E-2</v>
      </c>
      <c r="L36">
        <f t="shared" si="5"/>
        <v>6.0118061788671184E-2</v>
      </c>
      <c r="O36">
        <f t="shared" ca="1" si="3"/>
        <v>6.4239882154544514E-2</v>
      </c>
      <c r="Q36" s="2">
        <f t="shared" si="4"/>
        <v>44044.38635606179</v>
      </c>
      <c r="T36" s="44" t="s">
        <v>50</v>
      </c>
    </row>
    <row r="37" spans="1:20" x14ac:dyDescent="0.2">
      <c r="A37" s="41" t="s">
        <v>48</v>
      </c>
      <c r="B37" s="42" t="s">
        <v>2</v>
      </c>
      <c r="C37" s="46">
        <v>59062.88635606179</v>
      </c>
      <c r="D37" s="47">
        <v>1.5299999999999999E-3</v>
      </c>
      <c r="E37">
        <f t="shared" si="0"/>
        <v>8791.579777462257</v>
      </c>
      <c r="F37">
        <f t="shared" si="1"/>
        <v>8791.5</v>
      </c>
      <c r="G37">
        <f t="shared" si="2"/>
        <v>6.0118061788671184E-2</v>
      </c>
      <c r="L37">
        <f t="shared" si="5"/>
        <v>6.0118061788671184E-2</v>
      </c>
      <c r="O37">
        <f t="shared" ca="1" si="3"/>
        <v>6.4239882154544514E-2</v>
      </c>
      <c r="Q37" s="2">
        <f t="shared" si="4"/>
        <v>44044.38635606179</v>
      </c>
      <c r="T37" s="44" t="s">
        <v>50</v>
      </c>
    </row>
    <row r="38" spans="1:20" x14ac:dyDescent="0.2">
      <c r="A38" s="40" t="s">
        <v>48</v>
      </c>
      <c r="B38" s="40" t="s">
        <v>41</v>
      </c>
      <c r="C38" s="45">
        <v>59073.058312389534</v>
      </c>
      <c r="D38" s="43">
        <v>1.299E-3</v>
      </c>
      <c r="E38">
        <f t="shared" si="0"/>
        <v>8805.0780978984512</v>
      </c>
      <c r="F38">
        <f t="shared" si="1"/>
        <v>8805</v>
      </c>
      <c r="G38">
        <f t="shared" si="2"/>
        <v>5.885238952760119E-2</v>
      </c>
      <c r="L38">
        <f t="shared" si="5"/>
        <v>5.885238952760119E-2</v>
      </c>
      <c r="O38">
        <f t="shared" ca="1" si="3"/>
        <v>6.4328185824507084E-2</v>
      </c>
      <c r="Q38" s="2">
        <f t="shared" si="4"/>
        <v>44054.558312389534</v>
      </c>
      <c r="T38" s="44" t="s">
        <v>50</v>
      </c>
    </row>
    <row r="39" spans="1:20" x14ac:dyDescent="0.2">
      <c r="A39" s="40" t="s">
        <v>48</v>
      </c>
      <c r="B39" s="40" t="s">
        <v>2</v>
      </c>
      <c r="C39" s="45">
        <v>59073.436592844315</v>
      </c>
      <c r="D39" s="43">
        <v>1.304E-3</v>
      </c>
      <c r="E39">
        <f t="shared" si="0"/>
        <v>8805.5800810596902</v>
      </c>
      <c r="F39">
        <f t="shared" si="1"/>
        <v>8805.5</v>
      </c>
      <c r="G39">
        <f t="shared" si="2"/>
        <v>6.0346844315063208E-2</v>
      </c>
      <c r="L39">
        <f t="shared" si="5"/>
        <v>6.0346844315063208E-2</v>
      </c>
      <c r="O39">
        <f t="shared" ca="1" si="3"/>
        <v>6.4331456330802006E-2</v>
      </c>
      <c r="Q39" s="2">
        <f t="shared" si="4"/>
        <v>44054.936592844315</v>
      </c>
      <c r="T39" s="44" t="s">
        <v>50</v>
      </c>
    </row>
    <row r="40" spans="1:20" x14ac:dyDescent="0.2">
      <c r="A40" s="41" t="s">
        <v>48</v>
      </c>
      <c r="B40" s="42" t="s">
        <v>2</v>
      </c>
      <c r="C40" s="46">
        <v>59073.436592844315</v>
      </c>
      <c r="D40" s="47">
        <v>1.304E-3</v>
      </c>
      <c r="E40">
        <f t="shared" si="0"/>
        <v>8805.5800810596902</v>
      </c>
      <c r="F40">
        <f t="shared" si="1"/>
        <v>8805.5</v>
      </c>
      <c r="G40">
        <f t="shared" si="2"/>
        <v>6.0346844315063208E-2</v>
      </c>
      <c r="L40">
        <f t="shared" si="5"/>
        <v>6.0346844315063208E-2</v>
      </c>
      <c r="O40">
        <f t="shared" ca="1" si="3"/>
        <v>6.4331456330802006E-2</v>
      </c>
      <c r="Q40" s="2">
        <f t="shared" si="4"/>
        <v>44054.936592844315</v>
      </c>
      <c r="T40" s="44" t="s">
        <v>50</v>
      </c>
    </row>
    <row r="41" spans="1:20" x14ac:dyDescent="0.2">
      <c r="A41" s="40" t="s">
        <v>48</v>
      </c>
      <c r="B41" s="40" t="s">
        <v>41</v>
      </c>
      <c r="C41" s="45">
        <v>59085.869088507257</v>
      </c>
      <c r="D41" s="43">
        <v>1.3209999999999999E-3</v>
      </c>
      <c r="E41">
        <f t="shared" si="0"/>
        <v>8822.0781670593587</v>
      </c>
      <c r="F41">
        <f t="shared" si="1"/>
        <v>8822</v>
      </c>
      <c r="G41">
        <f t="shared" si="2"/>
        <v>5.8904507255647331E-2</v>
      </c>
      <c r="L41">
        <f t="shared" si="5"/>
        <v>5.8904507255647331E-2</v>
      </c>
      <c r="O41">
        <f t="shared" ca="1" si="3"/>
        <v>6.4439383038534026E-2</v>
      </c>
      <c r="Q41" s="2">
        <f t="shared" si="4"/>
        <v>44067.369088507257</v>
      </c>
      <c r="T41" s="44" t="s">
        <v>50</v>
      </c>
    </row>
    <row r="42" spans="1:20" x14ac:dyDescent="0.2">
      <c r="A42" s="40" t="s">
        <v>48</v>
      </c>
      <c r="B42" s="40" t="s">
        <v>2</v>
      </c>
      <c r="C42" s="45">
        <v>59086.246048394125</v>
      </c>
      <c r="D42" s="43">
        <v>1.681E-3</v>
      </c>
      <c r="E42">
        <f t="shared" si="0"/>
        <v>8822.5783978095296</v>
      </c>
      <c r="F42">
        <f t="shared" si="1"/>
        <v>8822.5</v>
      </c>
      <c r="G42">
        <f t="shared" si="2"/>
        <v>5.9078394122479949E-2</v>
      </c>
      <c r="L42">
        <f t="shared" si="5"/>
        <v>5.9078394122479949E-2</v>
      </c>
      <c r="O42">
        <f t="shared" ca="1" si="3"/>
        <v>6.4442653544828934E-2</v>
      </c>
      <c r="Q42" s="2">
        <f t="shared" si="4"/>
        <v>44067.746048394125</v>
      </c>
      <c r="T42" s="44" t="s">
        <v>50</v>
      </c>
    </row>
    <row r="43" spans="1:20" x14ac:dyDescent="0.2">
      <c r="A43" s="41" t="s">
        <v>48</v>
      </c>
      <c r="B43" s="42" t="s">
        <v>2</v>
      </c>
      <c r="C43" s="46">
        <v>59086.246048394125</v>
      </c>
      <c r="D43" s="47">
        <v>1.681E-3</v>
      </c>
      <c r="E43">
        <f t="shared" si="0"/>
        <v>8822.5783978095296</v>
      </c>
      <c r="F43">
        <f t="shared" si="1"/>
        <v>8822.5</v>
      </c>
      <c r="G43">
        <f t="shared" si="2"/>
        <v>5.9078394122479949E-2</v>
      </c>
      <c r="L43">
        <f t="shared" si="5"/>
        <v>5.9078394122479949E-2</v>
      </c>
      <c r="O43">
        <f t="shared" ca="1" si="3"/>
        <v>6.4442653544828934E-2</v>
      </c>
      <c r="Q43" s="2">
        <f t="shared" si="4"/>
        <v>44067.746048394125</v>
      </c>
      <c r="T43" s="44" t="s">
        <v>50</v>
      </c>
    </row>
    <row r="44" spans="1:20" x14ac:dyDescent="0.2">
      <c r="A44" s="43"/>
      <c r="B44" s="40"/>
      <c r="C44" s="48"/>
      <c r="D44" s="43"/>
      <c r="Q44" s="2"/>
    </row>
    <row r="45" spans="1:20" x14ac:dyDescent="0.2">
      <c r="A45" s="43"/>
      <c r="B45" s="40"/>
      <c r="C45" s="48"/>
      <c r="D45" s="43"/>
      <c r="Q45" s="2"/>
    </row>
    <row r="46" spans="1:20" x14ac:dyDescent="0.2">
      <c r="A46" s="43"/>
      <c r="B46" s="40"/>
      <c r="C46" s="48"/>
      <c r="D46" s="43"/>
      <c r="Q46" s="2"/>
    </row>
    <row r="47" spans="1:20" x14ac:dyDescent="0.2">
      <c r="A47" s="43"/>
      <c r="B47" s="40"/>
      <c r="C47" s="48"/>
      <c r="D47" s="43"/>
      <c r="Q47" s="2"/>
    </row>
    <row r="48" spans="1:20" x14ac:dyDescent="0.2">
      <c r="A48" s="43"/>
      <c r="B48" s="40"/>
      <c r="C48" s="48"/>
      <c r="D48" s="43"/>
      <c r="Q48" s="2"/>
    </row>
    <row r="49" spans="1:17" x14ac:dyDescent="0.2">
      <c r="A49" s="43"/>
      <c r="B49" s="40"/>
      <c r="C49" s="48"/>
      <c r="D49" s="43"/>
      <c r="Q49" s="2"/>
    </row>
    <row r="50" spans="1:17" x14ac:dyDescent="0.2">
      <c r="A50" s="43"/>
      <c r="B50" s="40"/>
      <c r="C50" s="48"/>
      <c r="D50" s="43"/>
    </row>
    <row r="51" spans="1:17" x14ac:dyDescent="0.2">
      <c r="C51" s="9"/>
      <c r="D51" s="9"/>
    </row>
    <row r="52" spans="1:17" x14ac:dyDescent="0.2">
      <c r="C52" s="9"/>
      <c r="D52" s="9"/>
    </row>
    <row r="53" spans="1:17" x14ac:dyDescent="0.2">
      <c r="C53" s="9"/>
      <c r="D53" s="9"/>
    </row>
    <row r="54" spans="1:17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7" name="Range1"/>
  </protectedRanges>
  <sortState xmlns:xlrd2="http://schemas.microsoft.com/office/spreadsheetml/2017/richdata2" ref="A21:T53">
    <sortCondition ref="C21:C53"/>
  </sortState>
  <phoneticPr fontId="7" type="noConversion"/>
  <hyperlinks>
    <hyperlink ref="H63228" r:id="rId1" display="http://vsolj.cetus-net.org/bulletin.html" xr:uid="{00000000-0004-0000-0000-000000000000}"/>
    <hyperlink ref="H63221" r:id="rId2" display="https://www.aavso.org/ejaavso" xr:uid="{00000000-0004-0000-0000-000001000000}"/>
    <hyperlink ref="I63228" r:id="rId3" display="http://vsolj.cetus-net.org/bulletin.html" xr:uid="{00000000-0004-0000-0000-000002000000}"/>
    <hyperlink ref="AQ56879" r:id="rId4" display="http://cdsbib.u-strasbg.fr/cgi-bin/cdsbib?1990RMxAA..21..381G" xr:uid="{00000000-0004-0000-0000-000003000000}"/>
    <hyperlink ref="H63225" r:id="rId5" display="https://www.aavso.org/ejaavso" xr:uid="{00000000-0004-0000-0000-000004000000}"/>
    <hyperlink ref="AP4243" r:id="rId6" display="http://cdsbib.u-strasbg.fr/cgi-bin/cdsbib?1990RMxAA..21..381G" xr:uid="{00000000-0004-0000-0000-000005000000}"/>
    <hyperlink ref="AP4246" r:id="rId7" display="http://cdsbib.u-strasbg.fr/cgi-bin/cdsbib?1990RMxAA..21..381G" xr:uid="{00000000-0004-0000-0000-000006000000}"/>
    <hyperlink ref="AP4244" r:id="rId8" display="http://cdsbib.u-strasbg.fr/cgi-bin/cdsbib?1990RMxAA..21..381G" xr:uid="{00000000-0004-0000-0000-000007000000}"/>
    <hyperlink ref="AP4228" r:id="rId9" display="http://cdsbib.u-strasbg.fr/cgi-bin/cdsbib?1990RMxAA..21..381G" xr:uid="{00000000-0004-0000-0000-000008000000}"/>
    <hyperlink ref="AQ4457" r:id="rId10" display="http://cdsbib.u-strasbg.fr/cgi-bin/cdsbib?1990RMxAA..21..381G" xr:uid="{00000000-0004-0000-0000-000009000000}"/>
    <hyperlink ref="AQ4461" r:id="rId11" display="http://cdsbib.u-strasbg.fr/cgi-bin/cdsbib?1990RMxAA..21..381G" xr:uid="{00000000-0004-0000-0000-00000A000000}"/>
    <hyperlink ref="AQ64141" r:id="rId12" display="http://cdsbib.u-strasbg.fr/cgi-bin/cdsbib?1990RMxAA..21..381G" xr:uid="{00000000-0004-0000-0000-00000B000000}"/>
    <hyperlink ref="I1349" r:id="rId13" display="http://vsolj.cetus-net.org/bulletin.html" xr:uid="{00000000-0004-0000-0000-00000C000000}"/>
    <hyperlink ref="H1349" r:id="rId14" display="http://vsolj.cetus-net.org/bulletin.html" xr:uid="{00000000-0004-0000-0000-00000D000000}"/>
    <hyperlink ref="AQ64802" r:id="rId15" display="http://cdsbib.u-strasbg.fr/cgi-bin/cdsbib?1990RMxAA..21..381G" xr:uid="{00000000-0004-0000-0000-00000E000000}"/>
    <hyperlink ref="AQ64801" r:id="rId16" display="http://cdsbib.u-strasbg.fr/cgi-bin/cdsbib?1990RMxAA..21..381G" xr:uid="{00000000-0004-0000-0000-00000F000000}"/>
    <hyperlink ref="AP2519" r:id="rId17" display="http://cdsbib.u-strasbg.fr/cgi-bin/cdsbib?1990RMxAA..21..381G" xr:uid="{00000000-0004-0000-0000-000010000000}"/>
    <hyperlink ref="AP2537" r:id="rId18" display="http://cdsbib.u-strasbg.fr/cgi-bin/cdsbib?1990RMxAA..21..381G" xr:uid="{00000000-0004-0000-0000-000011000000}"/>
    <hyperlink ref="AP2538" r:id="rId19" display="http://cdsbib.u-strasbg.fr/cgi-bin/cdsbib?1990RMxAA..21..381G" xr:uid="{00000000-0004-0000-0000-000012000000}"/>
    <hyperlink ref="AP25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2024-01-16T06:11:40Z</dcterms:modified>
</cp:coreProperties>
</file>