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D59D522-8D2B-4107-942F-9F09F71A16D1}" xr6:coauthVersionLast="47" xr6:coauthVersionMax="47" xr10:uidLastSave="{00000000-0000-0000-0000-000000000000}"/>
  <bookViews>
    <workbookView xWindow="13920" yWindow="690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Q21" i="1"/>
  <c r="C17" i="1"/>
  <c r="C12" i="1"/>
  <c r="C16" i="1" l="1"/>
  <c r="D18" i="1" s="1"/>
  <c r="C11" i="1"/>
  <c r="C15" i="1" l="1"/>
  <c r="E16" i="1" s="1"/>
  <c r="E17" i="1" s="1"/>
  <c r="O21" i="1"/>
  <c r="S21" i="1" s="1"/>
  <c r="O22" i="1"/>
  <c r="S22" i="1" s="1"/>
  <c r="O23" i="1"/>
  <c r="S23" i="1" s="1"/>
  <c r="S19" i="1" s="1"/>
  <c r="C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<sst xmlns="http://schemas.openxmlformats.org/spreadsheetml/2006/main" count="56" uniqueCount="52">
  <si>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</si>
  <si>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</si>
  <si>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</si>
  <si>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</si>
  <si>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</si>
  <si>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</si>
  <si>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</si>
  <si>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</si>
  <si>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</si>
  <si>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</si>
  <si>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</si>
  <si>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</si>
  <si>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</si>
  <si>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</si>
  <si>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</si>
  <si>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</si>
  <si>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</si>
  <si>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</si>
  <si>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</si>
  <si>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</si>
  <si>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</si>
  <si>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</si>
  <si>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</si>
  <si>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</si>
  <si>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</si>
  <si>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</si>
  <si>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</si>
  <si>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</si>
  <si>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</si>
  <si>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</si>
  <si>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</si>
  <si>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</si>
  <si>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</si>
  <si>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</si>
  <si>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</si>
  <si>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</si>
  <si>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</si>
  <si>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</si>
  <si>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</si>
  <si>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</si>
  <si>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</si>
  <si>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</si>
  <si>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</si>
  <si>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G5255-0370</t>
  </si>
  <si>
    <t>G5255-0370_Psc.xls</t>
  </si>
  <si>
    <t>EB / EW</t>
  </si>
  <si>
    <t>Psc</t>
  </si>
  <si>
    <t>VSX</t>
  </si>
  <si>
    <t>IBVS 6011</t>
  </si>
  <si>
    <t>II</t>
  </si>
  <si>
    <t>IBVS 6042</t>
  </si>
  <si>
    <t>NSVS 11905223 / GSC 5255-0370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</si>
</sst>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5255-0370 -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C-4F00-945A-DB4F7FFFEC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7.7850002198829316E-3</c:v>
                </c:pt>
                <c:pt idx="2">
                  <c:v>8.9770002159639262E-3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BC-4F00-945A-DB4F7FFFEC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BC-4F00-945A-DB4F7FFFEC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BC-4F00-945A-DB4F7FFFEC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BC-4F00-945A-DB4F7FFFEC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BC-4F00-945A-DB4F7FFFEC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BC-4F00-945A-DB4F7FFFEC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5.4503092573321421E-6</c:v>
                </c:pt>
                <c:pt idx="1">
                  <c:v>7.7461774115597038E-3</c:v>
                </c:pt>
                <c:pt idx="2">
                  <c:v>9.0103727150298209E-3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BC-4F00-945A-DB4F7FFFECB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BC-4F00-945A-DB4F7FFFE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92184"/>
        <c:axId val="1"/>
      </c:scatterChart>
      <c:valAx>
        <c:axId val="64909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09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50A38D-ABEB-3818-8C9A-6215304ED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53704.56399999978</v>
      </c>
      <c r="D7" s="30" t="s">
        <v>47</v>
      </c>
    </row>
    <row r="8" spans="1:7" x14ac:dyDescent="0.2">
      <c r="A8" t="s">
        <v>3</v>
      </c>
      <c r="C8" s="8">
        <v>0.46340599999999998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5.4503092573321421E-6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1.6460876347267139E-6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60196.767543402777</v>
      </c>
    </row>
    <row r="15" spans="1:7" x14ac:dyDescent="0.2">
      <c r="A15" s="12" t="s">
        <v>17</v>
      </c>
      <c r="B15" s="10"/>
      <c r="C15" s="13">
        <f ca="1">(C7+C11)+(C8+C12)*INT(MAX(F21:F3533))</f>
        <v>56239.403829549454</v>
      </c>
      <c r="D15" s="14" t="s">
        <v>39</v>
      </c>
      <c r="E15" s="15">
        <f ca="1">ROUND(2*(E14-$C$7)/$C$8,0)/2+E13</f>
        <v>14011</v>
      </c>
    </row>
    <row r="16" spans="1:7" x14ac:dyDescent="0.2">
      <c r="A16" s="16" t="s">
        <v>4</v>
      </c>
      <c r="B16" s="10"/>
      <c r="C16" s="17">
        <f ca="1">+C8+C12</f>
        <v>0.46340764608763468</v>
      </c>
      <c r="D16" s="14" t="s">
        <v>40</v>
      </c>
      <c r="E16" s="24">
        <f ca="1">ROUND(2*(E14-$C$15)/$C$16,0)/2+E13</f>
        <v>8540.5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45179.032664294231</v>
      </c>
    </row>
    <row r="18" spans="1:19" ht="14.25" thickTop="1" thickBot="1" x14ac:dyDescent="0.25">
      <c r="A18" s="16" t="s">
        <v>5</v>
      </c>
      <c r="B18" s="10"/>
      <c r="C18" s="19">
        <f ca="1">+C15</f>
        <v>56239.403829549454</v>
      </c>
      <c r="D18" s="20">
        <f ca="1">+C16</f>
        <v>0.46340764608763468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3.6404944794668986E-5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53704.56399999978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5.4503092573321421E-6</v>
      </c>
      <c r="Q21" s="2">
        <f>+C21-15018.5</f>
        <v>38686.06399999978</v>
      </c>
      <c r="S21">
        <f ca="1">+(O21-G21)^2</f>
        <v>2.9705871000560448E-11</v>
      </c>
    </row>
    <row r="22" spans="1:19" x14ac:dyDescent="0.2">
      <c r="A22" s="33" t="s">
        <v>48</v>
      </c>
      <c r="B22" s="34" t="s">
        <v>49</v>
      </c>
      <c r="C22" s="33">
        <v>55883.738499999999</v>
      </c>
      <c r="D22" s="33">
        <v>6.9999999999999999E-4</v>
      </c>
      <c r="E22">
        <f>+(C22-C$7)/C$8</f>
        <v>4702.5167995240017</v>
      </c>
      <c r="F22">
        <f>ROUND(2*E22,0)/2</f>
        <v>4702.5</v>
      </c>
      <c r="G22">
        <f>+C22-(C$7+F22*C$8)</f>
        <v>7.7850002198829316E-3</v>
      </c>
      <c r="I22">
        <f>+G22</f>
        <v>7.7850002198829316E-3</v>
      </c>
      <c r="O22">
        <f ca="1">+C$11+C$12*$F22</f>
        <v>7.7461774115597038E-3</v>
      </c>
      <c r="Q22" s="2">
        <f>+C22-15018.5</f>
        <v>40865.238499999999</v>
      </c>
      <c r="S22">
        <f ca="1">+(O22-G22)^2</f>
        <v>1.5072104461020846E-9</v>
      </c>
    </row>
    <row r="23" spans="1:19" x14ac:dyDescent="0.2">
      <c r="A23" s="35" t="s">
        <v>50</v>
      </c>
      <c r="B23" s="36" t="s">
        <v>49</v>
      </c>
      <c r="C23" s="37">
        <v>56239.635499999997</v>
      </c>
      <c r="D23" s="37">
        <v>2.0000000000000001E-4</v>
      </c>
      <c r="E23">
        <f>+(C23-C$7)/C$8</f>
        <v>5470.5193717824468</v>
      </c>
      <c r="F23">
        <f>ROUND(2*E23,0)/2</f>
        <v>5470.5</v>
      </c>
      <c r="G23">
        <f>+C23-(C$7+F23*C$8)</f>
        <v>8.9770002159639262E-3</v>
      </c>
      <c r="I23">
        <f>+G23</f>
        <v>8.9770002159639262E-3</v>
      </c>
      <c r="O23">
        <f ca="1">+C$11+C$12*$F23</f>
        <v>9.0103727150298209E-3</v>
      </c>
      <c r="Q23" s="2">
        <f>+C23-15018.5</f>
        <v>41221.135499999997</v>
      </c>
      <c r="S23">
        <f ca="1">+(O23-G23)^2</f>
        <v>1.1137236939031477E-9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2023-09-09T06:25:15Z</dcterms:modified>
</cp:coreProperties>
</file>