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C1C75EA-9B3F-46D5-A042-ED75AE6226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09" i="1" l="1"/>
  <c r="F109" i="1" s="1"/>
  <c r="Q109" i="1"/>
  <c r="E110" i="1"/>
  <c r="F110" i="1" s="1"/>
  <c r="Q110" i="1"/>
  <c r="E108" i="1"/>
  <c r="F108" i="1"/>
  <c r="G108" i="1" s="1"/>
  <c r="Q108" i="1"/>
  <c r="E103" i="1"/>
  <c r="F103" i="1" s="1"/>
  <c r="Q103" i="1"/>
  <c r="E104" i="1"/>
  <c r="F104" i="1" s="1"/>
  <c r="Q104" i="1"/>
  <c r="E105" i="1"/>
  <c r="F105" i="1" s="1"/>
  <c r="Q105" i="1"/>
  <c r="E106" i="1"/>
  <c r="F106" i="1"/>
  <c r="P106" i="1" s="1"/>
  <c r="Q106" i="1"/>
  <c r="E107" i="1"/>
  <c r="F107" i="1" s="1"/>
  <c r="Q107" i="1"/>
  <c r="E102" i="1"/>
  <c r="F102" i="1"/>
  <c r="Q102" i="1"/>
  <c r="C7" i="1"/>
  <c r="C8" i="1"/>
  <c r="C9" i="1"/>
  <c r="D9" i="1"/>
  <c r="D11" i="1"/>
  <c r="D12" i="1"/>
  <c r="D13" i="1"/>
  <c r="F16" i="1"/>
  <c r="F17" i="1" s="1"/>
  <c r="C17" i="1"/>
  <c r="Q21" i="1"/>
  <c r="Q22" i="1"/>
  <c r="Q23" i="1"/>
  <c r="E24" i="1"/>
  <c r="F24" i="1"/>
  <c r="G24" i="1"/>
  <c r="H24" i="1"/>
  <c r="Q24" i="1"/>
  <c r="Q25" i="1"/>
  <c r="Q26" i="1"/>
  <c r="Q27" i="1"/>
  <c r="Q28" i="1"/>
  <c r="Q29" i="1"/>
  <c r="Q30" i="1"/>
  <c r="Q31" i="1"/>
  <c r="E32" i="1"/>
  <c r="F32" i="1"/>
  <c r="Q32" i="1"/>
  <c r="Q33" i="1"/>
  <c r="Q34" i="1"/>
  <c r="Q35" i="1"/>
  <c r="Q36" i="1"/>
  <c r="Q37" i="1"/>
  <c r="Q38" i="1"/>
  <c r="Q39" i="1"/>
  <c r="E40" i="1"/>
  <c r="F40" i="1"/>
  <c r="Q40" i="1"/>
  <c r="Q41" i="1"/>
  <c r="Q42" i="1"/>
  <c r="Q43" i="1"/>
  <c r="Q44" i="1"/>
  <c r="Q45" i="1"/>
  <c r="Q46" i="1"/>
  <c r="Q47" i="1"/>
  <c r="E48" i="1"/>
  <c r="F48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E85" i="1"/>
  <c r="F85" i="1"/>
  <c r="Q85" i="1"/>
  <c r="Q86" i="1"/>
  <c r="Q87" i="1"/>
  <c r="Q88" i="1"/>
  <c r="Q89" i="1"/>
  <c r="Q90" i="1"/>
  <c r="Q91" i="1"/>
  <c r="Q92" i="1"/>
  <c r="E93" i="1"/>
  <c r="F93" i="1"/>
  <c r="Q93" i="1"/>
  <c r="Q94" i="1"/>
  <c r="Q95" i="1"/>
  <c r="Q96" i="1"/>
  <c r="Q97" i="1"/>
  <c r="Q98" i="1"/>
  <c r="Q99" i="1"/>
  <c r="Q100" i="1"/>
  <c r="E101" i="1"/>
  <c r="F101" i="1"/>
  <c r="Q101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B18" i="2"/>
  <c r="C18" i="2"/>
  <c r="D18" i="2"/>
  <c r="E18" i="2"/>
  <c r="G18" i="2"/>
  <c r="H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C38" i="2"/>
  <c r="D38" i="2"/>
  <c r="G38" i="2"/>
  <c r="H38" i="2"/>
  <c r="B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H45" i="2"/>
  <c r="B45" i="2"/>
  <c r="A46" i="2"/>
  <c r="C46" i="2"/>
  <c r="D46" i="2"/>
  <c r="G46" i="2"/>
  <c r="H46" i="2"/>
  <c r="B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C50" i="2"/>
  <c r="D50" i="2"/>
  <c r="G50" i="2"/>
  <c r="H50" i="2"/>
  <c r="B50" i="2"/>
  <c r="A51" i="2"/>
  <c r="D51" i="2"/>
  <c r="G51" i="2"/>
  <c r="C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C55" i="2"/>
  <c r="D55" i="2"/>
  <c r="G55" i="2"/>
  <c r="H55" i="2"/>
  <c r="A56" i="2"/>
  <c r="B56" i="2"/>
  <c r="C56" i="2"/>
  <c r="D56" i="2"/>
  <c r="G56" i="2"/>
  <c r="H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D60" i="2"/>
  <c r="G60" i="2"/>
  <c r="C60" i="2"/>
  <c r="E60" i="2"/>
  <c r="H60" i="2"/>
  <c r="B60" i="2"/>
  <c r="A61" i="2"/>
  <c r="D61" i="2"/>
  <c r="G61" i="2"/>
  <c r="C61" i="2"/>
  <c r="H61" i="2"/>
  <c r="B61" i="2"/>
  <c r="A62" i="2"/>
  <c r="C62" i="2"/>
  <c r="D62" i="2"/>
  <c r="G62" i="2"/>
  <c r="H62" i="2"/>
  <c r="B62" i="2"/>
  <c r="A63" i="2"/>
  <c r="B63" i="2"/>
  <c r="C63" i="2"/>
  <c r="D63" i="2"/>
  <c r="G63" i="2"/>
  <c r="H63" i="2"/>
  <c r="A64" i="2"/>
  <c r="B64" i="2"/>
  <c r="C64" i="2"/>
  <c r="D64" i="2"/>
  <c r="G64" i="2"/>
  <c r="H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G4" i="3"/>
  <c r="G5" i="3"/>
  <c r="G6" i="3"/>
  <c r="G7" i="3"/>
  <c r="J12" i="3"/>
  <c r="A13" i="3"/>
  <c r="D13" i="3"/>
  <c r="H13" i="3"/>
  <c r="I13" i="3"/>
  <c r="L13" i="3"/>
  <c r="D15" i="3"/>
  <c r="D12" i="3"/>
  <c r="J15" i="3"/>
  <c r="J13" i="3"/>
  <c r="K15" i="3"/>
  <c r="K12" i="3"/>
  <c r="L15" i="3"/>
  <c r="L12" i="3"/>
  <c r="M15" i="3"/>
  <c r="D16" i="3"/>
  <c r="E16" i="3"/>
  <c r="E15" i="3"/>
  <c r="F16" i="3"/>
  <c r="F15" i="3"/>
  <c r="G16" i="3"/>
  <c r="G15" i="3"/>
  <c r="H16" i="3"/>
  <c r="H15" i="3"/>
  <c r="H12" i="3"/>
  <c r="I16" i="3"/>
  <c r="I15" i="3"/>
  <c r="I12" i="3"/>
  <c r="J16" i="3"/>
  <c r="K16" i="3"/>
  <c r="L16" i="3"/>
  <c r="M16" i="3"/>
  <c r="N16" i="3"/>
  <c r="N15" i="3"/>
  <c r="O16" i="3"/>
  <c r="O15" i="3"/>
  <c r="D17" i="3"/>
  <c r="D21" i="3"/>
  <c r="E21" i="3"/>
  <c r="D22" i="3"/>
  <c r="F22" i="3" s="1"/>
  <c r="G22" i="3" s="1"/>
  <c r="E22" i="3"/>
  <c r="D23" i="3"/>
  <c r="E23" i="3"/>
  <c r="I23" i="3" s="1"/>
  <c r="J23" i="3" s="1"/>
  <c r="D24" i="3"/>
  <c r="F24" i="3"/>
  <c r="H24" i="3" s="1"/>
  <c r="E24" i="3"/>
  <c r="D25" i="3"/>
  <c r="F25" i="3" s="1"/>
  <c r="H25" i="3" s="1"/>
  <c r="G25" i="3"/>
  <c r="E25" i="3"/>
  <c r="D26" i="3"/>
  <c r="F26" i="3"/>
  <c r="H26" i="3" s="1"/>
  <c r="E26" i="3"/>
  <c r="I26" i="3" s="1"/>
  <c r="J26" i="3" s="1"/>
  <c r="D27" i="3"/>
  <c r="F27" i="3" s="1"/>
  <c r="E27" i="3"/>
  <c r="D28" i="3"/>
  <c r="E28" i="3"/>
  <c r="I28" i="3" s="1"/>
  <c r="J28" i="3" s="1"/>
  <c r="D29" i="3"/>
  <c r="E29" i="3"/>
  <c r="D30" i="3"/>
  <c r="E30" i="3"/>
  <c r="I30" i="3" s="1"/>
  <c r="J30" i="3" s="1"/>
  <c r="F30" i="3"/>
  <c r="D31" i="3"/>
  <c r="F31" i="3" s="1"/>
  <c r="H31" i="3" s="1"/>
  <c r="E31" i="3"/>
  <c r="D32" i="3"/>
  <c r="E32" i="3"/>
  <c r="I32" i="3" s="1"/>
  <c r="J32" i="3" s="1"/>
  <c r="D33" i="3"/>
  <c r="F33" i="3" s="1"/>
  <c r="E33" i="3"/>
  <c r="I33" i="3" s="1"/>
  <c r="J33" i="3" s="1"/>
  <c r="D34" i="3"/>
  <c r="F34" i="3" s="1"/>
  <c r="H34" i="3" s="1"/>
  <c r="E34" i="3"/>
  <c r="I34" i="3"/>
  <c r="J34" i="3" s="1"/>
  <c r="D35" i="3"/>
  <c r="F35" i="3" s="1"/>
  <c r="E35" i="3"/>
  <c r="D36" i="3"/>
  <c r="E36" i="3"/>
  <c r="I36" i="3" s="1"/>
  <c r="J36" i="3" s="1"/>
  <c r="D37" i="3"/>
  <c r="E37" i="3"/>
  <c r="I37" i="3" s="1"/>
  <c r="J37" i="3" s="1"/>
  <c r="D38" i="3"/>
  <c r="I38" i="3" s="1"/>
  <c r="J38" i="3" s="1"/>
  <c r="E38" i="3"/>
  <c r="D39" i="3"/>
  <c r="E39" i="3"/>
  <c r="D40" i="3"/>
  <c r="E40" i="3"/>
  <c r="D41" i="3"/>
  <c r="E41" i="3"/>
  <c r="D42" i="3"/>
  <c r="F42" i="3" s="1"/>
  <c r="E42" i="3"/>
  <c r="D43" i="3"/>
  <c r="E43" i="3"/>
  <c r="D44" i="3"/>
  <c r="E44" i="3"/>
  <c r="I44" i="3" s="1"/>
  <c r="J44" i="3" s="1"/>
  <c r="D45" i="3"/>
  <c r="F45" i="3" s="1"/>
  <c r="H45" i="3" s="1"/>
  <c r="I45" i="3"/>
  <c r="J45" i="3" s="1"/>
  <c r="E45" i="3"/>
  <c r="D46" i="3"/>
  <c r="E46" i="3"/>
  <c r="D47" i="3"/>
  <c r="E47" i="3"/>
  <c r="D48" i="3"/>
  <c r="E48" i="3"/>
  <c r="D49" i="3"/>
  <c r="F49" i="3" s="1"/>
  <c r="E49" i="3"/>
  <c r="D50" i="3"/>
  <c r="F50" i="3" s="1"/>
  <c r="E50" i="3"/>
  <c r="I50" i="3" s="1"/>
  <c r="J50" i="3" s="1"/>
  <c r="D51" i="3"/>
  <c r="E51" i="3"/>
  <c r="I51" i="3" s="1"/>
  <c r="J51" i="3" s="1"/>
  <c r="F51" i="3"/>
  <c r="G51" i="3" s="1"/>
  <c r="D52" i="3"/>
  <c r="F52" i="3"/>
  <c r="G52" i="3" s="1"/>
  <c r="E52" i="3"/>
  <c r="D53" i="3"/>
  <c r="F53" i="3"/>
  <c r="E53" i="3"/>
  <c r="G53" i="3"/>
  <c r="H53" i="3"/>
  <c r="I53" i="3"/>
  <c r="J53" i="3"/>
  <c r="D54" i="3"/>
  <c r="E54" i="3"/>
  <c r="D55" i="3"/>
  <c r="E55" i="3"/>
  <c r="F55" i="3"/>
  <c r="H55" i="3"/>
  <c r="G55" i="3"/>
  <c r="D56" i="3"/>
  <c r="E56" i="3"/>
  <c r="I56" i="3"/>
  <c r="J56" i="3"/>
  <c r="D57" i="3"/>
  <c r="F57" i="3"/>
  <c r="H57" i="3"/>
  <c r="E57" i="3"/>
  <c r="G57" i="3"/>
  <c r="D58" i="3"/>
  <c r="I58" i="3"/>
  <c r="E58" i="3"/>
  <c r="F58" i="3"/>
  <c r="G58" i="3"/>
  <c r="J58" i="3"/>
  <c r="D59" i="3"/>
  <c r="E59" i="3"/>
  <c r="F59" i="3"/>
  <c r="H59" i="3"/>
  <c r="G59" i="3"/>
  <c r="I59" i="3"/>
  <c r="J59" i="3"/>
  <c r="D60" i="3"/>
  <c r="E60" i="3"/>
  <c r="D61" i="3"/>
  <c r="F61" i="3"/>
  <c r="H61" i="3"/>
  <c r="E61" i="3"/>
  <c r="I61" i="3"/>
  <c r="J61" i="3"/>
  <c r="G61" i="3"/>
  <c r="D62" i="3"/>
  <c r="E62" i="3"/>
  <c r="D63" i="3"/>
  <c r="E63" i="3"/>
  <c r="F63" i="3"/>
  <c r="D64" i="3"/>
  <c r="E64" i="3"/>
  <c r="I64" i="3"/>
  <c r="J64" i="3"/>
  <c r="D65" i="3"/>
  <c r="F65" i="3"/>
  <c r="H65" i="3"/>
  <c r="E65" i="3"/>
  <c r="I65" i="3"/>
  <c r="J65" i="3"/>
  <c r="D66" i="3"/>
  <c r="I66" i="3"/>
  <c r="E66" i="3"/>
  <c r="J66" i="3"/>
  <c r="D67" i="3"/>
  <c r="E67" i="3"/>
  <c r="F67" i="3"/>
  <c r="D68" i="3"/>
  <c r="E68" i="3"/>
  <c r="F68" i="3"/>
  <c r="H68" i="3"/>
  <c r="D69" i="3"/>
  <c r="E69" i="3"/>
  <c r="D70" i="3"/>
  <c r="E70" i="3"/>
  <c r="F70" i="3"/>
  <c r="D71" i="3"/>
  <c r="E71" i="3"/>
  <c r="F71" i="3"/>
  <c r="H71" i="3"/>
  <c r="G71" i="3"/>
  <c r="D72" i="3"/>
  <c r="E72" i="3"/>
  <c r="D73" i="3"/>
  <c r="F73" i="3"/>
  <c r="E73" i="3"/>
  <c r="H73" i="3"/>
  <c r="I73" i="3"/>
  <c r="J73" i="3"/>
  <c r="D74" i="3"/>
  <c r="I74" i="3"/>
  <c r="E74" i="3"/>
  <c r="F74" i="3"/>
  <c r="H74" i="3"/>
  <c r="J74" i="3"/>
  <c r="D75" i="3"/>
  <c r="E75" i="3"/>
  <c r="F75" i="3"/>
  <c r="D76" i="3"/>
  <c r="E76" i="3"/>
  <c r="D77" i="3"/>
  <c r="F77" i="3"/>
  <c r="E77" i="3"/>
  <c r="G77" i="3"/>
  <c r="H77" i="3"/>
  <c r="I77" i="3"/>
  <c r="J77" i="3"/>
  <c r="D78" i="3"/>
  <c r="F78" i="3"/>
  <c r="H78" i="3"/>
  <c r="E78" i="3"/>
  <c r="I78" i="3"/>
  <c r="J78" i="3"/>
  <c r="D79" i="3"/>
  <c r="E79" i="3"/>
  <c r="F79" i="3"/>
  <c r="G79" i="3"/>
  <c r="H79" i="3"/>
  <c r="I79" i="3"/>
  <c r="J79" i="3"/>
  <c r="D80" i="3"/>
  <c r="E80" i="3"/>
  <c r="I80" i="3"/>
  <c r="J80" i="3"/>
  <c r="D81" i="3"/>
  <c r="F81" i="3"/>
  <c r="H81" i="3"/>
  <c r="E81" i="3"/>
  <c r="I81" i="3"/>
  <c r="J81" i="3"/>
  <c r="D82" i="3"/>
  <c r="E82" i="3"/>
  <c r="F82" i="3"/>
  <c r="H82" i="3"/>
  <c r="G82" i="3"/>
  <c r="I82" i="3"/>
  <c r="J82" i="3"/>
  <c r="D83" i="3"/>
  <c r="F83" i="3"/>
  <c r="H83" i="3"/>
  <c r="E83" i="3"/>
  <c r="D84" i="3"/>
  <c r="E84" i="3"/>
  <c r="F84" i="3"/>
  <c r="H84" i="3"/>
  <c r="G84" i="3"/>
  <c r="I84" i="3"/>
  <c r="J84" i="3"/>
  <c r="D85" i="3"/>
  <c r="E85" i="3"/>
  <c r="I85" i="3"/>
  <c r="J85" i="3"/>
  <c r="D86" i="3"/>
  <c r="F86" i="3"/>
  <c r="H86" i="3"/>
  <c r="E86" i="3"/>
  <c r="D87" i="3"/>
  <c r="E87" i="3"/>
  <c r="F87" i="3"/>
  <c r="G87" i="3"/>
  <c r="H87" i="3"/>
  <c r="I87" i="3"/>
  <c r="J87" i="3"/>
  <c r="D88" i="3"/>
  <c r="F88" i="3"/>
  <c r="H88" i="3"/>
  <c r="E88" i="3"/>
  <c r="I88" i="3"/>
  <c r="J88" i="3"/>
  <c r="D89" i="3"/>
  <c r="E89" i="3"/>
  <c r="D90" i="3"/>
  <c r="F90" i="3"/>
  <c r="E90" i="3"/>
  <c r="I90" i="3"/>
  <c r="J90" i="3"/>
  <c r="D91" i="3"/>
  <c r="E91" i="3"/>
  <c r="D92" i="3"/>
  <c r="E92" i="3"/>
  <c r="F92" i="3"/>
  <c r="H92" i="3"/>
  <c r="G92" i="3"/>
  <c r="D93" i="3"/>
  <c r="E93" i="3"/>
  <c r="I93" i="3"/>
  <c r="J93" i="3"/>
  <c r="D94" i="3"/>
  <c r="F94" i="3"/>
  <c r="H94" i="3"/>
  <c r="E94" i="3"/>
  <c r="G94" i="3"/>
  <c r="D95" i="3"/>
  <c r="E95" i="3"/>
  <c r="F95" i="3"/>
  <c r="H95" i="3"/>
  <c r="G95" i="3"/>
  <c r="I95" i="3"/>
  <c r="J95" i="3"/>
  <c r="D96" i="3"/>
  <c r="F96" i="3"/>
  <c r="H96" i="3"/>
  <c r="E96" i="3"/>
  <c r="D97" i="3"/>
  <c r="E97" i="3"/>
  <c r="D98" i="3"/>
  <c r="F98" i="3"/>
  <c r="G98" i="3"/>
  <c r="E98" i="3"/>
  <c r="H98" i="3"/>
  <c r="I98" i="3"/>
  <c r="J98" i="3"/>
  <c r="D99" i="3"/>
  <c r="E99" i="3"/>
  <c r="D100" i="3"/>
  <c r="E100" i="3"/>
  <c r="F100" i="3"/>
  <c r="H100" i="3"/>
  <c r="G100" i="3"/>
  <c r="I100" i="3"/>
  <c r="J100" i="3"/>
  <c r="D101" i="3"/>
  <c r="E101" i="3"/>
  <c r="D102" i="3"/>
  <c r="F102" i="3"/>
  <c r="H102" i="3"/>
  <c r="E102" i="3"/>
  <c r="G102" i="3"/>
  <c r="D103" i="3"/>
  <c r="E103" i="3"/>
  <c r="F103" i="3"/>
  <c r="H103" i="3"/>
  <c r="G103" i="3"/>
  <c r="I103" i="3"/>
  <c r="J103" i="3"/>
  <c r="D104" i="3"/>
  <c r="F104" i="3"/>
  <c r="H104" i="3"/>
  <c r="E104" i="3"/>
  <c r="D105" i="3"/>
  <c r="E105" i="3"/>
  <c r="F105" i="3"/>
  <c r="D106" i="3"/>
  <c r="F106" i="3"/>
  <c r="E106" i="3"/>
  <c r="I106" i="3"/>
  <c r="J106" i="3"/>
  <c r="D107" i="3"/>
  <c r="E107" i="3"/>
  <c r="D108" i="3"/>
  <c r="E108" i="3"/>
  <c r="F108" i="3"/>
  <c r="H108" i="3"/>
  <c r="G108" i="3"/>
  <c r="I108" i="3"/>
  <c r="J108" i="3"/>
  <c r="D109" i="3"/>
  <c r="E109" i="3"/>
  <c r="I109" i="3"/>
  <c r="J109" i="3"/>
  <c r="D110" i="3"/>
  <c r="F110" i="3"/>
  <c r="E110" i="3"/>
  <c r="D111" i="3"/>
  <c r="E111" i="3"/>
  <c r="F111" i="3"/>
  <c r="G111" i="3"/>
  <c r="H111" i="3"/>
  <c r="I111" i="3"/>
  <c r="J111" i="3"/>
  <c r="D112" i="3"/>
  <c r="E112" i="3"/>
  <c r="I112" i="3"/>
  <c r="J112" i="3"/>
  <c r="D113" i="3"/>
  <c r="F113" i="3"/>
  <c r="E113" i="3"/>
  <c r="I113" i="3"/>
  <c r="J113" i="3"/>
  <c r="G113" i="3"/>
  <c r="H113" i="3"/>
  <c r="D114" i="3"/>
  <c r="F114" i="3"/>
  <c r="E114" i="3"/>
  <c r="G114" i="3"/>
  <c r="H114" i="3"/>
  <c r="I114" i="3"/>
  <c r="J114" i="3"/>
  <c r="D115" i="3"/>
  <c r="E115" i="3"/>
  <c r="D116" i="3"/>
  <c r="E116" i="3"/>
  <c r="I116" i="3"/>
  <c r="J116" i="3"/>
  <c r="F116" i="3"/>
  <c r="G116" i="3"/>
  <c r="H116" i="3"/>
  <c r="D117" i="3"/>
  <c r="E117" i="3"/>
  <c r="I117" i="3"/>
  <c r="J117" i="3"/>
  <c r="D118" i="3"/>
  <c r="E118" i="3"/>
  <c r="F118" i="3"/>
  <c r="D119" i="3"/>
  <c r="E119" i="3"/>
  <c r="F119" i="3"/>
  <c r="H119" i="3"/>
  <c r="G119" i="3"/>
  <c r="I119" i="3"/>
  <c r="J119" i="3"/>
  <c r="D120" i="3"/>
  <c r="E120" i="3"/>
  <c r="D121" i="3"/>
  <c r="E121" i="3"/>
  <c r="F121" i="3"/>
  <c r="H121" i="3"/>
  <c r="D122" i="3"/>
  <c r="F122" i="3"/>
  <c r="E122" i="3"/>
  <c r="I122" i="3"/>
  <c r="J122" i="3"/>
  <c r="D123" i="3"/>
  <c r="E123" i="3"/>
  <c r="F123" i="3"/>
  <c r="H123" i="3"/>
  <c r="D124" i="3"/>
  <c r="E124" i="3"/>
  <c r="F124" i="3"/>
  <c r="I124" i="3"/>
  <c r="J124" i="3"/>
  <c r="D125" i="3"/>
  <c r="E125" i="3"/>
  <c r="D126" i="3"/>
  <c r="E126" i="3"/>
  <c r="D127" i="3"/>
  <c r="E127" i="3"/>
  <c r="F127" i="3"/>
  <c r="G127" i="3"/>
  <c r="H127" i="3"/>
  <c r="I127" i="3"/>
  <c r="J127" i="3"/>
  <c r="D128" i="3"/>
  <c r="E128" i="3"/>
  <c r="I128" i="3"/>
  <c r="J128" i="3"/>
  <c r="D129" i="3"/>
  <c r="F129" i="3"/>
  <c r="H129" i="3"/>
  <c r="E129" i="3"/>
  <c r="I129" i="3"/>
  <c r="J129" i="3"/>
  <c r="G129" i="3"/>
  <c r="D130" i="3"/>
  <c r="F130" i="3"/>
  <c r="G130" i="3"/>
  <c r="E130" i="3"/>
  <c r="H130" i="3"/>
  <c r="I130" i="3"/>
  <c r="J130" i="3"/>
  <c r="D131" i="3"/>
  <c r="E131" i="3"/>
  <c r="F131" i="3"/>
  <c r="D132" i="3"/>
  <c r="E132" i="3"/>
  <c r="F132" i="3"/>
  <c r="H132" i="3"/>
  <c r="G132" i="3"/>
  <c r="I132" i="3"/>
  <c r="J132" i="3"/>
  <c r="D133" i="3"/>
  <c r="E133" i="3"/>
  <c r="I133" i="3"/>
  <c r="J133" i="3"/>
  <c r="D134" i="3"/>
  <c r="F134" i="3"/>
  <c r="G134" i="3"/>
  <c r="E134" i="3"/>
  <c r="H134" i="3"/>
  <c r="D135" i="3"/>
  <c r="E135" i="3"/>
  <c r="F135" i="3"/>
  <c r="G135" i="3"/>
  <c r="H135" i="3"/>
  <c r="I135" i="3"/>
  <c r="J135" i="3"/>
  <c r="D136" i="3"/>
  <c r="E136" i="3"/>
  <c r="D137" i="3"/>
  <c r="E137" i="3"/>
  <c r="F137" i="3"/>
  <c r="H137" i="3"/>
  <c r="I137" i="3"/>
  <c r="J137" i="3"/>
  <c r="D138" i="3"/>
  <c r="F138" i="3"/>
  <c r="E138" i="3"/>
  <c r="G138" i="3"/>
  <c r="H138" i="3"/>
  <c r="I138" i="3"/>
  <c r="J138" i="3"/>
  <c r="D139" i="3"/>
  <c r="E139" i="3"/>
  <c r="F139" i="3"/>
  <c r="H139" i="3"/>
  <c r="D140" i="3"/>
  <c r="E140" i="3"/>
  <c r="F140" i="3"/>
  <c r="H140" i="3"/>
  <c r="G140" i="3"/>
  <c r="I140" i="3"/>
  <c r="J140" i="3"/>
  <c r="D141" i="3"/>
  <c r="E141" i="3"/>
  <c r="I141" i="3"/>
  <c r="J141" i="3"/>
  <c r="D142" i="3"/>
  <c r="E142" i="3"/>
  <c r="I142" i="3"/>
  <c r="J142" i="3"/>
  <c r="F142" i="3"/>
  <c r="G142" i="3"/>
  <c r="D143" i="3"/>
  <c r="E143" i="3"/>
  <c r="F143" i="3"/>
  <c r="I143" i="3"/>
  <c r="J143" i="3"/>
  <c r="D144" i="3"/>
  <c r="E144" i="3"/>
  <c r="D145" i="3"/>
  <c r="G145" i="3"/>
  <c r="E145" i="3"/>
  <c r="F145" i="3"/>
  <c r="H145" i="3"/>
  <c r="I145" i="3"/>
  <c r="J145" i="3"/>
  <c r="D146" i="3"/>
  <c r="F146" i="3"/>
  <c r="E146" i="3"/>
  <c r="I146" i="3"/>
  <c r="J146" i="3"/>
  <c r="G146" i="3"/>
  <c r="H146" i="3"/>
  <c r="D147" i="3"/>
  <c r="F147" i="3"/>
  <c r="H147" i="3"/>
  <c r="E147" i="3"/>
  <c r="D148" i="3"/>
  <c r="E148" i="3"/>
  <c r="I148" i="3"/>
  <c r="F148" i="3"/>
  <c r="G148" i="3"/>
  <c r="H148" i="3"/>
  <c r="J148" i="3"/>
  <c r="D149" i="3"/>
  <c r="E149" i="3"/>
  <c r="I149" i="3"/>
  <c r="J149" i="3"/>
  <c r="F149" i="3"/>
  <c r="H149" i="3"/>
  <c r="D150" i="3"/>
  <c r="E150" i="3"/>
  <c r="D151" i="3"/>
  <c r="E151" i="3"/>
  <c r="D152" i="3"/>
  <c r="E152" i="3"/>
  <c r="I152" i="3"/>
  <c r="F152" i="3"/>
  <c r="G152" i="3"/>
  <c r="H152" i="3"/>
  <c r="J152" i="3"/>
  <c r="D153" i="3"/>
  <c r="E153" i="3"/>
  <c r="I153" i="3"/>
  <c r="F153" i="3"/>
  <c r="J153" i="3"/>
  <c r="D154" i="3"/>
  <c r="E154" i="3"/>
  <c r="D155" i="3"/>
  <c r="F155" i="3"/>
  <c r="H155" i="3"/>
  <c r="E155" i="3"/>
  <c r="I155" i="3"/>
  <c r="J155" i="3"/>
  <c r="D156" i="3"/>
  <c r="E156" i="3"/>
  <c r="F156" i="3"/>
  <c r="H156" i="3"/>
  <c r="G156" i="3"/>
  <c r="I156" i="3"/>
  <c r="J156" i="3"/>
  <c r="D157" i="3"/>
  <c r="E157" i="3"/>
  <c r="I157" i="3"/>
  <c r="J157" i="3"/>
  <c r="D158" i="3"/>
  <c r="F158" i="3"/>
  <c r="E158" i="3"/>
  <c r="I158" i="3"/>
  <c r="J158" i="3"/>
  <c r="G158" i="3"/>
  <c r="H158" i="3"/>
  <c r="D159" i="3"/>
  <c r="E159" i="3"/>
  <c r="D160" i="3"/>
  <c r="E160" i="3"/>
  <c r="I160" i="3"/>
  <c r="F160" i="3"/>
  <c r="J160" i="3"/>
  <c r="D161" i="3"/>
  <c r="E161" i="3"/>
  <c r="F161" i="3"/>
  <c r="D162" i="3"/>
  <c r="E162" i="3"/>
  <c r="F162" i="3"/>
  <c r="H162" i="3"/>
  <c r="I162" i="3"/>
  <c r="J162" i="3"/>
  <c r="D163" i="3"/>
  <c r="E163" i="3"/>
  <c r="D164" i="3"/>
  <c r="E164" i="3"/>
  <c r="D165" i="3"/>
  <c r="E165" i="3"/>
  <c r="F165" i="3"/>
  <c r="I165" i="3"/>
  <c r="J165" i="3"/>
  <c r="D166" i="3"/>
  <c r="F166" i="3"/>
  <c r="H166" i="3"/>
  <c r="E166" i="3"/>
  <c r="I166" i="3"/>
  <c r="J166" i="3"/>
  <c r="D167" i="3"/>
  <c r="E167" i="3"/>
  <c r="D168" i="3"/>
  <c r="F168" i="3"/>
  <c r="H168" i="3"/>
  <c r="E168" i="3"/>
  <c r="G168" i="3"/>
  <c r="D169" i="3"/>
  <c r="E169" i="3"/>
  <c r="F169" i="3"/>
  <c r="D170" i="3"/>
  <c r="E170" i="3"/>
  <c r="I170" i="3"/>
  <c r="J170" i="3"/>
  <c r="F170" i="3"/>
  <c r="H170" i="3"/>
  <c r="D171" i="3"/>
  <c r="E171" i="3"/>
  <c r="I171" i="3"/>
  <c r="J171" i="3"/>
  <c r="D172" i="3"/>
  <c r="F172" i="3"/>
  <c r="H172" i="3"/>
  <c r="E172" i="3"/>
  <c r="I172" i="3"/>
  <c r="J172" i="3"/>
  <c r="D173" i="3"/>
  <c r="E173" i="3"/>
  <c r="F173" i="3"/>
  <c r="H173" i="3"/>
  <c r="G173" i="3"/>
  <c r="I173" i="3"/>
  <c r="J173" i="3"/>
  <c r="D174" i="3"/>
  <c r="F174" i="3"/>
  <c r="H174" i="3"/>
  <c r="E174" i="3"/>
  <c r="I174" i="3"/>
  <c r="J174" i="3"/>
  <c r="D175" i="3"/>
  <c r="E175" i="3"/>
  <c r="D176" i="3"/>
  <c r="F176" i="3"/>
  <c r="E176" i="3"/>
  <c r="D177" i="3"/>
  <c r="E177" i="3"/>
  <c r="F177" i="3"/>
  <c r="D178" i="3"/>
  <c r="G178" i="3"/>
  <c r="E178" i="3"/>
  <c r="F178" i="3"/>
  <c r="H178" i="3"/>
  <c r="I178" i="3"/>
  <c r="J178" i="3"/>
  <c r="D179" i="3"/>
  <c r="E179" i="3"/>
  <c r="I179" i="3"/>
  <c r="J179" i="3"/>
  <c r="D180" i="3"/>
  <c r="F180" i="3"/>
  <c r="H180" i="3"/>
  <c r="E180" i="3"/>
  <c r="I180" i="3"/>
  <c r="J180" i="3"/>
  <c r="G180" i="3"/>
  <c r="D181" i="3"/>
  <c r="E181" i="3"/>
  <c r="F181" i="3"/>
  <c r="H181" i="3"/>
  <c r="G181" i="3"/>
  <c r="I181" i="3"/>
  <c r="J181" i="3"/>
  <c r="D182" i="3"/>
  <c r="F182" i="3"/>
  <c r="H182" i="3"/>
  <c r="E182" i="3"/>
  <c r="D183" i="3"/>
  <c r="E183" i="3"/>
  <c r="D184" i="3"/>
  <c r="F184" i="3"/>
  <c r="E184" i="3"/>
  <c r="G184" i="3"/>
  <c r="H184" i="3"/>
  <c r="D185" i="3"/>
  <c r="E185" i="3"/>
  <c r="F185" i="3"/>
  <c r="D186" i="3"/>
  <c r="G186" i="3"/>
  <c r="E186" i="3"/>
  <c r="F186" i="3"/>
  <c r="H186" i="3"/>
  <c r="D187" i="3"/>
  <c r="E187" i="3"/>
  <c r="I187" i="3"/>
  <c r="J187" i="3"/>
  <c r="D188" i="3"/>
  <c r="F188" i="3"/>
  <c r="H188" i="3"/>
  <c r="E188" i="3"/>
  <c r="I188" i="3"/>
  <c r="J188" i="3"/>
  <c r="G188" i="3"/>
  <c r="D189" i="3"/>
  <c r="E189" i="3"/>
  <c r="F189" i="3"/>
  <c r="H189" i="3"/>
  <c r="G189" i="3"/>
  <c r="I189" i="3"/>
  <c r="J189" i="3"/>
  <c r="D190" i="3"/>
  <c r="G190" i="3"/>
  <c r="E190" i="3"/>
  <c r="F190" i="3"/>
  <c r="H190" i="3"/>
  <c r="I190" i="3"/>
  <c r="J190" i="3"/>
  <c r="D191" i="3"/>
  <c r="E191" i="3"/>
  <c r="D192" i="3"/>
  <c r="F192" i="3"/>
  <c r="G192" i="3"/>
  <c r="E192" i="3"/>
  <c r="H192" i="3"/>
  <c r="D193" i="3"/>
  <c r="E193" i="3"/>
  <c r="F193" i="3"/>
  <c r="D194" i="3"/>
  <c r="E194" i="3"/>
  <c r="F194" i="3"/>
  <c r="H194" i="3"/>
  <c r="I194" i="3"/>
  <c r="J194" i="3"/>
  <c r="D195" i="3"/>
  <c r="E195" i="3"/>
  <c r="D196" i="3"/>
  <c r="F196" i="3"/>
  <c r="H196" i="3"/>
  <c r="E196" i="3"/>
  <c r="I196" i="3"/>
  <c r="J196" i="3"/>
  <c r="G196" i="3"/>
  <c r="D197" i="3"/>
  <c r="E197" i="3"/>
  <c r="F197" i="3"/>
  <c r="H197" i="3"/>
  <c r="G197" i="3"/>
  <c r="I197" i="3"/>
  <c r="J197" i="3"/>
  <c r="D198" i="3"/>
  <c r="G198" i="3"/>
  <c r="E198" i="3"/>
  <c r="F198" i="3"/>
  <c r="H198" i="3"/>
  <c r="D199" i="3"/>
  <c r="E199" i="3"/>
  <c r="D200" i="3"/>
  <c r="F200" i="3"/>
  <c r="E200" i="3"/>
  <c r="D201" i="3"/>
  <c r="E201" i="3"/>
  <c r="F201" i="3"/>
  <c r="D202" i="3"/>
  <c r="G202" i="3"/>
  <c r="E202" i="3"/>
  <c r="F202" i="3"/>
  <c r="H202" i="3"/>
  <c r="I202" i="3"/>
  <c r="J202" i="3"/>
  <c r="D203" i="3"/>
  <c r="E203" i="3"/>
  <c r="I203" i="3"/>
  <c r="J203" i="3"/>
  <c r="D204" i="3"/>
  <c r="F204" i="3"/>
  <c r="H204" i="3"/>
  <c r="E204" i="3"/>
  <c r="I204" i="3"/>
  <c r="J204" i="3"/>
  <c r="G204" i="3"/>
  <c r="D205" i="3"/>
  <c r="E205" i="3"/>
  <c r="F205" i="3"/>
  <c r="H205" i="3"/>
  <c r="G205" i="3"/>
  <c r="I205" i="3"/>
  <c r="J205" i="3"/>
  <c r="D206" i="3"/>
  <c r="G206" i="3"/>
  <c r="E206" i="3"/>
  <c r="F206" i="3"/>
  <c r="H206" i="3"/>
  <c r="D207" i="3"/>
  <c r="E207" i="3"/>
  <c r="D208" i="3"/>
  <c r="F208" i="3"/>
  <c r="E208" i="3"/>
  <c r="G208" i="3"/>
  <c r="H208" i="3"/>
  <c r="D209" i="3"/>
  <c r="E209" i="3"/>
  <c r="F209" i="3"/>
  <c r="H209" i="3"/>
  <c r="G209" i="3"/>
  <c r="D210" i="3"/>
  <c r="E210" i="3"/>
  <c r="F210" i="3"/>
  <c r="H210" i="3"/>
  <c r="I210" i="3"/>
  <c r="J210" i="3"/>
  <c r="D211" i="3"/>
  <c r="E211" i="3"/>
  <c r="I211" i="3"/>
  <c r="J211" i="3"/>
  <c r="D212" i="3"/>
  <c r="E212" i="3"/>
  <c r="D213" i="3"/>
  <c r="E213" i="3"/>
  <c r="F213" i="3"/>
  <c r="H213" i="3"/>
  <c r="I213" i="3"/>
  <c r="J213" i="3"/>
  <c r="D214" i="3"/>
  <c r="E214" i="3"/>
  <c r="F214" i="3"/>
  <c r="H214" i="3"/>
  <c r="I214" i="3"/>
  <c r="J214" i="3"/>
  <c r="D215" i="3"/>
  <c r="E215" i="3"/>
  <c r="D216" i="3"/>
  <c r="E216" i="3"/>
  <c r="D217" i="3"/>
  <c r="E217" i="3"/>
  <c r="F217" i="3"/>
  <c r="H217" i="3"/>
  <c r="G217" i="3"/>
  <c r="D218" i="3"/>
  <c r="G218" i="3"/>
  <c r="E218" i="3"/>
  <c r="F218" i="3"/>
  <c r="H218" i="3"/>
  <c r="D219" i="3"/>
  <c r="E219" i="3"/>
  <c r="I219" i="3"/>
  <c r="J219" i="3"/>
  <c r="D220" i="3"/>
  <c r="E220" i="3"/>
  <c r="D221" i="3"/>
  <c r="E221" i="3"/>
  <c r="F221" i="3"/>
  <c r="I221" i="3"/>
  <c r="J221" i="3"/>
  <c r="D222" i="3"/>
  <c r="E222" i="3"/>
  <c r="D223" i="3"/>
  <c r="E223" i="3"/>
  <c r="D224" i="3"/>
  <c r="I224" i="3"/>
  <c r="E224" i="3"/>
  <c r="F224" i="3"/>
  <c r="H224" i="3"/>
  <c r="G224" i="3"/>
  <c r="J224" i="3"/>
  <c r="D225" i="3"/>
  <c r="E225" i="3"/>
  <c r="F225" i="3"/>
  <c r="H225" i="3"/>
  <c r="G225" i="3"/>
  <c r="D226" i="3"/>
  <c r="E226" i="3"/>
  <c r="I226" i="3"/>
  <c r="J226" i="3"/>
  <c r="D227" i="3"/>
  <c r="F227" i="3"/>
  <c r="E227" i="3"/>
  <c r="G227" i="3"/>
  <c r="H227" i="3"/>
  <c r="I227" i="3"/>
  <c r="J227" i="3"/>
  <c r="D228" i="3"/>
  <c r="E228" i="3"/>
  <c r="I228" i="3"/>
  <c r="F228" i="3"/>
  <c r="J228" i="3"/>
  <c r="D229" i="3"/>
  <c r="E229" i="3"/>
  <c r="F229" i="3"/>
  <c r="D230" i="3"/>
  <c r="E230" i="3"/>
  <c r="D231" i="3"/>
  <c r="F231" i="3"/>
  <c r="E231" i="3"/>
  <c r="G231" i="3"/>
  <c r="H231" i="3"/>
  <c r="D232" i="3"/>
  <c r="I232" i="3"/>
  <c r="J232" i="3"/>
  <c r="E232" i="3"/>
  <c r="D233" i="3"/>
  <c r="E233" i="3"/>
  <c r="F233" i="3"/>
  <c r="H233" i="3"/>
  <c r="G233" i="3"/>
  <c r="D234" i="3"/>
  <c r="E234" i="3"/>
  <c r="F234" i="3"/>
  <c r="H234" i="3"/>
  <c r="I234" i="3"/>
  <c r="J234" i="3"/>
  <c r="D235" i="3"/>
  <c r="F235" i="3"/>
  <c r="E235" i="3"/>
  <c r="I235" i="3"/>
  <c r="J235" i="3"/>
  <c r="G235" i="3"/>
  <c r="H235" i="3"/>
  <c r="D236" i="3"/>
  <c r="F236" i="3"/>
  <c r="H236" i="3"/>
  <c r="E236" i="3"/>
  <c r="G236" i="3"/>
  <c r="D237" i="3"/>
  <c r="E237" i="3"/>
  <c r="F237" i="3"/>
  <c r="G237" i="3"/>
  <c r="H237" i="3"/>
  <c r="I237" i="3"/>
  <c r="J237" i="3"/>
  <c r="D238" i="3"/>
  <c r="F238" i="3"/>
  <c r="H238" i="3"/>
  <c r="E238" i="3"/>
  <c r="I238" i="3"/>
  <c r="J238" i="3"/>
  <c r="D239" i="3"/>
  <c r="F239" i="3"/>
  <c r="E239" i="3"/>
  <c r="D240" i="3"/>
  <c r="E240" i="3"/>
  <c r="F240" i="3"/>
  <c r="I240" i="3"/>
  <c r="J240" i="3"/>
  <c r="D241" i="3"/>
  <c r="F241" i="3"/>
  <c r="E241" i="3"/>
  <c r="D242" i="3"/>
  <c r="I242" i="3"/>
  <c r="J242" i="3"/>
  <c r="E242" i="3"/>
  <c r="F242" i="3"/>
  <c r="H242" i="3"/>
  <c r="G242" i="3"/>
  <c r="D243" i="3"/>
  <c r="F243" i="3"/>
  <c r="H243" i="3"/>
  <c r="E243" i="3"/>
  <c r="G243" i="3"/>
  <c r="I243" i="3"/>
  <c r="J243" i="3"/>
  <c r="D244" i="3"/>
  <c r="E244" i="3"/>
  <c r="I244" i="3"/>
  <c r="J244" i="3"/>
  <c r="F244" i="3"/>
  <c r="G244" i="3"/>
  <c r="H244" i="3"/>
  <c r="D245" i="3"/>
  <c r="E245" i="3"/>
  <c r="F245" i="3"/>
  <c r="H245" i="3"/>
  <c r="G245" i="3"/>
  <c r="I245" i="3"/>
  <c r="J245" i="3"/>
  <c r="D246" i="3"/>
  <c r="E246" i="3"/>
  <c r="F246" i="3"/>
  <c r="H246" i="3"/>
  <c r="I246" i="3"/>
  <c r="J246" i="3"/>
  <c r="D247" i="3"/>
  <c r="F247" i="3"/>
  <c r="H247" i="3"/>
  <c r="E247" i="3"/>
  <c r="D248" i="3"/>
  <c r="E248" i="3"/>
  <c r="I248" i="3"/>
  <c r="J248" i="3"/>
  <c r="D249" i="3"/>
  <c r="F249" i="3"/>
  <c r="H249" i="3"/>
  <c r="E249" i="3"/>
  <c r="I249" i="3"/>
  <c r="J249" i="3"/>
  <c r="D250" i="3"/>
  <c r="F250" i="3"/>
  <c r="E250" i="3"/>
  <c r="D251" i="3"/>
  <c r="F251" i="3"/>
  <c r="E251" i="3"/>
  <c r="I251" i="3"/>
  <c r="J251" i="3"/>
  <c r="G251" i="3"/>
  <c r="H251" i="3"/>
  <c r="D252" i="3"/>
  <c r="E252" i="3"/>
  <c r="I252" i="3"/>
  <c r="J252" i="3"/>
  <c r="F252" i="3"/>
  <c r="H252" i="3"/>
  <c r="D253" i="3"/>
  <c r="E253" i="3"/>
  <c r="F253" i="3"/>
  <c r="I253" i="3"/>
  <c r="J253" i="3"/>
  <c r="D254" i="3"/>
  <c r="I254" i="3"/>
  <c r="J254" i="3"/>
  <c r="E254" i="3"/>
  <c r="D255" i="3"/>
  <c r="E255" i="3"/>
  <c r="D256" i="3"/>
  <c r="I256" i="3"/>
  <c r="J256" i="3"/>
  <c r="E256" i="3"/>
  <c r="F256" i="3"/>
  <c r="H256" i="3"/>
  <c r="G256" i="3"/>
  <c r="D257" i="3"/>
  <c r="F257" i="3"/>
  <c r="E257" i="3"/>
  <c r="D258" i="3"/>
  <c r="F258" i="3"/>
  <c r="H258" i="3"/>
  <c r="E258" i="3"/>
  <c r="I258" i="3"/>
  <c r="J258" i="3"/>
  <c r="D259" i="3"/>
  <c r="F259" i="3"/>
  <c r="G259" i="3"/>
  <c r="E259" i="3"/>
  <c r="I259" i="3"/>
  <c r="J259" i="3"/>
  <c r="H259" i="3"/>
  <c r="D260" i="3"/>
  <c r="E260" i="3"/>
  <c r="I260" i="3"/>
  <c r="J260" i="3"/>
  <c r="F260" i="3"/>
  <c r="H260" i="3"/>
  <c r="D261" i="3"/>
  <c r="E261" i="3"/>
  <c r="F261" i="3"/>
  <c r="I261" i="3"/>
  <c r="J261" i="3"/>
  <c r="D262" i="3"/>
  <c r="E262" i="3"/>
  <c r="D263" i="3"/>
  <c r="E263" i="3"/>
  <c r="D264" i="3"/>
  <c r="I264" i="3"/>
  <c r="E264" i="3"/>
  <c r="F264" i="3"/>
  <c r="H264" i="3"/>
  <c r="J264" i="3"/>
  <c r="D265" i="3"/>
  <c r="F265" i="3"/>
  <c r="E265" i="3"/>
  <c r="I265" i="3"/>
  <c r="J265" i="3"/>
  <c r="D266" i="3"/>
  <c r="E266" i="3"/>
  <c r="D267" i="3"/>
  <c r="F267" i="3"/>
  <c r="H267" i="3"/>
  <c r="E267" i="3"/>
  <c r="I267" i="3"/>
  <c r="J267" i="3"/>
  <c r="G267" i="3"/>
  <c r="D268" i="3"/>
  <c r="E268" i="3"/>
  <c r="I268" i="3"/>
  <c r="F268" i="3"/>
  <c r="J268" i="3"/>
  <c r="D269" i="3"/>
  <c r="E269" i="3"/>
  <c r="F269" i="3"/>
  <c r="I269" i="3"/>
  <c r="J269" i="3"/>
  <c r="D270" i="3"/>
  <c r="E270" i="3"/>
  <c r="I270" i="3"/>
  <c r="J270" i="3"/>
  <c r="D271" i="3"/>
  <c r="E271" i="3"/>
  <c r="D272" i="3"/>
  <c r="I272" i="3"/>
  <c r="J272" i="3"/>
  <c r="E272" i="3"/>
  <c r="F272" i="3"/>
  <c r="H272" i="3"/>
  <c r="G272" i="3"/>
  <c r="D273" i="3"/>
  <c r="F273" i="3"/>
  <c r="E273" i="3"/>
  <c r="I273" i="3"/>
  <c r="J273" i="3"/>
  <c r="D274" i="3"/>
  <c r="E274" i="3"/>
  <c r="I274" i="3"/>
  <c r="J274" i="3"/>
  <c r="D275" i="3"/>
  <c r="F275" i="3"/>
  <c r="G275" i="3"/>
  <c r="E275" i="3"/>
  <c r="I275" i="3"/>
  <c r="J275" i="3"/>
  <c r="D276" i="3"/>
  <c r="E276" i="3"/>
  <c r="I276" i="3"/>
  <c r="J276" i="3"/>
  <c r="F276" i="3"/>
  <c r="D277" i="3"/>
  <c r="E277" i="3"/>
  <c r="I277" i="3"/>
  <c r="J277" i="3"/>
  <c r="F277" i="3"/>
  <c r="D278" i="3"/>
  <c r="E278" i="3"/>
  <c r="I278" i="3"/>
  <c r="J278" i="3"/>
  <c r="D279" i="3"/>
  <c r="E279" i="3"/>
  <c r="D280" i="3"/>
  <c r="I280" i="3"/>
  <c r="J280" i="3"/>
  <c r="E280" i="3"/>
  <c r="F280" i="3"/>
  <c r="H280" i="3"/>
  <c r="D281" i="3"/>
  <c r="F281" i="3"/>
  <c r="E281" i="3"/>
  <c r="I281" i="3"/>
  <c r="J281" i="3"/>
  <c r="D282" i="3"/>
  <c r="E282" i="3"/>
  <c r="I282" i="3"/>
  <c r="J282" i="3"/>
  <c r="D283" i="3"/>
  <c r="F283" i="3"/>
  <c r="G283" i="3"/>
  <c r="E283" i="3"/>
  <c r="I283" i="3"/>
  <c r="J283" i="3"/>
  <c r="D284" i="3"/>
  <c r="E284" i="3"/>
  <c r="I284" i="3"/>
  <c r="J284" i="3"/>
  <c r="F284" i="3"/>
  <c r="D285" i="3"/>
  <c r="E285" i="3"/>
  <c r="F285" i="3"/>
  <c r="I285" i="3"/>
  <c r="J285" i="3"/>
  <c r="D286" i="3"/>
  <c r="E286" i="3"/>
  <c r="I286" i="3"/>
  <c r="J286" i="3"/>
  <c r="D287" i="3"/>
  <c r="E287" i="3"/>
  <c r="D288" i="3"/>
  <c r="I288" i="3"/>
  <c r="J288" i="3"/>
  <c r="E288" i="3"/>
  <c r="F288" i="3"/>
  <c r="H288" i="3"/>
  <c r="G288" i="3"/>
  <c r="D289" i="3"/>
  <c r="E289" i="3"/>
  <c r="F289" i="3"/>
  <c r="H289" i="3"/>
  <c r="G289" i="3"/>
  <c r="D290" i="3"/>
  <c r="E290" i="3"/>
  <c r="D291" i="3"/>
  <c r="F291" i="3"/>
  <c r="E291" i="3"/>
  <c r="I291" i="3"/>
  <c r="J291" i="3"/>
  <c r="G291" i="3"/>
  <c r="H291" i="3"/>
  <c r="D292" i="3"/>
  <c r="E292" i="3"/>
  <c r="I292" i="3"/>
  <c r="F292" i="3"/>
  <c r="J292" i="3"/>
  <c r="D293" i="3"/>
  <c r="E293" i="3"/>
  <c r="F293" i="3"/>
  <c r="I293" i="3"/>
  <c r="J293" i="3"/>
  <c r="D294" i="3"/>
  <c r="E294" i="3"/>
  <c r="D295" i="3"/>
  <c r="E295" i="3"/>
  <c r="D296" i="3"/>
  <c r="I296" i="3"/>
  <c r="E296" i="3"/>
  <c r="F296" i="3"/>
  <c r="H296" i="3"/>
  <c r="G296" i="3"/>
  <c r="J296" i="3"/>
  <c r="D297" i="3"/>
  <c r="E297" i="3"/>
  <c r="F297" i="3"/>
  <c r="H297" i="3"/>
  <c r="G297" i="3"/>
  <c r="I297" i="3"/>
  <c r="J297" i="3"/>
  <c r="G102" i="1"/>
  <c r="I279" i="3"/>
  <c r="J279" i="3"/>
  <c r="F279" i="3"/>
  <c r="H279" i="3"/>
  <c r="G276" i="3"/>
  <c r="H276" i="3"/>
  <c r="F266" i="3"/>
  <c r="H266" i="3"/>
  <c r="G266" i="3"/>
  <c r="F262" i="3"/>
  <c r="H262" i="3"/>
  <c r="I123" i="3"/>
  <c r="J123" i="3"/>
  <c r="G285" i="3"/>
  <c r="H285" i="3"/>
  <c r="I271" i="3"/>
  <c r="J271" i="3"/>
  <c r="F271" i="3"/>
  <c r="H271" i="3"/>
  <c r="G268" i="3"/>
  <c r="H268" i="3"/>
  <c r="G264" i="3"/>
  <c r="G240" i="3"/>
  <c r="H240" i="3"/>
  <c r="F220" i="3"/>
  <c r="H220" i="3"/>
  <c r="F212" i="3"/>
  <c r="H212" i="3"/>
  <c r="G212" i="3"/>
  <c r="I206" i="3"/>
  <c r="J206" i="3"/>
  <c r="I186" i="3"/>
  <c r="J186" i="3"/>
  <c r="H165" i="3"/>
  <c r="G165" i="3"/>
  <c r="F294" i="3"/>
  <c r="H294" i="3"/>
  <c r="G294" i="3"/>
  <c r="I290" i="3"/>
  <c r="J290" i="3"/>
  <c r="G277" i="3"/>
  <c r="H277" i="3"/>
  <c r="I263" i="3"/>
  <c r="J263" i="3"/>
  <c r="F263" i="3"/>
  <c r="I247" i="3"/>
  <c r="J247" i="3"/>
  <c r="G228" i="3"/>
  <c r="H228" i="3"/>
  <c r="I198" i="3"/>
  <c r="J198" i="3"/>
  <c r="G176" i="3"/>
  <c r="H176" i="3"/>
  <c r="F290" i="3"/>
  <c r="H290" i="3"/>
  <c r="G290" i="3"/>
  <c r="G281" i="3"/>
  <c r="H281" i="3"/>
  <c r="G269" i="3"/>
  <c r="H269" i="3"/>
  <c r="I257" i="3"/>
  <c r="J257" i="3"/>
  <c r="F254" i="3"/>
  <c r="H254" i="3"/>
  <c r="G254" i="3"/>
  <c r="G230" i="3"/>
  <c r="F230" i="3"/>
  <c r="H230" i="3"/>
  <c r="I230" i="3"/>
  <c r="J230" i="3"/>
  <c r="H221" i="3"/>
  <c r="G221" i="3"/>
  <c r="F215" i="3"/>
  <c r="H215" i="3"/>
  <c r="I215" i="3"/>
  <c r="J215" i="3"/>
  <c r="I191" i="3"/>
  <c r="J191" i="3"/>
  <c r="F167" i="3"/>
  <c r="H167" i="3"/>
  <c r="G167" i="3"/>
  <c r="G70" i="3"/>
  <c r="H70" i="3"/>
  <c r="I295" i="3"/>
  <c r="J295" i="3"/>
  <c r="F295" i="3"/>
  <c r="G292" i="3"/>
  <c r="H292" i="3"/>
  <c r="G273" i="3"/>
  <c r="H273" i="3"/>
  <c r="G261" i="3"/>
  <c r="H261" i="3"/>
  <c r="G260" i="3"/>
  <c r="G257" i="3"/>
  <c r="H257" i="3"/>
  <c r="G200" i="3"/>
  <c r="H200" i="3"/>
  <c r="H160" i="3"/>
  <c r="G160" i="3"/>
  <c r="F286" i="3"/>
  <c r="H286" i="3"/>
  <c r="H283" i="3"/>
  <c r="G265" i="3"/>
  <c r="H265" i="3"/>
  <c r="I262" i="3"/>
  <c r="J262" i="3"/>
  <c r="G252" i="3"/>
  <c r="I241" i="3"/>
  <c r="J241" i="3"/>
  <c r="I233" i="3"/>
  <c r="J233" i="3"/>
  <c r="H229" i="3"/>
  <c r="G229" i="3"/>
  <c r="F223" i="3"/>
  <c r="H223" i="3"/>
  <c r="G223" i="3"/>
  <c r="I223" i="3"/>
  <c r="J223" i="3"/>
  <c r="I183" i="3"/>
  <c r="J183" i="3"/>
  <c r="G293" i="3"/>
  <c r="H293" i="3"/>
  <c r="I289" i="3"/>
  <c r="J289" i="3"/>
  <c r="F282" i="3"/>
  <c r="H282" i="3"/>
  <c r="G279" i="3"/>
  <c r="F278" i="3"/>
  <c r="H278" i="3"/>
  <c r="G278" i="3"/>
  <c r="H275" i="3"/>
  <c r="G253" i="3"/>
  <c r="H253" i="3"/>
  <c r="I250" i="3"/>
  <c r="J250" i="3"/>
  <c r="H241" i="3"/>
  <c r="G241" i="3"/>
  <c r="I239" i="3"/>
  <c r="J239" i="3"/>
  <c r="F164" i="3"/>
  <c r="H164" i="3"/>
  <c r="G164" i="3"/>
  <c r="I294" i="3"/>
  <c r="J294" i="3"/>
  <c r="I287" i="3"/>
  <c r="J287" i="3"/>
  <c r="F287" i="3"/>
  <c r="G284" i="3"/>
  <c r="H284" i="3"/>
  <c r="G280" i="3"/>
  <c r="F274" i="3"/>
  <c r="H274" i="3"/>
  <c r="G274" i="3"/>
  <c r="G271" i="3"/>
  <c r="F270" i="3"/>
  <c r="H270" i="3"/>
  <c r="I266" i="3"/>
  <c r="J266" i="3"/>
  <c r="I255" i="3"/>
  <c r="J255" i="3"/>
  <c r="F255" i="3"/>
  <c r="G250" i="3"/>
  <c r="H250" i="3"/>
  <c r="F248" i="3"/>
  <c r="H248" i="3"/>
  <c r="G239" i="3"/>
  <c r="H239" i="3"/>
  <c r="I222" i="3"/>
  <c r="J222" i="3"/>
  <c r="I218" i="3"/>
  <c r="J218" i="3"/>
  <c r="F207" i="3"/>
  <c r="H207" i="3"/>
  <c r="F195" i="3"/>
  <c r="H195" i="3"/>
  <c r="I195" i="3"/>
  <c r="J195" i="3"/>
  <c r="F187" i="3"/>
  <c r="H187" i="3"/>
  <c r="G187" i="3"/>
  <c r="I182" i="3"/>
  <c r="J182" i="3"/>
  <c r="G161" i="3"/>
  <c r="H161" i="3"/>
  <c r="F136" i="3"/>
  <c r="H136" i="3"/>
  <c r="F97" i="3"/>
  <c r="H97" i="3"/>
  <c r="G258" i="3"/>
  <c r="G249" i="3"/>
  <c r="G247" i="3"/>
  <c r="G232" i="3"/>
  <c r="F216" i="3"/>
  <c r="H216" i="3"/>
  <c r="I216" i="3"/>
  <c r="J216" i="3"/>
  <c r="F191" i="3"/>
  <c r="H191" i="3"/>
  <c r="G191" i="3"/>
  <c r="G169" i="3"/>
  <c r="H169" i="3"/>
  <c r="F163" i="3"/>
  <c r="H163" i="3"/>
  <c r="G163" i="3"/>
  <c r="G153" i="3"/>
  <c r="H153" i="3"/>
  <c r="G143" i="3"/>
  <c r="H143" i="3"/>
  <c r="I236" i="3"/>
  <c r="J236" i="3"/>
  <c r="F232" i="3"/>
  <c r="H232" i="3"/>
  <c r="I231" i="3"/>
  <c r="J231" i="3"/>
  <c r="I220" i="3"/>
  <c r="J220" i="3"/>
  <c r="F219" i="3"/>
  <c r="H219" i="3"/>
  <c r="I207" i="3"/>
  <c r="J207" i="3"/>
  <c r="G193" i="3"/>
  <c r="H193" i="3"/>
  <c r="I164" i="3"/>
  <c r="J164" i="3"/>
  <c r="F159" i="3"/>
  <c r="H159" i="3"/>
  <c r="G159" i="3"/>
  <c r="I104" i="3"/>
  <c r="J104" i="3"/>
  <c r="G238" i="3"/>
  <c r="F183" i="3"/>
  <c r="H183" i="3"/>
  <c r="I150" i="3"/>
  <c r="J150" i="3"/>
  <c r="F150" i="3"/>
  <c r="H150" i="3"/>
  <c r="I67" i="3"/>
  <c r="J67" i="3"/>
  <c r="G213" i="3"/>
  <c r="F203" i="3"/>
  <c r="H203" i="3"/>
  <c r="G203" i="3"/>
  <c r="I199" i="3"/>
  <c r="J199" i="3"/>
  <c r="G185" i="3"/>
  <c r="H185" i="3"/>
  <c r="F179" i="3"/>
  <c r="H179" i="3"/>
  <c r="G179" i="3"/>
  <c r="I175" i="3"/>
  <c r="J175" i="3"/>
  <c r="G170" i="3"/>
  <c r="F157" i="3"/>
  <c r="H157" i="3"/>
  <c r="G157" i="3"/>
  <c r="G144" i="3"/>
  <c r="F144" i="3"/>
  <c r="H144" i="3"/>
  <c r="I144" i="3"/>
  <c r="J144" i="3"/>
  <c r="H142" i="3"/>
  <c r="G139" i="3"/>
  <c r="H131" i="3"/>
  <c r="G131" i="3"/>
  <c r="G122" i="3"/>
  <c r="H122" i="3"/>
  <c r="I110" i="3"/>
  <c r="J110" i="3"/>
  <c r="I72" i="3"/>
  <c r="J72" i="3"/>
  <c r="G64" i="3"/>
  <c r="F64" i="3"/>
  <c r="H64" i="3"/>
  <c r="I229" i="3"/>
  <c r="J229" i="3"/>
  <c r="G210" i="3"/>
  <c r="F199" i="3"/>
  <c r="H199" i="3"/>
  <c r="G199" i="3"/>
  <c r="G194" i="3"/>
  <c r="F175" i="3"/>
  <c r="H175" i="3"/>
  <c r="G175" i="3"/>
  <c r="I163" i="3"/>
  <c r="J163" i="3"/>
  <c r="I154" i="3"/>
  <c r="J154" i="3"/>
  <c r="F154" i="3"/>
  <c r="H154" i="3"/>
  <c r="F126" i="3"/>
  <c r="H126" i="3"/>
  <c r="G126" i="3"/>
  <c r="H105" i="3"/>
  <c r="G105" i="3"/>
  <c r="I92" i="3"/>
  <c r="J92" i="3"/>
  <c r="G246" i="3"/>
  <c r="G234" i="3"/>
  <c r="F226" i="3"/>
  <c r="H226" i="3"/>
  <c r="I225" i="3"/>
  <c r="J225" i="3"/>
  <c r="F222" i="3"/>
  <c r="H222" i="3"/>
  <c r="G214" i="3"/>
  <c r="I212" i="3"/>
  <c r="J212" i="3"/>
  <c r="F211" i="3"/>
  <c r="H211" i="3"/>
  <c r="G201" i="3"/>
  <c r="H201" i="3"/>
  <c r="G177" i="3"/>
  <c r="H177" i="3"/>
  <c r="G172" i="3"/>
  <c r="F171" i="3"/>
  <c r="H171" i="3"/>
  <c r="I167" i="3"/>
  <c r="J167" i="3"/>
  <c r="G162" i="3"/>
  <c r="I136" i="3"/>
  <c r="J136" i="3"/>
  <c r="F133" i="3"/>
  <c r="H133" i="3"/>
  <c r="G133" i="3"/>
  <c r="F125" i="3"/>
  <c r="H125" i="3"/>
  <c r="H118" i="3"/>
  <c r="G118" i="3"/>
  <c r="H110" i="3"/>
  <c r="G110" i="3"/>
  <c r="F107" i="3"/>
  <c r="H107" i="3"/>
  <c r="G91" i="3"/>
  <c r="F91" i="3"/>
  <c r="H91" i="3"/>
  <c r="F89" i="3"/>
  <c r="H89" i="3"/>
  <c r="F69" i="3"/>
  <c r="H69" i="3"/>
  <c r="G69" i="3"/>
  <c r="I69" i="3"/>
  <c r="J69" i="3"/>
  <c r="H30" i="3"/>
  <c r="G30" i="3"/>
  <c r="I208" i="3"/>
  <c r="J208" i="3"/>
  <c r="I200" i="3"/>
  <c r="J200" i="3"/>
  <c r="I192" i="3"/>
  <c r="J192" i="3"/>
  <c r="I184" i="3"/>
  <c r="J184" i="3"/>
  <c r="I176" i="3"/>
  <c r="J176" i="3"/>
  <c r="I168" i="3"/>
  <c r="J168" i="3"/>
  <c r="F151" i="3"/>
  <c r="I151" i="3"/>
  <c r="J151" i="3"/>
  <c r="I134" i="3"/>
  <c r="J134" i="3"/>
  <c r="G121" i="3"/>
  <c r="F101" i="3"/>
  <c r="H101" i="3"/>
  <c r="G101" i="3"/>
  <c r="I101" i="3"/>
  <c r="J101" i="3"/>
  <c r="G99" i="3"/>
  <c r="F99" i="3"/>
  <c r="H99" i="3"/>
  <c r="F60" i="3"/>
  <c r="H60" i="3"/>
  <c r="I60" i="3"/>
  <c r="J60" i="3"/>
  <c r="F54" i="3"/>
  <c r="H54" i="3"/>
  <c r="G54" i="3"/>
  <c r="I217" i="3"/>
  <c r="J217" i="3"/>
  <c r="I209" i="3"/>
  <c r="J209" i="3"/>
  <c r="I201" i="3"/>
  <c r="J201" i="3"/>
  <c r="I193" i="3"/>
  <c r="J193" i="3"/>
  <c r="I185" i="3"/>
  <c r="J185" i="3"/>
  <c r="I177" i="3"/>
  <c r="J177" i="3"/>
  <c r="I169" i="3"/>
  <c r="J169" i="3"/>
  <c r="I161" i="3"/>
  <c r="J161" i="3"/>
  <c r="G149" i="3"/>
  <c r="I131" i="3"/>
  <c r="J131" i="3"/>
  <c r="G124" i="3"/>
  <c r="H124" i="3"/>
  <c r="I120" i="3"/>
  <c r="J120" i="3"/>
  <c r="I115" i="3"/>
  <c r="J115" i="3"/>
  <c r="G106" i="3"/>
  <c r="H106" i="3"/>
  <c r="I96" i="3"/>
  <c r="J96" i="3"/>
  <c r="G90" i="3"/>
  <c r="H90" i="3"/>
  <c r="I83" i="3"/>
  <c r="J83" i="3"/>
  <c r="F76" i="3"/>
  <c r="H76" i="3"/>
  <c r="I76" i="3"/>
  <c r="J76" i="3"/>
  <c r="G182" i="3"/>
  <c r="G174" i="3"/>
  <c r="G166" i="3"/>
  <c r="G155" i="3"/>
  <c r="G147" i="3"/>
  <c r="F141" i="3"/>
  <c r="H141" i="3"/>
  <c r="G137" i="3"/>
  <c r="F115" i="3"/>
  <c r="H115" i="3"/>
  <c r="I102" i="3"/>
  <c r="J102" i="3"/>
  <c r="I63" i="3"/>
  <c r="J63" i="3"/>
  <c r="I159" i="3"/>
  <c r="J159" i="3"/>
  <c r="F128" i="3"/>
  <c r="H128" i="3"/>
  <c r="G128" i="3"/>
  <c r="I125" i="3"/>
  <c r="J125" i="3"/>
  <c r="F40" i="3"/>
  <c r="H40" i="3" s="1"/>
  <c r="M13" i="3"/>
  <c r="M12" i="3"/>
  <c r="I118" i="3"/>
  <c r="J118" i="3"/>
  <c r="F109" i="3"/>
  <c r="H109" i="3"/>
  <c r="G109" i="3"/>
  <c r="I94" i="3"/>
  <c r="J94" i="3"/>
  <c r="F93" i="3"/>
  <c r="H93" i="3"/>
  <c r="G93" i="3"/>
  <c r="G80" i="3"/>
  <c r="N13" i="3"/>
  <c r="N12" i="3"/>
  <c r="F13" i="3"/>
  <c r="F12" i="3"/>
  <c r="I139" i="3"/>
  <c r="J139" i="3"/>
  <c r="I126" i="3"/>
  <c r="J126" i="3"/>
  <c r="F117" i="3"/>
  <c r="H117" i="3"/>
  <c r="G117" i="3"/>
  <c r="I107" i="3"/>
  <c r="J107" i="3"/>
  <c r="I97" i="3"/>
  <c r="J97" i="3"/>
  <c r="I71" i="3"/>
  <c r="J71" i="3"/>
  <c r="H67" i="3"/>
  <c r="G67" i="3"/>
  <c r="F37" i="3"/>
  <c r="H37" i="3" s="1"/>
  <c r="I24" i="3"/>
  <c r="J24" i="3" s="1"/>
  <c r="I147" i="3"/>
  <c r="J147" i="3"/>
  <c r="G123" i="3"/>
  <c r="I105" i="3"/>
  <c r="J105" i="3"/>
  <c r="G86" i="3"/>
  <c r="G74" i="3"/>
  <c r="I68" i="3"/>
  <c r="J68" i="3"/>
  <c r="I39" i="3"/>
  <c r="J39" i="3" s="1"/>
  <c r="F112" i="3"/>
  <c r="H112" i="3"/>
  <c r="G112" i="3"/>
  <c r="I86" i="3"/>
  <c r="J86" i="3"/>
  <c r="F85" i="3"/>
  <c r="H85" i="3"/>
  <c r="G85" i="3"/>
  <c r="G68" i="3"/>
  <c r="F62" i="3"/>
  <c r="H62" i="3"/>
  <c r="G62" i="3"/>
  <c r="I27" i="3"/>
  <c r="J27" i="3" s="1"/>
  <c r="I121" i="3"/>
  <c r="J121" i="3"/>
  <c r="F120" i="3"/>
  <c r="H120" i="3"/>
  <c r="G120" i="3"/>
  <c r="I89" i="3"/>
  <c r="J89" i="3"/>
  <c r="F80" i="3"/>
  <c r="H80" i="3"/>
  <c r="G78" i="3"/>
  <c r="H75" i="3"/>
  <c r="G75" i="3"/>
  <c r="H63" i="3"/>
  <c r="G63" i="3"/>
  <c r="I54" i="3"/>
  <c r="J54" i="3"/>
  <c r="E55" i="2"/>
  <c r="E45" i="2"/>
  <c r="I57" i="3"/>
  <c r="J57" i="3"/>
  <c r="F48" i="3"/>
  <c r="H48" i="3" s="1"/>
  <c r="E13" i="3"/>
  <c r="E12" i="3"/>
  <c r="E37" i="2"/>
  <c r="E23" i="2"/>
  <c r="F56" i="3"/>
  <c r="H56" i="3"/>
  <c r="G56" i="3"/>
  <c r="E57" i="2"/>
  <c r="I99" i="3"/>
  <c r="J99" i="3"/>
  <c r="I91" i="3"/>
  <c r="J91" i="3"/>
  <c r="G73" i="3"/>
  <c r="I70" i="3"/>
  <c r="J70" i="3"/>
  <c r="F66" i="3"/>
  <c r="H58" i="3"/>
  <c r="G104" i="3"/>
  <c r="G96" i="3"/>
  <c r="G88" i="3"/>
  <c r="G83" i="3"/>
  <c r="G81" i="3"/>
  <c r="I75" i="3"/>
  <c r="J75" i="3"/>
  <c r="F72" i="3"/>
  <c r="H72" i="3"/>
  <c r="G65" i="3"/>
  <c r="I62" i="3"/>
  <c r="J62" i="3"/>
  <c r="I55" i="3"/>
  <c r="J55" i="3"/>
  <c r="O13" i="3"/>
  <c r="O12" i="3"/>
  <c r="G13" i="3"/>
  <c r="G12" i="3"/>
  <c r="E58" i="2"/>
  <c r="E54" i="2"/>
  <c r="E26" i="2"/>
  <c r="E22" i="2"/>
  <c r="I40" i="3"/>
  <c r="J40" i="3" s="1"/>
  <c r="F39" i="3"/>
  <c r="H39" i="3" s="1"/>
  <c r="K13" i="3"/>
  <c r="F28" i="3"/>
  <c r="H28" i="3" s="1"/>
  <c r="E62" i="2"/>
  <c r="E50" i="2"/>
  <c r="E34" i="2"/>
  <c r="E30" i="2"/>
  <c r="F44" i="3"/>
  <c r="G44" i="3" s="1"/>
  <c r="I42" i="3"/>
  <c r="J42" i="3" s="1"/>
  <c r="E63" i="2"/>
  <c r="E31" i="2"/>
  <c r="E13" i="2"/>
  <c r="G48" i="1"/>
  <c r="H48" i="1"/>
  <c r="G32" i="1"/>
  <c r="H32" i="1"/>
  <c r="I21" i="3"/>
  <c r="J21" i="3" s="1"/>
  <c r="E17" i="2"/>
  <c r="E31" i="1"/>
  <c r="E39" i="1"/>
  <c r="E47" i="1"/>
  <c r="F47" i="1"/>
  <c r="E86" i="1"/>
  <c r="E94" i="1"/>
  <c r="F94" i="1"/>
  <c r="E22" i="1"/>
  <c r="F22" i="1"/>
  <c r="E30" i="1"/>
  <c r="F30" i="1"/>
  <c r="E38" i="1"/>
  <c r="F38" i="1"/>
  <c r="E46" i="1"/>
  <c r="E87" i="1"/>
  <c r="F87" i="1"/>
  <c r="E95" i="1"/>
  <c r="F95" i="1"/>
  <c r="E21" i="1"/>
  <c r="F21" i="1"/>
  <c r="E29" i="1"/>
  <c r="F29" i="1"/>
  <c r="E37" i="1"/>
  <c r="F37" i="1"/>
  <c r="E45" i="1"/>
  <c r="F45" i="1"/>
  <c r="E88" i="1"/>
  <c r="F88" i="1"/>
  <c r="E96" i="1"/>
  <c r="F96" i="1"/>
  <c r="E28" i="1"/>
  <c r="E36" i="1"/>
  <c r="E44" i="1"/>
  <c r="F44" i="1"/>
  <c r="E52" i="1"/>
  <c r="F52" i="1"/>
  <c r="E53" i="1"/>
  <c r="F53" i="1"/>
  <c r="E54" i="1"/>
  <c r="E55" i="1"/>
  <c r="F55" i="1"/>
  <c r="E56" i="1"/>
  <c r="F56" i="1"/>
  <c r="E57" i="1"/>
  <c r="E58" i="1"/>
  <c r="F58" i="1"/>
  <c r="E59" i="1"/>
  <c r="F59" i="1"/>
  <c r="E60" i="1"/>
  <c r="F60" i="1"/>
  <c r="E61" i="1"/>
  <c r="F61" i="1"/>
  <c r="E62" i="1"/>
  <c r="E63" i="1"/>
  <c r="F63" i="1"/>
  <c r="E64" i="1"/>
  <c r="F64" i="1"/>
  <c r="E65" i="1"/>
  <c r="E66" i="1"/>
  <c r="F66" i="1"/>
  <c r="E67" i="1"/>
  <c r="F67" i="1"/>
  <c r="E68" i="1"/>
  <c r="F68" i="1"/>
  <c r="E69" i="1"/>
  <c r="F69" i="1"/>
  <c r="E70" i="1"/>
  <c r="E71" i="1"/>
  <c r="F71" i="1"/>
  <c r="E72" i="1"/>
  <c r="F72" i="1"/>
  <c r="E73" i="1"/>
  <c r="E74" i="1"/>
  <c r="F74" i="1"/>
  <c r="E75" i="1"/>
  <c r="F75" i="1"/>
  <c r="E76" i="1"/>
  <c r="F76" i="1"/>
  <c r="E77" i="1"/>
  <c r="F77" i="1"/>
  <c r="E78" i="1"/>
  <c r="E79" i="1"/>
  <c r="F79" i="1"/>
  <c r="E80" i="1"/>
  <c r="F80" i="1"/>
  <c r="E81" i="1"/>
  <c r="F81" i="1"/>
  <c r="E89" i="1"/>
  <c r="F89" i="1"/>
  <c r="E97" i="1"/>
  <c r="F97" i="1"/>
  <c r="E27" i="1"/>
  <c r="F27" i="1"/>
  <c r="G27" i="1"/>
  <c r="H27" i="1"/>
  <c r="E35" i="1"/>
  <c r="F35" i="1"/>
  <c r="G35" i="1"/>
  <c r="H35" i="1"/>
  <c r="E43" i="1"/>
  <c r="F43" i="1"/>
  <c r="E51" i="1"/>
  <c r="F51" i="1"/>
  <c r="E82" i="1"/>
  <c r="F82" i="1"/>
  <c r="E90" i="1"/>
  <c r="F90" i="1"/>
  <c r="E98" i="1"/>
  <c r="F98" i="1"/>
  <c r="E26" i="1"/>
  <c r="F26" i="1"/>
  <c r="E34" i="1"/>
  <c r="F34" i="1"/>
  <c r="E42" i="1"/>
  <c r="F42" i="1"/>
  <c r="E50" i="1"/>
  <c r="F50" i="1"/>
  <c r="E83" i="1"/>
  <c r="F83" i="1"/>
  <c r="E91" i="1"/>
  <c r="F91" i="1"/>
  <c r="E99" i="1"/>
  <c r="F99" i="1"/>
  <c r="E25" i="1"/>
  <c r="F25" i="1"/>
  <c r="E33" i="1"/>
  <c r="F33" i="1"/>
  <c r="E41" i="1"/>
  <c r="F41" i="1"/>
  <c r="E49" i="1"/>
  <c r="F49" i="1"/>
  <c r="E84" i="1"/>
  <c r="E92" i="1"/>
  <c r="F92" i="1"/>
  <c r="E100" i="1"/>
  <c r="F100" i="1"/>
  <c r="G101" i="1"/>
  <c r="G93" i="1"/>
  <c r="G85" i="1"/>
  <c r="G40" i="1"/>
  <c r="H40" i="1"/>
  <c r="E23" i="1"/>
  <c r="K102" i="1"/>
  <c r="G26" i="1"/>
  <c r="H26" i="1"/>
  <c r="G59" i="1"/>
  <c r="H59" i="1"/>
  <c r="E49" i="2"/>
  <c r="G41" i="1"/>
  <c r="H41" i="1"/>
  <c r="G34" i="1"/>
  <c r="H34" i="1"/>
  <c r="G76" i="1"/>
  <c r="I76" i="1"/>
  <c r="G68" i="1"/>
  <c r="I68" i="1"/>
  <c r="G60" i="1"/>
  <c r="H60" i="1"/>
  <c r="G52" i="1"/>
  <c r="H52" i="1"/>
  <c r="G37" i="1"/>
  <c r="H37" i="1"/>
  <c r="G30" i="1"/>
  <c r="H30" i="1"/>
  <c r="E14" i="2"/>
  <c r="E74" i="2"/>
  <c r="H66" i="3"/>
  <c r="G66" i="3"/>
  <c r="E41" i="2"/>
  <c r="G76" i="3"/>
  <c r="G216" i="3"/>
  <c r="G150" i="3"/>
  <c r="G183" i="3"/>
  <c r="G219" i="3"/>
  <c r="G207" i="3"/>
  <c r="G248" i="3"/>
  <c r="G270" i="3"/>
  <c r="H287" i="3"/>
  <c r="G287" i="3"/>
  <c r="G215" i="3"/>
  <c r="G262" i="3"/>
  <c r="G33" i="1"/>
  <c r="H33" i="1"/>
  <c r="G44" i="1"/>
  <c r="H44" i="1"/>
  <c r="G74" i="1"/>
  <c r="I74" i="1"/>
  <c r="G58" i="1"/>
  <c r="H58" i="1"/>
  <c r="G21" i="1"/>
  <c r="H21" i="1"/>
  <c r="G115" i="3"/>
  <c r="G89" i="3"/>
  <c r="G25" i="1"/>
  <c r="H25" i="1"/>
  <c r="K101" i="1"/>
  <c r="G99" i="1"/>
  <c r="G90" i="1"/>
  <c r="G81" i="1"/>
  <c r="F73" i="1"/>
  <c r="E67" i="2"/>
  <c r="F65" i="1"/>
  <c r="E35" i="2"/>
  <c r="F57" i="1"/>
  <c r="E27" i="2"/>
  <c r="F28" i="1"/>
  <c r="E48" i="2"/>
  <c r="F86" i="1"/>
  <c r="E40" i="2"/>
  <c r="E46" i="2"/>
  <c r="E38" i="2"/>
  <c r="E28" i="2"/>
  <c r="E65" i="2"/>
  <c r="E53" i="2"/>
  <c r="E25" i="2"/>
  <c r="G125" i="3"/>
  <c r="G211" i="3"/>
  <c r="K93" i="1"/>
  <c r="G97" i="1"/>
  <c r="G67" i="1"/>
  <c r="I67" i="1"/>
  <c r="G29" i="1"/>
  <c r="H29" i="1"/>
  <c r="F23" i="1"/>
  <c r="E43" i="2"/>
  <c r="G98" i="1"/>
  <c r="G89" i="1"/>
  <c r="G66" i="1"/>
  <c r="J66" i="1"/>
  <c r="F36" i="1"/>
  <c r="E56" i="2"/>
  <c r="G94" i="1"/>
  <c r="G100" i="1"/>
  <c r="G91" i="1"/>
  <c r="G82" i="1"/>
  <c r="G80" i="1"/>
  <c r="K80" i="1"/>
  <c r="G72" i="1"/>
  <c r="I72" i="1"/>
  <c r="G64" i="1"/>
  <c r="H64" i="1"/>
  <c r="G56" i="1"/>
  <c r="H56" i="1"/>
  <c r="D16" i="1"/>
  <c r="D19" i="1" s="1"/>
  <c r="G95" i="1"/>
  <c r="G47" i="1"/>
  <c r="H47" i="1"/>
  <c r="E47" i="2"/>
  <c r="E42" i="2"/>
  <c r="E36" i="2"/>
  <c r="E73" i="2"/>
  <c r="E69" i="2"/>
  <c r="E76" i="2"/>
  <c r="G141" i="3"/>
  <c r="H151" i="3"/>
  <c r="G151" i="3"/>
  <c r="G171" i="3"/>
  <c r="E61" i="2"/>
  <c r="G222" i="3"/>
  <c r="G97" i="3"/>
  <c r="G92" i="1"/>
  <c r="G83" i="1"/>
  <c r="G51" i="1"/>
  <c r="H51" i="1"/>
  <c r="G79" i="1"/>
  <c r="K79" i="1"/>
  <c r="G71" i="1"/>
  <c r="I71" i="1"/>
  <c r="G63" i="1"/>
  <c r="H63" i="1"/>
  <c r="G55" i="1"/>
  <c r="H55" i="1"/>
  <c r="G96" i="1"/>
  <c r="G87" i="1"/>
  <c r="F39" i="1"/>
  <c r="E59" i="2"/>
  <c r="E68" i="2"/>
  <c r="E19" i="2"/>
  <c r="E15" i="2"/>
  <c r="E71" i="2"/>
  <c r="G226" i="3"/>
  <c r="H255" i="3"/>
  <c r="G255" i="3"/>
  <c r="G282" i="3"/>
  <c r="G286" i="3"/>
  <c r="H263" i="3"/>
  <c r="G263" i="3"/>
  <c r="F84" i="1"/>
  <c r="E75" i="2"/>
  <c r="G50" i="1"/>
  <c r="H50" i="1"/>
  <c r="G43" i="1"/>
  <c r="H43" i="1"/>
  <c r="F78" i="1"/>
  <c r="E72" i="2"/>
  <c r="F70" i="1"/>
  <c r="E64" i="2"/>
  <c r="F62" i="1"/>
  <c r="E32" i="2"/>
  <c r="F54" i="1"/>
  <c r="E24" i="2"/>
  <c r="G88" i="1"/>
  <c r="F46" i="1"/>
  <c r="E16" i="2"/>
  <c r="F31" i="1"/>
  <c r="E51" i="2"/>
  <c r="E66" i="2"/>
  <c r="E20" i="2"/>
  <c r="E21" i="2"/>
  <c r="E29" i="2"/>
  <c r="G107" i="3"/>
  <c r="G154" i="3"/>
  <c r="G136" i="3"/>
  <c r="G195" i="3"/>
  <c r="G220" i="3"/>
  <c r="G75" i="1"/>
  <c r="I75" i="1"/>
  <c r="G22" i="1"/>
  <c r="H22" i="1"/>
  <c r="K85" i="1"/>
  <c r="G49" i="1"/>
  <c r="H49" i="1"/>
  <c r="G42" i="1"/>
  <c r="H42" i="1"/>
  <c r="G77" i="1"/>
  <c r="I77" i="1"/>
  <c r="G69" i="1"/>
  <c r="I69" i="1"/>
  <c r="G61" i="1"/>
  <c r="H61" i="1"/>
  <c r="G53" i="1"/>
  <c r="H53" i="1"/>
  <c r="G45" i="1"/>
  <c r="H45" i="1"/>
  <c r="G38" i="1"/>
  <c r="H38" i="1"/>
  <c r="E12" i="2"/>
  <c r="E11" i="2"/>
  <c r="E70" i="2"/>
  <c r="E33" i="2"/>
  <c r="G72" i="3"/>
  <c r="G60" i="3"/>
  <c r="H295" i="3"/>
  <c r="G295" i="3"/>
  <c r="K96" i="1"/>
  <c r="K100" i="1"/>
  <c r="K89" i="1"/>
  <c r="G86" i="1"/>
  <c r="G73" i="1"/>
  <c r="I73" i="1"/>
  <c r="G78" i="1"/>
  <c r="K78" i="1"/>
  <c r="G54" i="1"/>
  <c r="H54" i="1"/>
  <c r="K95" i="1"/>
  <c r="K81" i="1"/>
  <c r="K98" i="1"/>
  <c r="G28" i="1"/>
  <c r="H28" i="1"/>
  <c r="K92" i="1"/>
  <c r="G31" i="1"/>
  <c r="H31" i="1"/>
  <c r="K82" i="1"/>
  <c r="K94" i="1"/>
  <c r="K97" i="1"/>
  <c r="K90" i="1"/>
  <c r="G62" i="1"/>
  <c r="H62" i="1"/>
  <c r="K83" i="1"/>
  <c r="G57" i="1"/>
  <c r="H57" i="1"/>
  <c r="G46" i="1"/>
  <c r="H46" i="1"/>
  <c r="G70" i="1"/>
  <c r="I70" i="1"/>
  <c r="G84" i="1"/>
  <c r="G39" i="1"/>
  <c r="H39" i="1"/>
  <c r="K91" i="1"/>
  <c r="G36" i="1"/>
  <c r="H36" i="1"/>
  <c r="K99" i="1"/>
  <c r="K87" i="1"/>
  <c r="K88" i="1"/>
  <c r="G23" i="1"/>
  <c r="H23" i="1"/>
  <c r="G65" i="1"/>
  <c r="J65" i="1"/>
  <c r="K84" i="1"/>
  <c r="K86" i="1"/>
  <c r="H52" i="3"/>
  <c r="F46" i="3"/>
  <c r="H46" i="3" s="1"/>
  <c r="I46" i="3"/>
  <c r="J46" i="3" s="1"/>
  <c r="F32" i="3"/>
  <c r="G32" i="3" s="1"/>
  <c r="F36" i="3"/>
  <c r="H36" i="3" s="1"/>
  <c r="F21" i="3"/>
  <c r="G21" i="3" s="1"/>
  <c r="I52" i="3"/>
  <c r="J52" i="3" s="1"/>
  <c r="I25" i="3"/>
  <c r="J25" i="3" s="1"/>
  <c r="G36" i="3"/>
  <c r="G46" i="3"/>
  <c r="E18" i="3"/>
  <c r="D18" i="3"/>
  <c r="P110" i="1" l="1"/>
  <c r="G110" i="1"/>
  <c r="G109" i="1"/>
  <c r="P109" i="1"/>
  <c r="H44" i="3"/>
  <c r="G37" i="3"/>
  <c r="H22" i="3"/>
  <c r="G48" i="3"/>
  <c r="I29" i="3"/>
  <c r="J29" i="3" s="1"/>
  <c r="I22" i="3"/>
  <c r="J22" i="3" s="1"/>
  <c r="K108" i="1"/>
  <c r="P108" i="1"/>
  <c r="I48" i="3"/>
  <c r="J48" i="3" s="1"/>
  <c r="I31" i="3"/>
  <c r="J31" i="3" s="1"/>
  <c r="G28" i="3"/>
  <c r="H51" i="3"/>
  <c r="H32" i="3"/>
  <c r="I43" i="3"/>
  <c r="J43" i="3" s="1"/>
  <c r="I35" i="3"/>
  <c r="J35" i="3" s="1"/>
  <c r="H21" i="3"/>
  <c r="F29" i="3"/>
  <c r="H29" i="3" s="1"/>
  <c r="G26" i="3"/>
  <c r="G34" i="3"/>
  <c r="I49" i="3"/>
  <c r="J49" i="3" s="1"/>
  <c r="G24" i="3"/>
  <c r="P105" i="1"/>
  <c r="G105" i="1"/>
  <c r="G104" i="1"/>
  <c r="P104" i="1"/>
  <c r="P107" i="1"/>
  <c r="G107" i="1"/>
  <c r="G103" i="1"/>
  <c r="P103" i="1"/>
  <c r="G106" i="1"/>
  <c r="G33" i="3"/>
  <c r="H33" i="3"/>
  <c r="G27" i="3"/>
  <c r="H27" i="3"/>
  <c r="V4" i="1"/>
  <c r="P89" i="1"/>
  <c r="R89" i="1" s="1"/>
  <c r="P25" i="1"/>
  <c r="R25" i="1" s="1"/>
  <c r="P66" i="1"/>
  <c r="R66" i="1" s="1"/>
  <c r="P24" i="1"/>
  <c r="R24" i="1" s="1"/>
  <c r="P63" i="1"/>
  <c r="R63" i="1" s="1"/>
  <c r="P73" i="1"/>
  <c r="R73" i="1" s="1"/>
  <c r="P91" i="1"/>
  <c r="R91" i="1" s="1"/>
  <c r="P87" i="1"/>
  <c r="R87" i="1" s="1"/>
  <c r="P57" i="1"/>
  <c r="R57" i="1" s="1"/>
  <c r="P33" i="1"/>
  <c r="R33" i="1" s="1"/>
  <c r="P28" i="1"/>
  <c r="R28" i="1" s="1"/>
  <c r="P52" i="1"/>
  <c r="R52" i="1" s="1"/>
  <c r="P65" i="1"/>
  <c r="R65" i="1" s="1"/>
  <c r="P82" i="1"/>
  <c r="R82" i="1" s="1"/>
  <c r="P46" i="1"/>
  <c r="R46" i="1" s="1"/>
  <c r="P97" i="1"/>
  <c r="R97" i="1" s="1"/>
  <c r="V19" i="1"/>
  <c r="P67" i="1"/>
  <c r="R67" i="1" s="1"/>
  <c r="P22" i="1"/>
  <c r="R22" i="1" s="1"/>
  <c r="P85" i="1"/>
  <c r="R85" i="1" s="1"/>
  <c r="P37" i="1"/>
  <c r="R37" i="1" s="1"/>
  <c r="P56" i="1"/>
  <c r="R56" i="1" s="1"/>
  <c r="P40" i="1"/>
  <c r="R40" i="1" s="1"/>
  <c r="P59" i="1"/>
  <c r="R59" i="1" s="1"/>
  <c r="P51" i="1"/>
  <c r="R51" i="1" s="1"/>
  <c r="V10" i="1"/>
  <c r="P95" i="1"/>
  <c r="R95" i="1" s="1"/>
  <c r="P35" i="1"/>
  <c r="R35" i="1" s="1"/>
  <c r="P75" i="1"/>
  <c r="R75" i="1" s="1"/>
  <c r="P31" i="1"/>
  <c r="R31" i="1" s="1"/>
  <c r="P72" i="1"/>
  <c r="R72" i="1" s="1"/>
  <c r="P50" i="1"/>
  <c r="R50" i="1" s="1"/>
  <c r="P102" i="1"/>
  <c r="R102" i="1" s="1"/>
  <c r="P90" i="1"/>
  <c r="R90" i="1" s="1"/>
  <c r="P84" i="1"/>
  <c r="R84" i="1" s="1"/>
  <c r="P58" i="1"/>
  <c r="R58" i="1" s="1"/>
  <c r="V16" i="1"/>
  <c r="P38" i="1"/>
  <c r="R38" i="1" s="1"/>
  <c r="P30" i="1"/>
  <c r="R30" i="1" s="1"/>
  <c r="P69" i="1"/>
  <c r="R69" i="1" s="1"/>
  <c r="V2" i="1"/>
  <c r="V15" i="1"/>
  <c r="P94" i="1"/>
  <c r="R94" i="1" s="1"/>
  <c r="P70" i="1"/>
  <c r="R70" i="1" s="1"/>
  <c r="V6" i="1"/>
  <c r="P21" i="1"/>
  <c r="R21" i="1" s="1"/>
  <c r="P88" i="1"/>
  <c r="R88" i="1" s="1"/>
  <c r="V9" i="1"/>
  <c r="V12" i="1"/>
  <c r="V18" i="1"/>
  <c r="P68" i="1"/>
  <c r="R68" i="1" s="1"/>
  <c r="P43" i="1"/>
  <c r="R43" i="1" s="1"/>
  <c r="V17" i="1"/>
  <c r="V3" i="1"/>
  <c r="P96" i="1"/>
  <c r="R96" i="1" s="1"/>
  <c r="P74" i="1"/>
  <c r="R74" i="1" s="1"/>
  <c r="P77" i="1"/>
  <c r="R77" i="1" s="1"/>
  <c r="V14" i="1"/>
  <c r="P27" i="1"/>
  <c r="R27" i="1" s="1"/>
  <c r="P47" i="1"/>
  <c r="R47" i="1" s="1"/>
  <c r="P54" i="1"/>
  <c r="R54" i="1" s="1"/>
  <c r="P101" i="1"/>
  <c r="R101" i="1" s="1"/>
  <c r="P98" i="1"/>
  <c r="R98" i="1" s="1"/>
  <c r="P23" i="1"/>
  <c r="R23" i="1" s="1"/>
  <c r="P29" i="1"/>
  <c r="R29" i="1" s="1"/>
  <c r="P55" i="1"/>
  <c r="R55" i="1" s="1"/>
  <c r="P42" i="1"/>
  <c r="R42" i="1" s="1"/>
  <c r="P41" i="1"/>
  <c r="R41" i="1" s="1"/>
  <c r="P93" i="1"/>
  <c r="R93" i="1" s="1"/>
  <c r="P34" i="1"/>
  <c r="R34" i="1" s="1"/>
  <c r="P80" i="1"/>
  <c r="R80" i="1" s="1"/>
  <c r="P39" i="1"/>
  <c r="R39" i="1" s="1"/>
  <c r="V8" i="1"/>
  <c r="P76" i="1"/>
  <c r="R76" i="1" s="1"/>
  <c r="P99" i="1"/>
  <c r="R99" i="1" s="1"/>
  <c r="P45" i="1"/>
  <c r="R45" i="1" s="1"/>
  <c r="P81" i="1"/>
  <c r="R81" i="1" s="1"/>
  <c r="V11" i="1"/>
  <c r="D15" i="1"/>
  <c r="C19" i="1" s="1"/>
  <c r="P86" i="1"/>
  <c r="R86" i="1" s="1"/>
  <c r="P79" i="1"/>
  <c r="R79" i="1" s="1"/>
  <c r="P61" i="1"/>
  <c r="R61" i="1" s="1"/>
  <c r="P26" i="1"/>
  <c r="R26" i="1" s="1"/>
  <c r="P92" i="1"/>
  <c r="R92" i="1" s="1"/>
  <c r="P62" i="1"/>
  <c r="R62" i="1" s="1"/>
  <c r="V7" i="1"/>
  <c r="P83" i="1"/>
  <c r="R83" i="1" s="1"/>
  <c r="P71" i="1"/>
  <c r="R71" i="1" s="1"/>
  <c r="P49" i="1"/>
  <c r="R49" i="1" s="1"/>
  <c r="P78" i="1"/>
  <c r="R78" i="1" s="1"/>
  <c r="P53" i="1"/>
  <c r="R53" i="1" s="1"/>
  <c r="P36" i="1"/>
  <c r="R36" i="1" s="1"/>
  <c r="V13" i="1"/>
  <c r="V5" i="1"/>
  <c r="V20" i="1"/>
  <c r="P60" i="1"/>
  <c r="R60" i="1" s="1"/>
  <c r="P44" i="1"/>
  <c r="R44" i="1" s="1"/>
  <c r="P100" i="1"/>
  <c r="R100" i="1" s="1"/>
  <c r="P64" i="1"/>
  <c r="R64" i="1" s="1"/>
  <c r="P32" i="1"/>
  <c r="R32" i="1" s="1"/>
  <c r="P48" i="1"/>
  <c r="R48" i="1" s="1"/>
  <c r="H49" i="3"/>
  <c r="G49" i="3"/>
  <c r="G35" i="3"/>
  <c r="H35" i="3"/>
  <c r="I41" i="3"/>
  <c r="F41" i="3"/>
  <c r="H41" i="3" s="1"/>
  <c r="F23" i="3"/>
  <c r="G23" i="3" s="1"/>
  <c r="F47" i="3"/>
  <c r="H47" i="3" s="1"/>
  <c r="I47" i="3"/>
  <c r="J47" i="3" s="1"/>
  <c r="H42" i="3"/>
  <c r="G42" i="3"/>
  <c r="G50" i="3"/>
  <c r="H50" i="3"/>
  <c r="F43" i="3"/>
  <c r="H43" i="3" s="1"/>
  <c r="G45" i="3"/>
  <c r="G39" i="3"/>
  <c r="F38" i="3"/>
  <c r="G40" i="3"/>
  <c r="G29" i="3"/>
  <c r="G31" i="3"/>
  <c r="C12" i="1"/>
  <c r="F18" i="3"/>
  <c r="I18" i="3"/>
  <c r="C11" i="1"/>
  <c r="O110" i="1" l="1"/>
  <c r="O109" i="1"/>
  <c r="R109" i="1"/>
  <c r="K109" i="1"/>
  <c r="K110" i="1"/>
  <c r="R110" i="1"/>
  <c r="O108" i="1"/>
  <c r="R108" i="1"/>
  <c r="G41" i="3"/>
  <c r="O106" i="1"/>
  <c r="O107" i="1"/>
  <c r="O105" i="1"/>
  <c r="O103" i="1"/>
  <c r="O104" i="1"/>
  <c r="O56" i="1"/>
  <c r="O58" i="1"/>
  <c r="O62" i="1"/>
  <c r="O94" i="1"/>
  <c r="O88" i="1"/>
  <c r="O102" i="1"/>
  <c r="O53" i="1"/>
  <c r="O61" i="1"/>
  <c r="O75" i="1"/>
  <c r="O77" i="1"/>
  <c r="O57" i="1"/>
  <c r="O101" i="1"/>
  <c r="O93" i="1"/>
  <c r="O68" i="1"/>
  <c r="O99" i="1"/>
  <c r="O52" i="1"/>
  <c r="O83" i="1"/>
  <c r="O70" i="1"/>
  <c r="O98" i="1"/>
  <c r="O66" i="1"/>
  <c r="O81" i="1"/>
  <c r="O87" i="1"/>
  <c r="O67" i="1"/>
  <c r="O69" i="1"/>
  <c r="O76" i="1"/>
  <c r="O65" i="1"/>
  <c r="O71" i="1"/>
  <c r="O84" i="1"/>
  <c r="C15" i="1"/>
  <c r="C18" i="1" s="1"/>
  <c r="O55" i="1"/>
  <c r="O74" i="1"/>
  <c r="O63" i="1"/>
  <c r="O72" i="1"/>
  <c r="O89" i="1"/>
  <c r="O95" i="1"/>
  <c r="O85" i="1"/>
  <c r="O86" i="1"/>
  <c r="O80" i="1"/>
  <c r="O82" i="1"/>
  <c r="O59" i="1"/>
  <c r="O92" i="1"/>
  <c r="O96" i="1"/>
  <c r="O64" i="1"/>
  <c r="O73" i="1"/>
  <c r="O79" i="1"/>
  <c r="O90" i="1"/>
  <c r="O97" i="1"/>
  <c r="O100" i="1"/>
  <c r="O60" i="1"/>
  <c r="O91" i="1"/>
  <c r="O78" i="1"/>
  <c r="O54" i="1"/>
  <c r="C16" i="1"/>
  <c r="D18" i="1" s="1"/>
  <c r="K103" i="1"/>
  <c r="K107" i="1"/>
  <c r="R107" i="1"/>
  <c r="R104" i="1"/>
  <c r="K104" i="1"/>
  <c r="K106" i="1"/>
  <c r="R106" i="1"/>
  <c r="R105" i="1"/>
  <c r="K105" i="1"/>
  <c r="R103" i="1"/>
  <c r="M6" i="3"/>
  <c r="G47" i="3"/>
  <c r="G43" i="3"/>
  <c r="E14" i="1"/>
  <c r="H23" i="3"/>
  <c r="H38" i="3"/>
  <c r="G38" i="3"/>
  <c r="J41" i="3"/>
  <c r="H18" i="3"/>
  <c r="G18" i="3"/>
  <c r="J18" i="3"/>
  <c r="F18" i="1" l="1"/>
  <c r="F19" i="1" s="1"/>
  <c r="M4" i="3"/>
  <c r="M2" i="3"/>
  <c r="M1" i="3"/>
  <c r="M5" i="3"/>
  <c r="M3" i="3"/>
  <c r="O29" i="3" l="1"/>
  <c r="O73" i="3"/>
  <c r="O93" i="3"/>
  <c r="O66" i="3"/>
  <c r="O78" i="3"/>
  <c r="O199" i="3"/>
  <c r="O261" i="3"/>
  <c r="O83" i="3"/>
  <c r="O90" i="3"/>
  <c r="O234" i="3"/>
  <c r="O99" i="3"/>
  <c r="O60" i="3"/>
  <c r="O106" i="3"/>
  <c r="O194" i="3"/>
  <c r="O180" i="3"/>
  <c r="O123" i="3"/>
  <c r="O218" i="3"/>
  <c r="O259" i="3"/>
  <c r="O95" i="3"/>
  <c r="O286" i="3"/>
  <c r="O47" i="3"/>
  <c r="O239" i="3"/>
  <c r="O189" i="3"/>
  <c r="O143" i="3"/>
  <c r="O285" i="3"/>
  <c r="O139" i="3"/>
  <c r="O235" i="3"/>
  <c r="O45" i="3"/>
  <c r="O191" i="3"/>
  <c r="O271" i="3"/>
  <c r="O206" i="3"/>
  <c r="O247" i="3"/>
  <c r="O119" i="3"/>
  <c r="O91" i="3"/>
  <c r="O102" i="3"/>
  <c r="O72" i="3"/>
  <c r="O33" i="3"/>
  <c r="O43" i="3"/>
  <c r="O128" i="3"/>
  <c r="O114" i="3"/>
  <c r="O241" i="3"/>
  <c r="O229" i="3"/>
  <c r="O77" i="3"/>
  <c r="O86" i="3"/>
  <c r="O207" i="3"/>
  <c r="O88" i="3"/>
  <c r="O107" i="3"/>
  <c r="O127" i="3"/>
  <c r="O167" i="3"/>
  <c r="O236" i="3"/>
  <c r="O125" i="3"/>
  <c r="O209" i="3"/>
  <c r="O279" i="3"/>
  <c r="O69" i="3"/>
  <c r="O204" i="3"/>
  <c r="O46" i="3"/>
  <c r="O192" i="3"/>
  <c r="O48" i="3"/>
  <c r="O158" i="3"/>
  <c r="O282" i="3"/>
  <c r="O21" i="3"/>
  <c r="O28" i="3"/>
  <c r="O97" i="3"/>
  <c r="O109" i="3"/>
  <c r="O115" i="3"/>
  <c r="O51" i="3"/>
  <c r="O113" i="3"/>
  <c r="O49" i="3"/>
  <c r="O182" i="3"/>
  <c r="O248" i="3"/>
  <c r="O42" i="3"/>
  <c r="O31" i="3"/>
  <c r="O25" i="3"/>
  <c r="O54" i="3"/>
  <c r="O38" i="3"/>
  <c r="O246" i="3"/>
  <c r="O155" i="3"/>
  <c r="O24" i="3"/>
  <c r="O39" i="3"/>
  <c r="O76" i="3"/>
  <c r="O26" i="3"/>
  <c r="O130" i="3"/>
  <c r="O187" i="3"/>
  <c r="O262" i="3"/>
  <c r="O233" i="3"/>
  <c r="O55" i="3"/>
  <c r="O121" i="3"/>
  <c r="O168" i="3"/>
  <c r="O67" i="3"/>
  <c r="O75" i="3"/>
  <c r="O214" i="3"/>
  <c r="O281" i="3"/>
  <c r="O275" i="3"/>
  <c r="O201" i="3"/>
  <c r="O181" i="3"/>
  <c r="O149" i="3"/>
  <c r="O227" i="3"/>
  <c r="O288" i="3"/>
  <c r="O135" i="3"/>
  <c r="O277" i="3"/>
  <c r="O132" i="3"/>
  <c r="O197" i="3"/>
  <c r="O64" i="3"/>
  <c r="O35" i="3"/>
  <c r="O40" i="3"/>
  <c r="O56" i="3"/>
  <c r="O63" i="3"/>
  <c r="O162" i="3"/>
  <c r="O228" i="3"/>
  <c r="O34" i="3"/>
  <c r="O137" i="3"/>
  <c r="O195" i="3"/>
  <c r="O44" i="3"/>
  <c r="O103" i="3"/>
  <c r="O84" i="3"/>
  <c r="O156" i="3"/>
  <c r="O224" i="3"/>
  <c r="O223" i="3"/>
  <c r="O230" i="3"/>
  <c r="O253" i="3"/>
  <c r="O82" i="3"/>
  <c r="O164" i="3"/>
  <c r="O30" i="3"/>
  <c r="O151" i="3"/>
  <c r="O274" i="3"/>
  <c r="O142" i="3"/>
  <c r="O173" i="3"/>
  <c r="O89" i="3"/>
  <c r="O260" i="3"/>
  <c r="O287" i="3"/>
  <c r="O171" i="3"/>
  <c r="O157" i="3"/>
  <c r="O110" i="3"/>
  <c r="O254" i="3"/>
  <c r="O289" i="3"/>
  <c r="O203" i="3"/>
  <c r="O292" i="3"/>
  <c r="O112" i="3"/>
  <c r="O263" i="3"/>
  <c r="O193" i="3"/>
  <c r="O133" i="3"/>
  <c r="O152" i="3"/>
  <c r="O266" i="3"/>
  <c r="O297" i="3"/>
  <c r="O74" i="3"/>
  <c r="O108" i="3"/>
  <c r="O22" i="3"/>
  <c r="O200" i="3"/>
  <c r="O183" i="3"/>
  <c r="O37" i="3"/>
  <c r="O244" i="3"/>
  <c r="O124" i="3"/>
  <c r="O184" i="3"/>
  <c r="O144" i="3"/>
  <c r="O255" i="3"/>
  <c r="O81" i="3"/>
  <c r="O283" i="3"/>
  <c r="O190" i="3"/>
  <c r="O65" i="3"/>
  <c r="O87" i="3"/>
  <c r="O216" i="3"/>
  <c r="O278" i="3"/>
  <c r="O131" i="3"/>
  <c r="O134" i="3"/>
  <c r="O57" i="3"/>
  <c r="O41" i="3"/>
  <c r="O237" i="3"/>
  <c r="O100" i="3"/>
  <c r="O242" i="3"/>
  <c r="O169" i="3"/>
  <c r="O295" i="3"/>
  <c r="O222" i="3"/>
  <c r="O176" i="3"/>
  <c r="O50" i="3"/>
  <c r="O80" i="3"/>
  <c r="O170" i="3"/>
  <c r="O27" i="3"/>
  <c r="O219" i="3"/>
  <c r="O296" i="3"/>
  <c r="O245" i="3"/>
  <c r="O146" i="3"/>
  <c r="O147" i="3"/>
  <c r="O166" i="3"/>
  <c r="O120" i="3"/>
  <c r="O220" i="3"/>
  <c r="O153" i="3"/>
  <c r="O225" i="3"/>
  <c r="O179" i="3"/>
  <c r="O280" i="3"/>
  <c r="O249" i="3"/>
  <c r="O185" i="3"/>
  <c r="O136" i="3"/>
  <c r="O250" i="3"/>
  <c r="O96" i="3"/>
  <c r="O160" i="3"/>
  <c r="O122" i="3"/>
  <c r="O208" i="3"/>
  <c r="O269" i="3"/>
  <c r="O196" i="3"/>
  <c r="O175" i="3"/>
  <c r="O98" i="3"/>
  <c r="O221" i="3"/>
  <c r="O161" i="3"/>
  <c r="O240" i="3"/>
  <c r="O202" i="3"/>
  <c r="O213" i="3"/>
  <c r="O243" i="3"/>
  <c r="O226" i="3"/>
  <c r="O117" i="3"/>
  <c r="O140" i="3"/>
  <c r="O70" i="3"/>
  <c r="O268" i="3"/>
  <c r="O154" i="3"/>
  <c r="O36" i="3"/>
  <c r="O258" i="3"/>
  <c r="O172" i="3"/>
  <c r="O252" i="3"/>
  <c r="O148" i="3"/>
  <c r="O150" i="3"/>
  <c r="O198" i="3"/>
  <c r="O188" i="3"/>
  <c r="O215" i="3"/>
  <c r="O138" i="3"/>
  <c r="O210" i="3"/>
  <c r="O116" i="3"/>
  <c r="O61" i="3"/>
  <c r="O257" i="3"/>
  <c r="O141" i="3"/>
  <c r="O165" i="3"/>
  <c r="O94" i="3"/>
  <c r="O53" i="3"/>
  <c r="O264" i="3"/>
  <c r="O205" i="3"/>
  <c r="O231" i="3"/>
  <c r="O174" i="3"/>
  <c r="O290" i="3"/>
  <c r="O186" i="3"/>
  <c r="O62" i="3"/>
  <c r="O284" i="3"/>
  <c r="O291" i="3"/>
  <c r="O145" i="3"/>
  <c r="O23" i="3"/>
  <c r="O212" i="3"/>
  <c r="O71" i="3"/>
  <c r="O52" i="3"/>
  <c r="O105" i="3"/>
  <c r="O294" i="3"/>
  <c r="O211" i="3"/>
  <c r="O92" i="3"/>
  <c r="O79" i="3"/>
  <c r="O256" i="3"/>
  <c r="O217" i="3"/>
  <c r="O163" i="3"/>
  <c r="O272" i="3"/>
  <c r="O276" i="3"/>
  <c r="O85" i="3"/>
  <c r="O273" i="3"/>
  <c r="O270" i="3"/>
  <c r="O101" i="3"/>
  <c r="O59" i="3"/>
  <c r="O178" i="3"/>
  <c r="O232" i="3"/>
  <c r="O129" i="3"/>
  <c r="O68" i="3"/>
  <c r="O293" i="3"/>
  <c r="O265" i="3"/>
  <c r="O111" i="3"/>
  <c r="O159" i="3"/>
  <c r="O58" i="3"/>
  <c r="O238" i="3"/>
  <c r="O251" i="3"/>
  <c r="O32" i="3"/>
  <c r="O118" i="3"/>
  <c r="O177" i="3"/>
  <c r="O104" i="3"/>
  <c r="O126" i="3"/>
  <c r="O267" i="3"/>
  <c r="M62" i="3"/>
  <c r="M121" i="3"/>
  <c r="M228" i="3"/>
  <c r="M175" i="3"/>
  <c r="M41" i="3"/>
  <c r="M71" i="3"/>
  <c r="M150" i="3"/>
  <c r="M251" i="3"/>
  <c r="M154" i="3"/>
  <c r="M60" i="3"/>
  <c r="M157" i="3"/>
  <c r="M194" i="3"/>
  <c r="M77" i="3"/>
  <c r="M129" i="3"/>
  <c r="M272" i="3"/>
  <c r="M29" i="3"/>
  <c r="M47" i="3"/>
  <c r="M270" i="3"/>
  <c r="M261" i="3"/>
  <c r="M83" i="3"/>
  <c r="M204" i="3"/>
  <c r="M170" i="3"/>
  <c r="M39" i="3"/>
  <c r="M24" i="3"/>
  <c r="M112" i="3"/>
  <c r="M126" i="3"/>
  <c r="M35" i="3"/>
  <c r="M266" i="3"/>
  <c r="M72" i="3"/>
  <c r="M212" i="3"/>
  <c r="M84" i="3"/>
  <c r="M138" i="3"/>
  <c r="M265" i="3"/>
  <c r="M190" i="3"/>
  <c r="M94" i="3"/>
  <c r="M101" i="3"/>
  <c r="M73" i="3"/>
  <c r="M159" i="3"/>
  <c r="M243" i="3"/>
  <c r="M45" i="3"/>
  <c r="M75" i="3"/>
  <c r="M213" i="3"/>
  <c r="M115" i="3"/>
  <c r="M215" i="3"/>
  <c r="M65" i="3"/>
  <c r="M147" i="3"/>
  <c r="M287" i="3"/>
  <c r="M106" i="3"/>
  <c r="M216" i="3"/>
  <c r="M238" i="3"/>
  <c r="M82" i="3"/>
  <c r="M171" i="3"/>
  <c r="M283" i="3"/>
  <c r="M277" i="3"/>
  <c r="M97" i="3"/>
  <c r="M152" i="3"/>
  <c r="M284" i="3"/>
  <c r="M135" i="3"/>
  <c r="M221" i="3"/>
  <c r="M263" i="3"/>
  <c r="M49" i="3"/>
  <c r="M31" i="3"/>
  <c r="M33" i="3"/>
  <c r="M114" i="3"/>
  <c r="M163" i="3"/>
  <c r="M217" i="3"/>
  <c r="M141" i="3"/>
  <c r="M42" i="3"/>
  <c r="M40" i="3"/>
  <c r="M196" i="3"/>
  <c r="M249" i="3"/>
  <c r="M7" i="3"/>
  <c r="E6" i="3" s="1"/>
  <c r="E9" i="3" s="1"/>
  <c r="M100" i="3"/>
  <c r="M48" i="3"/>
  <c r="M241" i="3"/>
  <c r="M95" i="3"/>
  <c r="M173" i="3"/>
  <c r="M214" i="3"/>
  <c r="M85" i="3"/>
  <c r="M144" i="3"/>
  <c r="M288" i="3"/>
  <c r="M28" i="3"/>
  <c r="M68" i="3"/>
  <c r="M178" i="3"/>
  <c r="M229" i="3"/>
  <c r="M52" i="3"/>
  <c r="M220" i="3"/>
  <c r="M230" i="3"/>
  <c r="M205" i="3"/>
  <c r="M79" i="3"/>
  <c r="M109" i="3"/>
  <c r="M293" i="3"/>
  <c r="M167" i="3"/>
  <c r="M236" i="3"/>
  <c r="M113" i="3"/>
  <c r="M55" i="3"/>
  <c r="M151" i="3"/>
  <c r="M67" i="3"/>
  <c r="M105" i="3"/>
  <c r="M246" i="3"/>
  <c r="M250" i="3"/>
  <c r="M59" i="3"/>
  <c r="M148" i="3"/>
  <c r="M143" i="3"/>
  <c r="M176" i="3"/>
  <c r="M146" i="3"/>
  <c r="M285" i="3"/>
  <c r="M63" i="3"/>
  <c r="M120" i="3"/>
  <c r="M185" i="3"/>
  <c r="M279" i="3"/>
  <c r="M22" i="3"/>
  <c r="M136" i="3"/>
  <c r="M244" i="3"/>
  <c r="M234" i="3"/>
  <c r="M123" i="3"/>
  <c r="M137" i="3"/>
  <c r="M260" i="3"/>
  <c r="M103" i="3"/>
  <c r="M189" i="3"/>
  <c r="M226" i="3"/>
  <c r="M43" i="3"/>
  <c r="M179" i="3"/>
  <c r="M291" i="3"/>
  <c r="M25" i="3"/>
  <c r="M86" i="3"/>
  <c r="M207" i="3"/>
  <c r="M289" i="3"/>
  <c r="M219" i="3"/>
  <c r="M131" i="3"/>
  <c r="M128" i="3"/>
  <c r="M125" i="3"/>
  <c r="M245" i="3"/>
  <c r="M225" i="3"/>
  <c r="M78" i="3"/>
  <c r="M118" i="3"/>
  <c r="M199" i="3"/>
  <c r="M36" i="3"/>
  <c r="M91" i="3"/>
  <c r="M240" i="3"/>
  <c r="M182" i="3"/>
  <c r="M237" i="3"/>
  <c r="M32" i="3"/>
  <c r="M195" i="3"/>
  <c r="M202" i="3"/>
  <c r="M223" i="3"/>
  <c r="M50" i="3"/>
  <c r="M133" i="3"/>
  <c r="M242" i="3"/>
  <c r="M269" i="3"/>
  <c r="M145" i="3"/>
  <c r="M209" i="3"/>
  <c r="M258" i="3"/>
  <c r="M81" i="3"/>
  <c r="M188" i="3"/>
  <c r="M166" i="3"/>
  <c r="M93" i="3"/>
  <c r="M153" i="3"/>
  <c r="M296" i="3"/>
  <c r="M53" i="3"/>
  <c r="M88" i="3"/>
  <c r="M132" i="3"/>
  <c r="M257" i="3"/>
  <c r="M255" i="3"/>
  <c r="M198" i="3"/>
  <c r="M21" i="3"/>
  <c r="M124" i="3"/>
  <c r="M181" i="3"/>
  <c r="M280" i="3"/>
  <c r="M158" i="3"/>
  <c r="M111" i="3"/>
  <c r="M149" i="3"/>
  <c r="M278" i="3"/>
  <c r="M276" i="3"/>
  <c r="M34" i="3"/>
  <c r="M89" i="3"/>
  <c r="M256" i="3"/>
  <c r="M38" i="3"/>
  <c r="M155" i="3"/>
  <c r="M262" i="3"/>
  <c r="M274" i="3"/>
  <c r="M57" i="3"/>
  <c r="M139" i="3"/>
  <c r="M268" i="3"/>
  <c r="M130" i="3"/>
  <c r="M232" i="3"/>
  <c r="M253" i="3"/>
  <c r="M54" i="3"/>
  <c r="M203" i="3"/>
  <c r="M191" i="3"/>
  <c r="M70" i="3"/>
  <c r="M56" i="3"/>
  <c r="M264" i="3"/>
  <c r="M172" i="3"/>
  <c r="M140" i="3"/>
  <c r="M98" i="3"/>
  <c r="M162" i="3"/>
  <c r="M102" i="3"/>
  <c r="M161" i="3"/>
  <c r="M290" i="3"/>
  <c r="M208" i="3"/>
  <c r="M192" i="3"/>
  <c r="M275" i="3"/>
  <c r="M183" i="3"/>
  <c r="M117" i="3"/>
  <c r="M44" i="3"/>
  <c r="M99" i="3"/>
  <c r="M239" i="3"/>
  <c r="M116" i="3"/>
  <c r="M177" i="3"/>
  <c r="M92" i="3"/>
  <c r="M193" i="3"/>
  <c r="M96" i="3"/>
  <c r="M26" i="3"/>
  <c r="M80" i="3"/>
  <c r="M110" i="3"/>
  <c r="M184" i="3"/>
  <c r="M23" i="3"/>
  <c r="M259" i="3"/>
  <c r="M58" i="3"/>
  <c r="M267" i="3"/>
  <c r="M206" i="3"/>
  <c r="M273" i="3"/>
  <c r="M119" i="3"/>
  <c r="M168" i="3"/>
  <c r="M271" i="3"/>
  <c r="M254" i="3"/>
  <c r="M104" i="3"/>
  <c r="M292" i="3"/>
  <c r="M108" i="3"/>
  <c r="M211" i="3"/>
  <c r="M222" i="3"/>
  <c r="M122" i="3"/>
  <c r="M64" i="3"/>
  <c r="M169" i="3"/>
  <c r="M27" i="3"/>
  <c r="M210" i="3"/>
  <c r="M248" i="3"/>
  <c r="M186" i="3"/>
  <c r="M164" i="3"/>
  <c r="M227" i="3"/>
  <c r="M74" i="3"/>
  <c r="M156" i="3"/>
  <c r="M197" i="3"/>
  <c r="M142" i="3"/>
  <c r="M160" i="3"/>
  <c r="M37" i="3"/>
  <c r="M235" i="3"/>
  <c r="M46" i="3"/>
  <c r="M218" i="3"/>
  <c r="M76" i="3"/>
  <c r="M224" i="3"/>
  <c r="M286" i="3"/>
  <c r="M281" i="3"/>
  <c r="M231" i="3"/>
  <c r="M61" i="3"/>
  <c r="M252" i="3"/>
  <c r="M87" i="3"/>
  <c r="M297" i="3"/>
  <c r="M90" i="3"/>
  <c r="M134" i="3"/>
  <c r="M174" i="3"/>
  <c r="M233" i="3"/>
  <c r="M127" i="3"/>
  <c r="M295" i="3"/>
  <c r="M200" i="3"/>
  <c r="M66" i="3"/>
  <c r="M187" i="3"/>
  <c r="M201" i="3"/>
  <c r="M30" i="3"/>
  <c r="M294" i="3"/>
  <c r="M69" i="3"/>
  <c r="M51" i="3"/>
  <c r="M107" i="3"/>
  <c r="M165" i="3"/>
  <c r="M180" i="3"/>
  <c r="M247" i="3"/>
  <c r="M282" i="3"/>
  <c r="N79" i="3"/>
  <c r="N119" i="3"/>
  <c r="N188" i="3"/>
  <c r="N124" i="3"/>
  <c r="N24" i="3"/>
  <c r="N23" i="3"/>
  <c r="N50" i="3"/>
  <c r="N227" i="3"/>
  <c r="N220" i="3"/>
  <c r="N288" i="3"/>
  <c r="N81" i="3"/>
  <c r="N248" i="3"/>
  <c r="N285" i="3"/>
  <c r="N125" i="3"/>
  <c r="N75" i="3"/>
  <c r="N169" i="3"/>
  <c r="N277" i="3"/>
  <c r="N73" i="3"/>
  <c r="N159" i="3"/>
  <c r="N43" i="3"/>
  <c r="N258" i="3"/>
  <c r="N28" i="3"/>
  <c r="N86" i="3"/>
  <c r="N251" i="3"/>
  <c r="N259" i="3"/>
  <c r="N241" i="3"/>
  <c r="N85" i="3"/>
  <c r="N182" i="3"/>
  <c r="N281" i="3"/>
  <c r="N287" i="3"/>
  <c r="N21" i="3"/>
  <c r="N131" i="3"/>
  <c r="N199" i="3"/>
  <c r="N162" i="3"/>
  <c r="N26" i="3"/>
  <c r="N55" i="3"/>
  <c r="N268" i="3"/>
  <c r="N272" i="3"/>
  <c r="N284" i="3"/>
  <c r="N226" i="3"/>
  <c r="N291" i="3"/>
  <c r="N64" i="3"/>
  <c r="N33" i="3"/>
  <c r="N41" i="3"/>
  <c r="N149" i="3"/>
  <c r="N123" i="3"/>
  <c r="N217" i="3"/>
  <c r="N106" i="3"/>
  <c r="N171" i="3"/>
  <c r="N262" i="3"/>
  <c r="N218" i="3"/>
  <c r="N96" i="3"/>
  <c r="N143" i="3"/>
  <c r="N204" i="3"/>
  <c r="N189" i="3"/>
  <c r="N27" i="3"/>
  <c r="N46" i="3"/>
  <c r="N200" i="3"/>
  <c r="N145" i="3"/>
  <c r="N261" i="3"/>
  <c r="N54" i="3"/>
  <c r="N113" i="3"/>
  <c r="N202" i="3"/>
  <c r="N170" i="3"/>
  <c r="N51" i="3"/>
  <c r="N89" i="3"/>
  <c r="N164" i="3"/>
  <c r="N282" i="3"/>
  <c r="N101" i="3"/>
  <c r="N22" i="3"/>
  <c r="N49" i="3"/>
  <c r="N66" i="3"/>
  <c r="N25" i="3"/>
  <c r="N137" i="3"/>
  <c r="N29" i="3"/>
  <c r="N233" i="3"/>
  <c r="N91" i="3"/>
  <c r="N45" i="3"/>
  <c r="N121" i="3"/>
  <c r="N254" i="3"/>
  <c r="N230" i="3"/>
  <c r="N58" i="3"/>
  <c r="N235" i="3"/>
  <c r="N228" i="3"/>
  <c r="N205" i="3"/>
  <c r="N59" i="3"/>
  <c r="N166" i="3"/>
  <c r="N265" i="3"/>
  <c r="N271" i="3"/>
  <c r="N69" i="3"/>
  <c r="N115" i="3"/>
  <c r="N183" i="3"/>
  <c r="N154" i="3"/>
  <c r="N249" i="3"/>
  <c r="N130" i="3"/>
  <c r="N195" i="3"/>
  <c r="N286" i="3"/>
  <c r="N239" i="3"/>
  <c r="N120" i="3"/>
  <c r="N68" i="3"/>
  <c r="N193" i="3"/>
  <c r="N214" i="3"/>
  <c r="N100" i="3"/>
  <c r="N74" i="3"/>
  <c r="N90" i="3"/>
  <c r="N42" i="3"/>
  <c r="N128" i="3"/>
  <c r="N37" i="3"/>
  <c r="N211" i="3"/>
  <c r="N83" i="3"/>
  <c r="N80" i="3"/>
  <c r="N57" i="3"/>
  <c r="N67" i="3"/>
  <c r="N95" i="3"/>
  <c r="N31" i="3"/>
  <c r="N105" i="3"/>
  <c r="N184" i="3"/>
  <c r="N126" i="3"/>
  <c r="N221" i="3"/>
  <c r="N133" i="3"/>
  <c r="N84" i="3"/>
  <c r="N178" i="3"/>
  <c r="N92" i="3"/>
  <c r="N30" i="3"/>
  <c r="N62" i="3"/>
  <c r="N140" i="3"/>
  <c r="N266" i="3"/>
  <c r="N36" i="3"/>
  <c r="N94" i="3"/>
  <c r="N144" i="3"/>
  <c r="N267" i="3"/>
  <c r="N293" i="3"/>
  <c r="N93" i="3"/>
  <c r="N190" i="3"/>
  <c r="N289" i="3"/>
  <c r="N295" i="3"/>
  <c r="N198" i="3"/>
  <c r="N142" i="3"/>
  <c r="N147" i="3"/>
  <c r="N110" i="3"/>
  <c r="N82" i="3"/>
  <c r="N111" i="3"/>
  <c r="N201" i="3"/>
  <c r="N172" i="3"/>
  <c r="N181" i="3"/>
  <c r="N34" i="3"/>
  <c r="N163" i="3"/>
  <c r="N232" i="3"/>
  <c r="N53" i="3"/>
  <c r="N97" i="3"/>
  <c r="N167" i="3"/>
  <c r="N240" i="3"/>
  <c r="N238" i="3"/>
  <c r="N114" i="3"/>
  <c r="N179" i="3"/>
  <c r="N270" i="3"/>
  <c r="N276" i="3"/>
  <c r="N104" i="3"/>
  <c r="N150" i="3"/>
  <c r="N212" i="3"/>
  <c r="N194" i="3"/>
  <c r="N48" i="3"/>
  <c r="N71" i="3"/>
  <c r="N208" i="3"/>
  <c r="N152" i="3"/>
  <c r="N292" i="3"/>
  <c r="N63" i="3"/>
  <c r="N118" i="3"/>
  <c r="N224" i="3"/>
  <c r="N210" i="3"/>
  <c r="N38" i="3"/>
  <c r="N135" i="3"/>
  <c r="N156" i="3"/>
  <c r="N219" i="3"/>
  <c r="N87" i="3"/>
  <c r="N127" i="3"/>
  <c r="N109" i="3"/>
  <c r="N260" i="3"/>
  <c r="N117" i="3"/>
  <c r="N176" i="3"/>
  <c r="N229" i="3"/>
  <c r="N65" i="3"/>
  <c r="N151" i="3"/>
  <c r="N231" i="3"/>
  <c r="N245" i="3"/>
  <c r="N39" i="3"/>
  <c r="N72" i="3"/>
  <c r="N243" i="3"/>
  <c r="N242" i="3"/>
  <c r="N209" i="3"/>
  <c r="N70" i="3"/>
  <c r="N174" i="3"/>
  <c r="N273" i="3"/>
  <c r="N279" i="3"/>
  <c r="N77" i="3"/>
  <c r="N116" i="3"/>
  <c r="N191" i="3"/>
  <c r="N157" i="3"/>
  <c r="N269" i="3"/>
  <c r="N138" i="3"/>
  <c r="N203" i="3"/>
  <c r="N294" i="3"/>
  <c r="N250" i="3"/>
  <c r="N297" i="3"/>
  <c r="N207" i="3"/>
  <c r="N215" i="3"/>
  <c r="N180" i="3"/>
  <c r="N160" i="3"/>
  <c r="N108" i="3"/>
  <c r="N168" i="3"/>
  <c r="N60" i="3"/>
  <c r="N98" i="3"/>
  <c r="N132" i="3"/>
  <c r="N255" i="3"/>
  <c r="N88" i="3"/>
  <c r="N129" i="3"/>
  <c r="N196" i="3"/>
  <c r="N148" i="3"/>
  <c r="N32" i="3"/>
  <c r="N134" i="3"/>
  <c r="N192" i="3"/>
  <c r="N139" i="3"/>
  <c r="N252" i="3"/>
  <c r="N141" i="3"/>
  <c r="N107" i="3"/>
  <c r="N197" i="3"/>
  <c r="N161" i="3"/>
  <c r="N40" i="3"/>
  <c r="N78" i="3"/>
  <c r="N155" i="3"/>
  <c r="N274" i="3"/>
  <c r="N44" i="3"/>
  <c r="N102" i="3"/>
  <c r="N153" i="3"/>
  <c r="N275" i="3"/>
  <c r="N236" i="3"/>
  <c r="N186" i="3"/>
  <c r="N244" i="3"/>
  <c r="N246" i="3"/>
  <c r="N173" i="3"/>
  <c r="N234" i="3"/>
  <c r="N52" i="3"/>
  <c r="N290" i="3"/>
  <c r="N237" i="3"/>
  <c r="N35" i="3"/>
  <c r="N247" i="3"/>
  <c r="N213" i="3"/>
  <c r="N222" i="3"/>
  <c r="N136" i="3"/>
  <c r="N122" i="3"/>
  <c r="N56" i="3"/>
  <c r="N47" i="3"/>
  <c r="N257" i="3"/>
  <c r="N187" i="3"/>
  <c r="N76" i="3"/>
  <c r="N283" i="3"/>
  <c r="N263" i="3"/>
  <c r="N278" i="3"/>
  <c r="N216" i="3"/>
  <c r="N206" i="3"/>
  <c r="N61" i="3"/>
  <c r="N280" i="3"/>
  <c r="N177" i="3"/>
  <c r="N146" i="3"/>
  <c r="N103" i="3"/>
  <c r="N99" i="3"/>
  <c r="N112" i="3"/>
  <c r="N296" i="3"/>
  <c r="N253" i="3"/>
  <c r="N223" i="3"/>
  <c r="N175" i="3"/>
  <c r="N158" i="3"/>
  <c r="N225" i="3"/>
  <c r="N264" i="3"/>
  <c r="N256" i="3"/>
  <c r="N165" i="3"/>
  <c r="N185" i="3"/>
  <c r="O18" i="3"/>
  <c r="M18" i="3"/>
  <c r="N18" i="3"/>
  <c r="E4" i="3" l="1"/>
  <c r="E5" i="3"/>
  <c r="K122" i="3" l="1"/>
  <c r="K45" i="3"/>
  <c r="P45" i="3" s="1"/>
  <c r="K276" i="3"/>
  <c r="K192" i="3"/>
  <c r="L192" i="3" s="1"/>
  <c r="K60" i="3"/>
  <c r="K116" i="3"/>
  <c r="L116" i="3" s="1"/>
  <c r="K168" i="3"/>
  <c r="L168" i="3" s="1"/>
  <c r="K217" i="3"/>
  <c r="L217" i="3" s="1"/>
  <c r="K109" i="3"/>
  <c r="P109" i="3" s="1"/>
  <c r="K40" i="3"/>
  <c r="L40" i="3" s="1"/>
  <c r="K197" i="3"/>
  <c r="L197" i="3" s="1"/>
  <c r="K99" i="3"/>
  <c r="L99" i="3" s="1"/>
  <c r="K268" i="3"/>
  <c r="K248" i="3"/>
  <c r="L248" i="3" s="1"/>
  <c r="K225" i="3"/>
  <c r="L225" i="3" s="1"/>
  <c r="K125" i="3"/>
  <c r="L125" i="3" s="1"/>
  <c r="K284" i="3"/>
  <c r="L284" i="3" s="1"/>
  <c r="K81" i="3"/>
  <c r="L81" i="3" s="1"/>
  <c r="K104" i="3"/>
  <c r="L104" i="3" s="1"/>
  <c r="K150" i="3"/>
  <c r="L150" i="3" s="1"/>
  <c r="K264" i="3"/>
  <c r="L264" i="3" s="1"/>
  <c r="V11" i="3"/>
  <c r="K270" i="3"/>
  <c r="P270" i="3" s="1"/>
  <c r="K66" i="3"/>
  <c r="L66" i="3" s="1"/>
  <c r="K221" i="3"/>
  <c r="P221" i="3" s="1"/>
  <c r="K143" i="3"/>
  <c r="P143" i="3" s="1"/>
  <c r="K50" i="3"/>
  <c r="L50" i="3" s="1"/>
  <c r="K118" i="3"/>
  <c r="P118" i="3" s="1"/>
  <c r="K196" i="3"/>
  <c r="L196" i="3" s="1"/>
  <c r="K114" i="3"/>
  <c r="L114" i="3" s="1"/>
  <c r="K154" i="3"/>
  <c r="L154" i="3" s="1"/>
  <c r="K78" i="3"/>
  <c r="L78" i="3" s="1"/>
  <c r="K214" i="3"/>
  <c r="L214" i="3" s="1"/>
  <c r="K162" i="3"/>
  <c r="L162" i="3" s="1"/>
  <c r="V14" i="3"/>
  <c r="K31" i="3"/>
  <c r="L31" i="3" s="1"/>
  <c r="K235" i="3"/>
  <c r="P235" i="3" s="1"/>
  <c r="K222" i="3"/>
  <c r="L222" i="3" s="1"/>
  <c r="K140" i="3"/>
  <c r="P140" i="3" s="1"/>
  <c r="K32" i="3"/>
  <c r="L32" i="3" s="1"/>
  <c r="K27" i="3"/>
  <c r="L27" i="3" s="1"/>
  <c r="K110" i="3"/>
  <c r="P110" i="3" s="1"/>
  <c r="K83" i="3"/>
  <c r="P83" i="3" s="1"/>
  <c r="V7" i="3"/>
  <c r="K144" i="3"/>
  <c r="L144" i="3" s="1"/>
  <c r="K147" i="3"/>
  <c r="P147" i="3" s="1"/>
  <c r="K191" i="3"/>
  <c r="L191" i="3" s="1"/>
  <c r="K119" i="3"/>
  <c r="L119" i="3" s="1"/>
  <c r="K61" i="3"/>
  <c r="P61" i="3" s="1"/>
  <c r="K236" i="3"/>
  <c r="L236" i="3" s="1"/>
  <c r="K58" i="3"/>
  <c r="P58" i="3" s="1"/>
  <c r="K89" i="3"/>
  <c r="P89" i="3" s="1"/>
  <c r="K279" i="3"/>
  <c r="P279" i="3" s="1"/>
  <c r="K274" i="3"/>
  <c r="P274" i="3" s="1"/>
  <c r="K21" i="3"/>
  <c r="L21" i="3" s="1"/>
  <c r="K297" i="3"/>
  <c r="P297" i="3" s="1"/>
  <c r="K33" i="3"/>
  <c r="L33" i="3" s="1"/>
  <c r="K108" i="3"/>
  <c r="P108" i="3" s="1"/>
  <c r="K280" i="3"/>
  <c r="L280" i="3" s="1"/>
  <c r="V2" i="3"/>
  <c r="K56" i="3"/>
  <c r="P56" i="3" s="1"/>
  <c r="K134" i="3"/>
  <c r="L134" i="3" s="1"/>
  <c r="K25" i="3"/>
  <c r="L25" i="3" s="1"/>
  <c r="K286" i="3"/>
  <c r="P286" i="3" s="1"/>
  <c r="K255" i="3"/>
  <c r="L255" i="3" s="1"/>
  <c r="K171" i="3"/>
  <c r="P171" i="3" s="1"/>
  <c r="K131" i="3"/>
  <c r="L131" i="3" s="1"/>
  <c r="K53" i="3"/>
  <c r="P53" i="3" s="1"/>
  <c r="K257" i="3"/>
  <c r="P257" i="3" s="1"/>
  <c r="K219" i="3"/>
  <c r="P219" i="3" s="1"/>
  <c r="K77" i="3"/>
  <c r="P77" i="3" s="1"/>
  <c r="K207" i="3"/>
  <c r="L207" i="3" s="1"/>
  <c r="K239" i="3"/>
  <c r="P239" i="3" s="1"/>
  <c r="K220" i="3"/>
  <c r="P220" i="3" s="1"/>
  <c r="K287" i="3"/>
  <c r="P287" i="3" s="1"/>
  <c r="K291" i="3"/>
  <c r="P291" i="3" s="1"/>
  <c r="K292" i="3"/>
  <c r="L292" i="3" s="1"/>
  <c r="K151" i="3"/>
  <c r="P151" i="3" s="1"/>
  <c r="K283" i="3"/>
  <c r="L283" i="3" s="1"/>
  <c r="V16" i="3"/>
  <c r="K24" i="3"/>
  <c r="P24" i="3" s="1"/>
  <c r="K26" i="3"/>
  <c r="P26" i="3" s="1"/>
  <c r="K240" i="3"/>
  <c r="L240" i="3" s="1"/>
  <c r="K73" i="3"/>
  <c r="L73" i="3" s="1"/>
  <c r="K97" i="3"/>
  <c r="L97" i="3" s="1"/>
  <c r="K138" i="3"/>
  <c r="P138" i="3" s="1"/>
  <c r="K115" i="3"/>
  <c r="P115" i="3" s="1"/>
  <c r="K141" i="3"/>
  <c r="L141" i="3" s="1"/>
  <c r="K80" i="3"/>
  <c r="P80" i="3" s="1"/>
  <c r="V3" i="3"/>
  <c r="K86" i="3"/>
  <c r="L86" i="3" s="1"/>
  <c r="K112" i="3"/>
  <c r="L112" i="3" s="1"/>
  <c r="K233" i="3"/>
  <c r="L233" i="3" s="1"/>
  <c r="K252" i="3"/>
  <c r="L252" i="3" s="1"/>
  <c r="K282" i="3"/>
  <c r="P282" i="3" s="1"/>
  <c r="K294" i="3"/>
  <c r="P294" i="3" s="1"/>
  <c r="K28" i="3"/>
  <c r="L28" i="3" s="1"/>
  <c r="K228" i="3"/>
  <c r="P228" i="3" s="1"/>
  <c r="K223" i="3"/>
  <c r="L223" i="3" s="1"/>
  <c r="K93" i="3"/>
  <c r="P93" i="3" s="1"/>
  <c r="K75" i="3"/>
  <c r="L75" i="3" s="1"/>
  <c r="K271" i="3"/>
  <c r="L271" i="3" s="1"/>
  <c r="K293" i="3"/>
  <c r="P293" i="3" s="1"/>
  <c r="K215" i="3"/>
  <c r="L215" i="3" s="1"/>
  <c r="K204" i="3"/>
  <c r="P204" i="3" s="1"/>
  <c r="K127" i="3"/>
  <c r="P127" i="3" s="1"/>
  <c r="K194" i="3"/>
  <c r="L194" i="3" s="1"/>
  <c r="K48" i="3"/>
  <c r="P48" i="3" s="1"/>
  <c r="K103" i="3"/>
  <c r="L103" i="3" s="1"/>
  <c r="K121" i="3"/>
  <c r="P121" i="3" s="1"/>
  <c r="K231" i="3"/>
  <c r="P231" i="3" s="1"/>
  <c r="K155" i="3"/>
  <c r="L155" i="3" s="1"/>
  <c r="K59" i="3"/>
  <c r="P59" i="3" s="1"/>
  <c r="V17" i="3"/>
  <c r="K296" i="3"/>
  <c r="L296" i="3" s="1"/>
  <c r="K126" i="3"/>
  <c r="P126" i="3" s="1"/>
  <c r="K130" i="3"/>
  <c r="L130" i="3" s="1"/>
  <c r="K65" i="3"/>
  <c r="P65" i="3" s="1"/>
  <c r="K120" i="3"/>
  <c r="P120" i="3" s="1"/>
  <c r="K230" i="3"/>
  <c r="P230" i="3" s="1"/>
  <c r="V5" i="3"/>
  <c r="K47" i="3"/>
  <c r="P47" i="3" s="1"/>
  <c r="K216" i="3"/>
  <c r="L216" i="3" s="1"/>
  <c r="K71" i="3"/>
  <c r="L71" i="3" s="1"/>
  <c r="K39" i="3"/>
  <c r="P39" i="3" s="1"/>
  <c r="K94" i="3"/>
  <c r="P94" i="3" s="1"/>
  <c r="K46" i="3"/>
  <c r="P46" i="3" s="1"/>
  <c r="K187" i="3"/>
  <c r="P187" i="3" s="1"/>
  <c r="K200" i="3"/>
  <c r="L200" i="3" s="1"/>
  <c r="K34" i="3"/>
  <c r="P34" i="3" s="1"/>
  <c r="K69" i="3"/>
  <c r="P69" i="3" s="1"/>
  <c r="K272" i="3"/>
  <c r="L272" i="3" s="1"/>
  <c r="K95" i="3"/>
  <c r="L95" i="3" s="1"/>
  <c r="K181" i="3"/>
  <c r="L181" i="3" s="1"/>
  <c r="K254" i="3"/>
  <c r="P254" i="3" s="1"/>
  <c r="K91" i="3"/>
  <c r="L91" i="3" s="1"/>
  <c r="K227" i="3"/>
  <c r="P227" i="3" s="1"/>
  <c r="K269" i="3"/>
  <c r="P269" i="3" s="1"/>
  <c r="K44" i="3"/>
  <c r="P44" i="3" s="1"/>
  <c r="K226" i="3"/>
  <c r="L226" i="3" s="1"/>
  <c r="K124" i="3"/>
  <c r="P124" i="3" s="1"/>
  <c r="K153" i="3"/>
  <c r="P153" i="3" s="1"/>
  <c r="K253" i="3"/>
  <c r="L253" i="3" s="1"/>
  <c r="K148" i="3"/>
  <c r="P148" i="3" s="1"/>
  <c r="K205" i="3"/>
  <c r="L205" i="3" s="1"/>
  <c r="K76" i="3"/>
  <c r="L76" i="3" s="1"/>
  <c r="V12" i="3"/>
  <c r="K262" i="3"/>
  <c r="L262" i="3" s="1"/>
  <c r="K23" i="3"/>
  <c r="L23" i="3" s="1"/>
  <c r="K85" i="3"/>
  <c r="L85" i="3" s="1"/>
  <c r="K149" i="3"/>
  <c r="P149" i="3" s="1"/>
  <c r="K98" i="3"/>
  <c r="P98" i="3" s="1"/>
  <c r="K237" i="3"/>
  <c r="L237" i="3" s="1"/>
  <c r="K74" i="3"/>
  <c r="L74" i="3" s="1"/>
  <c r="K261" i="3"/>
  <c r="L261" i="3" s="1"/>
  <c r="K238" i="3"/>
  <c r="P238" i="3" s="1"/>
  <c r="K30" i="3"/>
  <c r="L30" i="3" s="1"/>
  <c r="V13" i="3"/>
  <c r="K188" i="3"/>
  <c r="P188" i="3" s="1"/>
  <c r="K52" i="3"/>
  <c r="P52" i="3" s="1"/>
  <c r="K145" i="3"/>
  <c r="P145" i="3" s="1"/>
  <c r="K177" i="3"/>
  <c r="L177" i="3" s="1"/>
  <c r="K55" i="3"/>
  <c r="L55" i="3" s="1"/>
  <c r="K256" i="3"/>
  <c r="P256" i="3" s="1"/>
  <c r="K43" i="3"/>
  <c r="P43" i="3" s="1"/>
  <c r="K241" i="3"/>
  <c r="P241" i="3" s="1"/>
  <c r="K64" i="3"/>
  <c r="P64" i="3" s="1"/>
  <c r="V6" i="3"/>
  <c r="K35" i="3"/>
  <c r="P35" i="3" s="1"/>
  <c r="K92" i="3"/>
  <c r="L92" i="3" s="1"/>
  <c r="K146" i="3"/>
  <c r="L146" i="3" s="1"/>
  <c r="K244" i="3"/>
  <c r="P244" i="3" s="1"/>
  <c r="K90" i="3"/>
  <c r="P90" i="3" s="1"/>
  <c r="K51" i="3"/>
  <c r="L51" i="3" s="1"/>
  <c r="K209" i="3"/>
  <c r="L209" i="3" s="1"/>
  <c r="K185" i="3"/>
  <c r="L185" i="3" s="1"/>
  <c r="K63" i="3"/>
  <c r="P63" i="3" s="1"/>
  <c r="K183" i="3"/>
  <c r="L183" i="3" s="1"/>
  <c r="K57" i="3"/>
  <c r="L57" i="3" s="1"/>
  <c r="K245" i="3"/>
  <c r="L245" i="3" s="1"/>
  <c r="K295" i="3"/>
  <c r="P295" i="3" s="1"/>
  <c r="K180" i="3"/>
  <c r="P180" i="3" s="1"/>
  <c r="V15" i="3"/>
  <c r="K267" i="3"/>
  <c r="L267" i="3" s="1"/>
  <c r="K258" i="3"/>
  <c r="P258" i="3" s="1"/>
  <c r="K182" i="3"/>
  <c r="P182" i="3" s="1"/>
  <c r="K201" i="3"/>
  <c r="P201" i="3" s="1"/>
  <c r="K87" i="3"/>
  <c r="L87" i="3" s="1"/>
  <c r="K139" i="3"/>
  <c r="L139" i="3" s="1"/>
  <c r="K176" i="3"/>
  <c r="L176" i="3" s="1"/>
  <c r="K211" i="3"/>
  <c r="L211" i="3" s="1"/>
  <c r="K289" i="3"/>
  <c r="L289" i="3" s="1"/>
  <c r="K186" i="3"/>
  <c r="L186" i="3" s="1"/>
  <c r="K96" i="3"/>
  <c r="L96" i="3" s="1"/>
  <c r="K106" i="3"/>
  <c r="P106" i="3" s="1"/>
  <c r="K123" i="3"/>
  <c r="L123" i="3" s="1"/>
  <c r="K164" i="3"/>
  <c r="P164" i="3" s="1"/>
  <c r="K100" i="3"/>
  <c r="L100" i="3" s="1"/>
  <c r="K290" i="3"/>
  <c r="L290" i="3" s="1"/>
  <c r="K250" i="3"/>
  <c r="P250" i="3" s="1"/>
  <c r="K113" i="3"/>
  <c r="L113" i="3" s="1"/>
  <c r="K234" i="3"/>
  <c r="L234" i="3" s="1"/>
  <c r="K22" i="3"/>
  <c r="L22" i="3" s="1"/>
  <c r="K137" i="3"/>
  <c r="L137" i="3" s="1"/>
  <c r="K281" i="3"/>
  <c r="P281" i="3" s="1"/>
  <c r="K37" i="3"/>
  <c r="L37" i="3" s="1"/>
  <c r="K42" i="3"/>
  <c r="L42" i="3" s="1"/>
  <c r="K173" i="3"/>
  <c r="P173" i="3" s="1"/>
  <c r="K111" i="3"/>
  <c r="L111" i="3" s="1"/>
  <c r="K199" i="3"/>
  <c r="L199" i="3" s="1"/>
  <c r="K128" i="3"/>
  <c r="L128" i="3" s="1"/>
  <c r="K198" i="3"/>
  <c r="L198" i="3" s="1"/>
  <c r="K72" i="3"/>
  <c r="P72" i="3" s="1"/>
  <c r="K247" i="3"/>
  <c r="L247" i="3" s="1"/>
  <c r="V9" i="3"/>
  <c r="K232" i="3"/>
  <c r="L232" i="3" s="1"/>
  <c r="K107" i="3"/>
  <c r="L107" i="3" s="1"/>
  <c r="K163" i="3"/>
  <c r="P163" i="3" s="1"/>
  <c r="K102" i="3"/>
  <c r="L102" i="3" s="1"/>
  <c r="K243" i="3"/>
  <c r="L243" i="3" s="1"/>
  <c r="K167" i="3"/>
  <c r="P167" i="3" s="1"/>
  <c r="K190" i="3"/>
  <c r="P190" i="3" s="1"/>
  <c r="K142" i="3"/>
  <c r="L142" i="3" s="1"/>
  <c r="K259" i="3"/>
  <c r="P259" i="3" s="1"/>
  <c r="K169" i="3"/>
  <c r="P169" i="3" s="1"/>
  <c r="V10" i="3"/>
  <c r="K38" i="3"/>
  <c r="P38" i="3" s="1"/>
  <c r="K273" i="3"/>
  <c r="P273" i="3" s="1"/>
  <c r="K135" i="3"/>
  <c r="P135" i="3" s="1"/>
  <c r="K213" i="3"/>
  <c r="L213" i="3" s="1"/>
  <c r="K210" i="3"/>
  <c r="L210" i="3" s="1"/>
  <c r="K156" i="3"/>
  <c r="L156" i="3" s="1"/>
  <c r="K266" i="3"/>
  <c r="P266" i="3" s="1"/>
  <c r="K263" i="3"/>
  <c r="L263" i="3" s="1"/>
  <c r="K159" i="3"/>
  <c r="P159" i="3" s="1"/>
  <c r="K174" i="3"/>
  <c r="P174" i="3" s="1"/>
  <c r="K129" i="3"/>
  <c r="L129" i="3" s="1"/>
  <c r="K251" i="3"/>
  <c r="L251" i="3" s="1"/>
  <c r="K175" i="3"/>
  <c r="L175" i="3" s="1"/>
  <c r="K68" i="3"/>
  <c r="L68" i="3" s="1"/>
  <c r="K218" i="3"/>
  <c r="P218" i="3" s="1"/>
  <c r="K224" i="3"/>
  <c r="P224" i="3" s="1"/>
  <c r="K195" i="3"/>
  <c r="P195" i="3" s="1"/>
  <c r="K79" i="3"/>
  <c r="L79" i="3" s="1"/>
  <c r="K172" i="3"/>
  <c r="L172" i="3" s="1"/>
  <c r="K29" i="3"/>
  <c r="L29" i="3" s="1"/>
  <c r="K165" i="3"/>
  <c r="P165" i="3" s="1"/>
  <c r="K189" i="3"/>
  <c r="P189" i="3" s="1"/>
  <c r="V8" i="3"/>
  <c r="K67" i="3"/>
  <c r="P67" i="3" s="1"/>
  <c r="K246" i="3"/>
  <c r="P246" i="3" s="1"/>
  <c r="K152" i="3"/>
  <c r="P152" i="3" s="1"/>
  <c r="K82" i="3"/>
  <c r="P82" i="3" s="1"/>
  <c r="K62" i="3"/>
  <c r="P62" i="3" s="1"/>
  <c r="K260" i="3"/>
  <c r="L260" i="3" s="1"/>
  <c r="K41" i="3"/>
  <c r="P41" i="3" s="1"/>
  <c r="K88" i="3"/>
  <c r="L88" i="3" s="1"/>
  <c r="K208" i="3"/>
  <c r="P208" i="3" s="1"/>
  <c r="K178" i="3"/>
  <c r="P178" i="3" s="1"/>
  <c r="K212" i="3"/>
  <c r="P212" i="3" s="1"/>
  <c r="K179" i="3"/>
  <c r="L179" i="3" s="1"/>
  <c r="K184" i="3"/>
  <c r="P184" i="3" s="1"/>
  <c r="K277" i="3"/>
  <c r="P277" i="3" s="1"/>
  <c r="K157" i="3"/>
  <c r="P157" i="3" s="1"/>
  <c r="K229" i="3"/>
  <c r="P229" i="3" s="1"/>
  <c r="K206" i="3"/>
  <c r="P206" i="3" s="1"/>
  <c r="K132" i="3"/>
  <c r="P132" i="3" s="1"/>
  <c r="K136" i="3"/>
  <c r="L136" i="3" s="1"/>
  <c r="V4" i="3"/>
  <c r="K288" i="3"/>
  <c r="P288" i="3" s="1"/>
  <c r="K70" i="3"/>
  <c r="L70" i="3" s="1"/>
  <c r="K36" i="3"/>
  <c r="P36" i="3" s="1"/>
  <c r="K265" i="3"/>
  <c r="L265" i="3" s="1"/>
  <c r="K160" i="3"/>
  <c r="P160" i="3" s="1"/>
  <c r="K105" i="3"/>
  <c r="L105" i="3" s="1"/>
  <c r="K249" i="3"/>
  <c r="L249" i="3" s="1"/>
  <c r="K166" i="3"/>
  <c r="P166" i="3" s="1"/>
  <c r="K158" i="3"/>
  <c r="L158" i="3" s="1"/>
  <c r="K117" i="3"/>
  <c r="L117" i="3" s="1"/>
  <c r="K193" i="3"/>
  <c r="P193" i="3" s="1"/>
  <c r="K242" i="3"/>
  <c r="P242" i="3" s="1"/>
  <c r="K203" i="3"/>
  <c r="L203" i="3" s="1"/>
  <c r="K161" i="3"/>
  <c r="P161" i="3" s="1"/>
  <c r="K84" i="3"/>
  <c r="P84" i="3" s="1"/>
  <c r="K133" i="3"/>
  <c r="L133" i="3" s="1"/>
  <c r="K202" i="3"/>
  <c r="P202" i="3" s="1"/>
  <c r="K49" i="3"/>
  <c r="P49" i="3" s="1"/>
  <c r="K101" i="3"/>
  <c r="P101" i="3" s="1"/>
  <c r="K278" i="3"/>
  <c r="P278" i="3" s="1"/>
  <c r="K275" i="3"/>
  <c r="L275" i="3" s="1"/>
  <c r="K170" i="3"/>
  <c r="P170" i="3" s="1"/>
  <c r="K285" i="3"/>
  <c r="L285" i="3" s="1"/>
  <c r="K54" i="3"/>
  <c r="L54" i="3" s="1"/>
  <c r="L58" i="3"/>
  <c r="L45" i="3"/>
  <c r="P40" i="3"/>
  <c r="P197" i="3"/>
  <c r="L39" i="3"/>
  <c r="L268" i="3"/>
  <c r="P268" i="3"/>
  <c r="L171" i="3"/>
  <c r="L257" i="3"/>
  <c r="L69" i="3"/>
  <c r="L60" i="3"/>
  <c r="P60" i="3"/>
  <c r="L108" i="3"/>
  <c r="L287" i="3"/>
  <c r="L143" i="3"/>
  <c r="P50" i="3"/>
  <c r="P162" i="3"/>
  <c r="P31" i="3"/>
  <c r="L110" i="3"/>
  <c r="L83" i="3"/>
  <c r="P144" i="3"/>
  <c r="P104" i="3"/>
  <c r="L26" i="3"/>
  <c r="P86" i="3"/>
  <c r="L48" i="3"/>
  <c r="L291" i="3"/>
  <c r="L124" i="3"/>
  <c r="L244" i="3"/>
  <c r="L276" i="3"/>
  <c r="P276" i="3"/>
  <c r="P280" i="3"/>
  <c r="P123" i="3"/>
  <c r="L72" i="3"/>
  <c r="P122" i="3"/>
  <c r="L122" i="3"/>
  <c r="P97" i="3" l="1"/>
  <c r="P130" i="3"/>
  <c r="P75" i="3"/>
  <c r="L90" i="3"/>
  <c r="P233" i="3"/>
  <c r="L56" i="3"/>
  <c r="L170" i="3"/>
  <c r="L159" i="3"/>
  <c r="P55" i="3"/>
  <c r="P223" i="3"/>
  <c r="L44" i="3"/>
  <c r="L34" i="3"/>
  <c r="L164" i="3"/>
  <c r="P139" i="3"/>
  <c r="L166" i="3"/>
  <c r="L274" i="3"/>
  <c r="P181" i="3"/>
  <c r="P114" i="3"/>
  <c r="P172" i="3"/>
  <c r="L84" i="3"/>
  <c r="P213" i="3"/>
  <c r="P51" i="3"/>
  <c r="P105" i="3"/>
  <c r="L151" i="3"/>
  <c r="P134" i="3"/>
  <c r="L147" i="3"/>
  <c r="P29" i="3"/>
  <c r="P252" i="3"/>
  <c r="L190" i="3"/>
  <c r="P54" i="3"/>
  <c r="L82" i="3"/>
  <c r="L167" i="3"/>
  <c r="P292" i="3"/>
  <c r="P196" i="3"/>
  <c r="L43" i="3"/>
  <c r="P200" i="3"/>
  <c r="P133" i="3"/>
  <c r="P30" i="3"/>
  <c r="P103" i="3"/>
  <c r="L279" i="3"/>
  <c r="L235" i="3"/>
  <c r="P95" i="3"/>
  <c r="L281" i="3"/>
  <c r="P264" i="3"/>
  <c r="P129" i="3"/>
  <c r="P23" i="3"/>
  <c r="L161" i="3"/>
  <c r="L135" i="3"/>
  <c r="L295" i="3"/>
  <c r="L121" i="3"/>
  <c r="L65" i="3"/>
  <c r="L219" i="3"/>
  <c r="P248" i="3"/>
  <c r="P116" i="3"/>
  <c r="L293" i="3"/>
  <c r="P168" i="3"/>
  <c r="P222" i="3"/>
  <c r="L77" i="3"/>
  <c r="P271" i="3"/>
  <c r="P100" i="3"/>
  <c r="L288" i="3"/>
  <c r="L94" i="3"/>
  <c r="P117" i="3"/>
  <c r="P158" i="3"/>
  <c r="P253" i="3"/>
  <c r="P275" i="3"/>
  <c r="P209" i="3"/>
  <c r="P37" i="3"/>
  <c r="L138" i="3"/>
  <c r="L201" i="3"/>
  <c r="P42" i="3"/>
  <c r="L165" i="3"/>
  <c r="L241" i="3"/>
  <c r="L153" i="3"/>
  <c r="L282" i="3"/>
  <c r="L231" i="3"/>
  <c r="P85" i="3"/>
  <c r="P176" i="3"/>
  <c r="P179" i="3"/>
  <c r="P251" i="3"/>
  <c r="P21" i="3"/>
  <c r="L180" i="3"/>
  <c r="L204" i="3"/>
  <c r="P260" i="3"/>
  <c r="P247" i="3"/>
  <c r="L62" i="3"/>
  <c r="L140" i="3"/>
  <c r="P225" i="3"/>
  <c r="P232" i="3"/>
  <c r="L106" i="3"/>
  <c r="P283" i="3"/>
  <c r="P191" i="3"/>
  <c r="L254" i="3"/>
  <c r="L38" i="3"/>
  <c r="L188" i="3"/>
  <c r="L49" i="3"/>
  <c r="L195" i="3"/>
  <c r="P175" i="3"/>
  <c r="P57" i="3"/>
  <c r="L202" i="3"/>
  <c r="P199" i="3"/>
  <c r="P146" i="3"/>
  <c r="P240" i="3"/>
  <c r="L178" i="3"/>
  <c r="P131" i="3"/>
  <c r="L238" i="3"/>
  <c r="L256" i="3"/>
  <c r="L149" i="3"/>
  <c r="P192" i="3"/>
  <c r="P25" i="3"/>
  <c r="P216" i="3"/>
  <c r="P137" i="3"/>
  <c r="P198" i="3"/>
  <c r="P136" i="3"/>
  <c r="L246" i="3"/>
  <c r="P210" i="3"/>
  <c r="P128" i="3"/>
  <c r="P22" i="3"/>
  <c r="P211" i="3"/>
  <c r="L64" i="3"/>
  <c r="P194" i="3"/>
  <c r="L115" i="3"/>
  <c r="P70" i="3"/>
  <c r="P150" i="3"/>
  <c r="L132" i="3"/>
  <c r="P272" i="3"/>
  <c r="L46" i="3"/>
  <c r="P102" i="3"/>
  <c r="P290" i="3"/>
  <c r="L277" i="3"/>
  <c r="P296" i="3"/>
  <c r="L118" i="3"/>
  <c r="L273" i="3"/>
  <c r="L53" i="3"/>
  <c r="L120" i="3"/>
  <c r="P142" i="3"/>
  <c r="P245" i="3"/>
  <c r="P261" i="3"/>
  <c r="P154" i="3"/>
  <c r="L270" i="3"/>
  <c r="L126" i="3"/>
  <c r="P203" i="3"/>
  <c r="P236" i="3"/>
  <c r="P92" i="3"/>
  <c r="P263" i="3"/>
  <c r="L220" i="3"/>
  <c r="P234" i="3"/>
  <c r="P183" i="3"/>
  <c r="L152" i="3"/>
  <c r="P243" i="3"/>
  <c r="P177" i="3"/>
  <c r="L127" i="3"/>
  <c r="L93" i="3"/>
  <c r="P185" i="3"/>
  <c r="P81" i="3"/>
  <c r="L182" i="3"/>
  <c r="P79" i="3"/>
  <c r="L259" i="3"/>
  <c r="P96" i="3"/>
  <c r="P262" i="3"/>
  <c r="P226" i="3"/>
  <c r="P112" i="3"/>
  <c r="L47" i="3"/>
  <c r="L160" i="3"/>
  <c r="P87" i="3"/>
  <c r="P285" i="3"/>
  <c r="L208" i="3"/>
  <c r="L174" i="3"/>
  <c r="L52" i="3"/>
  <c r="P74" i="3"/>
  <c r="P73" i="3"/>
  <c r="L206" i="3"/>
  <c r="P99" i="3"/>
  <c r="P71" i="3"/>
  <c r="P76" i="3"/>
  <c r="L67" i="3"/>
  <c r="L163" i="3"/>
  <c r="L228" i="3"/>
  <c r="P249" i="3"/>
  <c r="L224" i="3"/>
  <c r="L269" i="3"/>
  <c r="P141" i="3"/>
  <c r="L286" i="3"/>
  <c r="L89" i="3"/>
  <c r="P156" i="3"/>
  <c r="L239" i="3"/>
  <c r="L221" i="3"/>
  <c r="P28" i="3"/>
  <c r="P214" i="3"/>
  <c r="P255" i="3"/>
  <c r="L59" i="3"/>
  <c r="L35" i="3"/>
  <c r="L184" i="3"/>
  <c r="L212" i="3"/>
  <c r="P265" i="3"/>
  <c r="L218" i="3"/>
  <c r="L266" i="3"/>
  <c r="P205" i="3"/>
  <c r="L24" i="3"/>
  <c r="L109" i="3"/>
  <c r="P155" i="3"/>
  <c r="P215" i="3"/>
  <c r="L294" i="3"/>
  <c r="P27" i="3"/>
  <c r="P78" i="3"/>
  <c r="P66" i="3"/>
  <c r="L227" i="3"/>
  <c r="P284" i="3"/>
  <c r="P267" i="3"/>
  <c r="L297" i="3"/>
  <c r="L278" i="3"/>
  <c r="L242" i="3"/>
  <c r="P88" i="3"/>
  <c r="L189" i="3"/>
  <c r="P68" i="3"/>
  <c r="P111" i="3"/>
  <c r="P113" i="3"/>
  <c r="P186" i="3"/>
  <c r="P91" i="3"/>
  <c r="P237" i="3"/>
  <c r="L148" i="3"/>
  <c r="L36" i="3"/>
  <c r="P33" i="3"/>
  <c r="L61" i="3"/>
  <c r="P32" i="3"/>
  <c r="P207" i="3"/>
  <c r="P125" i="3"/>
  <c r="P217" i="3"/>
  <c r="L157" i="3"/>
  <c r="L101" i="3"/>
  <c r="L169" i="3"/>
  <c r="L98" i="3"/>
  <c r="L229" i="3"/>
  <c r="L80" i="3"/>
  <c r="P119" i="3"/>
  <c r="L230" i="3"/>
  <c r="L63" i="3"/>
  <c r="L187" i="3"/>
  <c r="L258" i="3"/>
  <c r="L193" i="3"/>
  <c r="L41" i="3"/>
  <c r="P107" i="3"/>
  <c r="L173" i="3"/>
  <c r="L250" i="3"/>
  <c r="P289" i="3"/>
  <c r="L145" i="3"/>
  <c r="L18" i="3"/>
  <c r="E7" i="3" l="1"/>
  <c r="F4" i="3" s="1"/>
  <c r="H4" i="3" s="1"/>
  <c r="F8" i="3"/>
  <c r="F6" i="3" l="1"/>
  <c r="H6" i="3" s="1"/>
  <c r="F9" i="3" s="1"/>
  <c r="F5" i="3"/>
  <c r="H5" i="3" s="1"/>
  <c r="G9" i="3"/>
</calcChain>
</file>

<file path=xl/sharedStrings.xml><?xml version="1.0" encoding="utf-8"?>
<sst xmlns="http://schemas.openxmlformats.org/spreadsheetml/2006/main" count="877" uniqueCount="383">
  <si>
    <t xml:space="preserve">RS Ser / GSC 5685-0157               </t>
  </si>
  <si>
    <t>n</t>
  </si>
  <si>
    <t>Q. Fit</t>
  </si>
  <si>
    <t>System Type:</t>
  </si>
  <si>
    <t xml:space="preserve">EW/DW     </t>
  </si>
  <si>
    <t>A LiTE fit is more likely</t>
  </si>
  <si>
    <t>Kreiner Eph.</t>
  </si>
  <si>
    <t>J.M. Kreiner, 2004, Acta Astronomica, vol. 54, pp 207-210.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</si>
  <si>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</si>
  <si>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</si>
  <si>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</si>
  <si>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</si>
  <si>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</si>
  <si>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</si>
  <si>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</si>
  <si>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</si>
  <si>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</si>
  <si>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</si>
  <si>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</si>
  <si>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</si>
  <si>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</si>
  <si>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</si>
  <si>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</si>
  <si>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</si>
  <si>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</si>
  <si>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</si>
  <si>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</si>
  <si>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</si>
  <si>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</si>
  <si>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</si>
  <si>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</si>
  <si>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</si>
  <si>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</si>
  <si>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</si>
  <si>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</si>
  <si>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</si>
  <si>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</si>
  <si>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</si>
  <si>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</si>
  <si>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</si>
  <si>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</si>
  <si>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</si>
  <si>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</si>
  <si>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</si>
  <si>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t> AN 202.239 </t>
  </si>
  <si>
    <t>I</t>
  </si>
  <si>
    <t> AN 208.261 </t>
  </si>
  <si>
    <t> AA 26.343 </t>
  </si>
  <si>
    <t> GEOS 19.5 </t>
  </si>
  <si>
    <t>GEOS Circular EB 19</t>
  </si>
  <si>
    <t>II</t>
  </si>
  <si>
    <t>Locher K</t>
  </si>
  <si>
    <t>B</t>
  </si>
  <si>
    <t>v</t>
  </si>
  <si>
    <t>Elias D</t>
  </si>
  <si>
    <t>K</t>
  </si>
  <si>
    <t>IBVS 3758</t>
  </si>
  <si>
    <t>??</t>
  </si>
  <si>
    <t> AOEB 9 </t>
  </si>
  <si>
    <t>VSB 38 </t>
  </si>
  <si>
    <t>VSB 40 </t>
  </si>
  <si>
    <t>Kreiner</t>
  </si>
  <si>
    <t>IBVS 5843</t>
  </si>
  <si>
    <t> AOEB 12 </t>
  </si>
  <si>
    <t>VSB 46 </t>
  </si>
  <si>
    <t>JAVSO..38..183</t>
  </si>
  <si>
    <t>2013JAVSO..41..328</t>
  </si>
  <si>
    <t>VSB 59 </t>
  </si>
  <si>
    <t>VSB-059</t>
  </si>
  <si>
    <t>V</t>
  </si>
  <si>
    <t>OEJV 0179</t>
  </si>
  <si>
    <t>JAVSO..43..238</t>
  </si>
  <si>
    <t>JAVSO..44..164</t>
  </si>
  <si>
    <t>JAVSO..45..215</t>
  </si>
  <si>
    <t>VSB-066</t>
  </si>
  <si>
    <t>VSB 069</t>
  </si>
  <si>
    <t>Ic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</si>
  <si>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</si>
  <si>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</si>
  <si>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</si>
  <si>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</si>
  <si>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</si>
  <si>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</si>
  <si>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2434921.838 </t>
  </si>
  <si>
    <t> 28.06.1954 08:06 </t>
  </si>
  <si>
    <t> 0.000 </t>
  </si>
  <si>
    <t>F </t>
  </si>
  <si>
    <t> Koch &amp; Koch </t>
  </si>
  <si>
    <t> AJ 67.462 </t>
  </si>
  <si>
    <t>2445178.5112 </t>
  </si>
  <si>
    <t> 28.07.1982 00:16 </t>
  </si>
  <si>
    <t> 0.0612 </t>
  </si>
  <si>
    <t>V </t>
  </si>
  <si>
    <t> R.Boninsegna </t>
  </si>
  <si>
    <t>2445178.5189 </t>
  </si>
  <si>
    <t> 28.07.1982 00:27 </t>
  </si>
  <si>
    <t> 0.0689 </t>
  </si>
  <si>
    <t> P.Ralincourt </t>
  </si>
  <si>
    <t>2445909.4466 </t>
  </si>
  <si>
    <t> 27.07.1984 22:43 </t>
  </si>
  <si>
    <t> 0.0691 </t>
  </si>
  <si>
    <t> J.Busquets </t>
  </si>
  <si>
    <t>2447036.3424 </t>
  </si>
  <si>
    <t> 28.08.1987 20:13 </t>
  </si>
  <si>
    <t> 0.0684 </t>
  </si>
  <si>
    <t> J.P.Verrot </t>
  </si>
  <si>
    <t>2447354.5528 </t>
  </si>
  <si>
    <t> 12.07.1988 01:16 </t>
  </si>
  <si>
    <t> 0.0682 </t>
  </si>
  <si>
    <t>2447355.4528 </t>
  </si>
  <si>
    <t> 12.07.1988 22:52 </t>
  </si>
  <si>
    <t> 0.0709 </t>
  </si>
  <si>
    <t>2447355.4534 </t>
  </si>
  <si>
    <t> 0.0715 </t>
  </si>
  <si>
    <t> G.Boistel </t>
  </si>
  <si>
    <t>2447361.4359 </t>
  </si>
  <si>
    <t> 18.07.1988 22:27 </t>
  </si>
  <si>
    <t> 0.0726 </t>
  </si>
  <si>
    <t>2447387.4525 </t>
  </si>
  <si>
    <t> 13.08.1988 22:51 </t>
  </si>
  <si>
    <t> 0.0701 </t>
  </si>
  <si>
    <t>2447734.3685 </t>
  </si>
  <si>
    <t> 26.07.1989 20:50 </t>
  </si>
  <si>
    <t> 0.0647 </t>
  </si>
  <si>
    <t> M.Checcucci </t>
  </si>
  <si>
    <t>2447740.3575 </t>
  </si>
  <si>
    <t> 01.08.1989 20:34 </t>
  </si>
  <si>
    <t> 0.0723 </t>
  </si>
  <si>
    <t>2447768.4631 </t>
  </si>
  <si>
    <t> 29.08.1989 23:06 </t>
  </si>
  <si>
    <t> 0.0653 </t>
  </si>
  <si>
    <t>2447768.4665 </t>
  </si>
  <si>
    <t> 29.08.1989 23:11 </t>
  </si>
  <si>
    <t> 0.0687 </t>
  </si>
  <si>
    <t>2448091.4651 </t>
  </si>
  <si>
    <t> 18.07.1990 23:09 </t>
  </si>
  <si>
    <t>2448094.4525 </t>
  </si>
  <si>
    <t> 21.07.1990 22:51 </t>
  </si>
  <si>
    <t>2448094.4539 </t>
  </si>
  <si>
    <t> 21.07.1990 22:53 </t>
  </si>
  <si>
    <t> 0.0696 </t>
  </si>
  <si>
    <t> O.Walas </t>
  </si>
  <si>
    <t>2448122.5675 </t>
  </si>
  <si>
    <t> 19.08.1990 01:37 </t>
  </si>
  <si>
    <t> 0.0706 </t>
  </si>
  <si>
    <t>2448123.4660 </t>
  </si>
  <si>
    <t> 19.08.1990 23:11 </t>
  </si>
  <si>
    <t> 0.0719 </t>
  </si>
  <si>
    <t>2448127.3546 </t>
  </si>
  <si>
    <t> 23.08.1990 20:30 </t>
  </si>
  <si>
    <t>2448127.3552 </t>
  </si>
  <si>
    <t> 23.08.1990 20:31 </t>
  </si>
  <si>
    <t> 0.0732 </t>
  </si>
  <si>
    <t>2448144.4017 </t>
  </si>
  <si>
    <t> 09.09.1990 21:38 </t>
  </si>
  <si>
    <t> 0.0727 </t>
  </si>
  <si>
    <t>2448162.3458 </t>
  </si>
  <si>
    <t> 27.09.1990 20:17 </t>
  </si>
  <si>
    <t>2448478.4649 </t>
  </si>
  <si>
    <t> 09.08.1991 23:09 </t>
  </si>
  <si>
    <t> 0.0745 </t>
  </si>
  <si>
    <t>E </t>
  </si>
  <si>
    <t>?</t>
  </si>
  <si>
    <t> O.Walas et al. </t>
  </si>
  <si>
    <t>IBVS 3758 </t>
  </si>
  <si>
    <t>2448484.4441 </t>
  </si>
  <si>
    <t> 15.08.1991 22:39 </t>
  </si>
  <si>
    <t>2453940.6797 </t>
  </si>
  <si>
    <t> 24.07.2006 04:18 </t>
  </si>
  <si>
    <t>C </t>
  </si>
  <si>
    <t>-I</t>
  </si>
  <si>
    <t> W.Ogloza et al. </t>
  </si>
  <si>
    <t>IBVS 5843 </t>
  </si>
  <si>
    <t>2453944.5653 </t>
  </si>
  <si>
    <t> 28.07.2006 01:34 </t>
  </si>
  <si>
    <t>31803</t>
  </si>
  <si>
    <t>2455105.5517 </t>
  </si>
  <si>
    <t> 01.10.2009 01:14 </t>
  </si>
  <si>
    <t>33744</t>
  </si>
  <si>
    <t> 0.0651 </t>
  </si>
  <si>
    <t>ns</t>
  </si>
  <si>
    <t> G.Samolyk </t>
  </si>
  <si>
    <t> JAAVSO 38;120 </t>
  </si>
  <si>
    <t>2456492.6302 </t>
  </si>
  <si>
    <t> 19.07.2013 03:07 </t>
  </si>
  <si>
    <t>36063</t>
  </si>
  <si>
    <t> 0.0561 </t>
  </si>
  <si>
    <t> JAAVSO 41;328 </t>
  </si>
  <si>
    <t>2420346.362 </t>
  </si>
  <si>
    <t> 01.08.1914 20:41 </t>
  </si>
  <si>
    <t> -9.562 </t>
  </si>
  <si>
    <t> E.Zinner </t>
  </si>
  <si>
    <t>2420656.491 </t>
  </si>
  <si>
    <t> 07.06.1915 23:47 </t>
  </si>
  <si>
    <t> -9.868 </t>
  </si>
  <si>
    <t> C.Hoffmeister </t>
  </si>
  <si>
    <t>2420662.470 </t>
  </si>
  <si>
    <t> 13.06.1915 23:16 </t>
  </si>
  <si>
    <t> -9.870 </t>
  </si>
  <si>
    <t>2420665.456 </t>
  </si>
  <si>
    <t> 16.06.1915 22:56 </t>
  </si>
  <si>
    <t> -9.875 </t>
  </si>
  <si>
    <t>2420753.388 </t>
  </si>
  <si>
    <t> 12.09.1915 21:18 </t>
  </si>
  <si>
    <t> -9.869 </t>
  </si>
  <si>
    <t>2420955.552 </t>
  </si>
  <si>
    <t> 02.04.1916 01:14 </t>
  </si>
  <si>
    <t> -9.877 </t>
  </si>
  <si>
    <t>2420957.660 </t>
  </si>
  <si>
    <t> 04.04.1916 03:50 </t>
  </si>
  <si>
    <t> -9.563 </t>
  </si>
  <si>
    <t>2420981.573 </t>
  </si>
  <si>
    <t> 28.04.1916 01:45 </t>
  </si>
  <si>
    <t> -9.576 </t>
  </si>
  <si>
    <t>2420984.566 </t>
  </si>
  <si>
    <t> 01.05.1916 01:35 </t>
  </si>
  <si>
    <t> -9.574 </t>
  </si>
  <si>
    <t>2420987.555 </t>
  </si>
  <si>
    <t> 04.05.1916 01:19 </t>
  </si>
  <si>
    <t> -9.575 </t>
  </si>
  <si>
    <t>2421037.499 </t>
  </si>
  <si>
    <t> 22.06.1916 23:58 </t>
  </si>
  <si>
    <t>2421046.463 </t>
  </si>
  <si>
    <t> 01.07.1916 23:06 </t>
  </si>
  <si>
    <t> -9.883 </t>
  </si>
  <si>
    <t>2421057.538 </t>
  </si>
  <si>
    <t> 13.07.1916 00:54 </t>
  </si>
  <si>
    <t>2421067.391 </t>
  </si>
  <si>
    <t> 22.07.1916 21:23 </t>
  </si>
  <si>
    <t> -9.890 </t>
  </si>
  <si>
    <t>2421072.484 </t>
  </si>
  <si>
    <t> 27.07.1916 23:36 </t>
  </si>
  <si>
    <t> -9.582 </t>
  </si>
  <si>
    <t>2421425.401 </t>
  </si>
  <si>
    <t> 15.07.1917 21:37 </t>
  </si>
  <si>
    <t> -9.568 </t>
  </si>
  <si>
    <t>2421433.483 </t>
  </si>
  <si>
    <t> 23.07.1917 23:35 </t>
  </si>
  <si>
    <t> -9.860 </t>
  </si>
  <si>
    <t>2421478.328 </t>
  </si>
  <si>
    <t> 06.09.1917 19:52 </t>
  </si>
  <si>
    <t>2429129.420 </t>
  </si>
  <si>
    <t> 18.08.1938 22:04 </t>
  </si>
  <si>
    <t> -0.027 </t>
  </si>
  <si>
    <t> S.Piotrowski </t>
  </si>
  <si>
    <t>2429135.409 </t>
  </si>
  <si>
    <t> 24.08.1938 21:48 </t>
  </si>
  <si>
    <t> -0.019 </t>
  </si>
  <si>
    <t>2449901.745 </t>
  </si>
  <si>
    <t> 03.07.1995 05:52 </t>
  </si>
  <si>
    <t> 0.080 </t>
  </si>
  <si>
    <t> M.Baldwin </t>
  </si>
  <si>
    <t>2449924.770 </t>
  </si>
  <si>
    <t> 26.07.1995 06:28 </t>
  </si>
  <si>
    <t> 0.076 </t>
  </si>
  <si>
    <t>2449925.673 </t>
  </si>
  <si>
    <t> 27.07.1995 04:09 </t>
  </si>
  <si>
    <t> 0.082 </t>
  </si>
  <si>
    <t>2449927.752 </t>
  </si>
  <si>
    <t> 29.07.1995 06:02 </t>
  </si>
  <si>
    <t> 0.067 </t>
  </si>
  <si>
    <t>2449928.665 </t>
  </si>
  <si>
    <t> 30.07.1995 03:57 </t>
  </si>
  <si>
    <t> 0.083 </t>
  </si>
  <si>
    <t>2449978.603 </t>
  </si>
  <si>
    <t> 18.09.1995 02:28 </t>
  </si>
  <si>
    <t> 0.077 </t>
  </si>
  <si>
    <t>2450280.669 </t>
  </si>
  <si>
    <t> 16.07.1996 04:03 </t>
  </si>
  <si>
    <t>2450283.347 </t>
  </si>
  <si>
    <t> 18.07.1996 20:19 </t>
  </si>
  <si>
    <t> 0.068 </t>
  </si>
  <si>
    <t> S.Cook </t>
  </si>
  <si>
    <t>2451371.671 </t>
  </si>
  <si>
    <t> 12.07.1999 04:06 </t>
  </si>
  <si>
    <t>2451427.610 </t>
  </si>
  <si>
    <t> 06.09.1999 02:38 </t>
  </si>
  <si>
    <t> 0.089 </t>
  </si>
  <si>
    <t>2451431.175 </t>
  </si>
  <si>
    <t> 09.09.1999 16:12 </t>
  </si>
  <si>
    <t> 0.065 </t>
  </si>
  <si>
    <t>2451702.1451 </t>
  </si>
  <si>
    <t> 06.06.2000 15:28 </t>
  </si>
  <si>
    <t> 0.0772 </t>
  </si>
  <si>
    <t> Nagai </t>
  </si>
  <si>
    <t>2452468.0635 </t>
  </si>
  <si>
    <t> 12.07.2002 13:31 </t>
  </si>
  <si>
    <t> 0.0768 </t>
  </si>
  <si>
    <t>2454244.8317 </t>
  </si>
  <si>
    <t> 24.05.2007 07:57 </t>
  </si>
  <si>
    <t>32305</t>
  </si>
  <si>
    <t> J.Bialozynski </t>
  </si>
  <si>
    <t>2454333.9543 </t>
  </si>
  <si>
    <t> 21.08.2007 10:54 </t>
  </si>
  <si>
    <t>32454</t>
  </si>
  <si>
    <t> 0.0688 </t>
  </si>
  <si>
    <t>Rc</t>
  </si>
  <si>
    <t> K.Nagai </t>
  </si>
  <si>
    <t>2456787.2116 </t>
  </si>
  <si>
    <t> 09.05.2014 17:04 </t>
  </si>
  <si>
    <t>36555.5</t>
  </si>
  <si>
    <t> 0.0533 </t>
  </si>
  <si>
    <t> H.Itoh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</si>
  <si>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</si>
  <si>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</si>
  <si>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</si>
  <si>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</si>
  <si>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</si>
  <si>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>Q.fit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</si>
  <si>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</si>
  <si>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</si>
  <si>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</si>
  <si>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</si>
  <si>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</si>
  <si>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</si>
  <si>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</si>
  <si>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</si>
  <si>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</si>
  <si>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</si>
  <si>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</si>
  <si>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</si>
  <si>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</si>
  <si>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</si>
  <si>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</si>
  <si>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</si>
  <si>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</si>
  <si>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</si>
  <si>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</si>
  <si>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</si>
  <si>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</si>
  <si>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</si>
  <si>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</si>
  <si>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</si>
  <si>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</si>
  <si>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</si>
  <si>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</si>
  <si>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</si>
  <si>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</si>
  <si>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</si>
  <si>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</si>
  <si>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</si>
  <si>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</si>
  <si>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</si>
  <si>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</si>
  <si>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</si>
  <si>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</si>
  <si>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</si>
  <si>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</si>
  <si>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</si>
  <si>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</si>
  <si>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</si>
  <si>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</si>
  <si>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</si>
  <si>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</si>
  <si>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</si>
  <si>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</si>
  <si>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</si>
  <si>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</si>
  <si>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</si>
  <si>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</si>
  <si>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</si>
  <si>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</si>
  <si>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</si>
  <si>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</si>
  <si>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</si>
  <si>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</si>
  <si>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</si>
  <si>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</si>
  <si>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</si>
  <si>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</si>
  <si>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</si>
  <si>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</si>
  <si>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</si>
  <si>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</si>
  <si>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</si>
  <si>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</si>
  <si>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256</t>
  </si>
  <si>
    <t>My time zone &gt;&gt;&gt;&gt;&gt;</t>
  </si>
  <si>
    <t>VSB, 91</t>
  </si>
  <si>
    <t>JAVSO, 49, 265</t>
  </si>
  <si>
    <t>Ha</t>
  </si>
  <si>
    <t>VSB, 108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</si>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</sst>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00"/>
    <numFmt numFmtId="168" formatCode="0.E+00"/>
    <numFmt numFmtId="169" formatCode="0.0%"/>
    <numFmt numFmtId="170" formatCode="dd/mm/yyyy"/>
    <numFmt numFmtId="171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1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>
      <alignment vertical="top"/>
    </xf>
    <xf numFmtId="0" fontId="4" fillId="0" borderId="0" xfId="0" applyFont="1" applyAlignment="1"/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0" borderId="0" xfId="0" applyFont="1">
      <alignment vertical="top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0" xfId="0" applyFont="1" applyAlignment="1">
      <alignment horizontal="center"/>
    </xf>
    <xf numFmtId="0" fontId="4" fillId="0" borderId="0" xfId="0" applyFont="1">
      <alignment vertical="top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165" fontId="6" fillId="0" borderId="0" xfId="0" applyNumberFormat="1" applyFont="1">
      <alignment vertical="top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2" borderId="0" xfId="0" applyFont="1" applyFill="1" applyAlignment="1"/>
    <xf numFmtId="0" fontId="9" fillId="0" borderId="0" xfId="0" applyFont="1" applyAlignment="1"/>
    <xf numFmtId="0" fontId="5" fillId="0" borderId="0" xfId="0" applyFont="1" applyAlignment="1"/>
    <xf numFmtId="167" fontId="0" fillId="0" borderId="0" xfId="0" applyNumberForma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9" fillId="3" borderId="18" xfId="0" applyFont="1" applyFill="1" applyBorder="1" applyAlignment="1">
      <alignment horizontal="left" vertical="top" wrapText="1" indent="1"/>
    </xf>
    <xf numFmtId="0" fontId="9" fillId="3" borderId="18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right" vertical="top" wrapText="1"/>
    </xf>
    <xf numFmtId="0" fontId="13" fillId="3" borderId="18" xfId="5" applyNumberFormat="1" applyFill="1" applyBorder="1" applyAlignment="1" applyProtection="1">
      <alignment horizontal="right" vertical="top" wrapText="1"/>
    </xf>
    <xf numFmtId="0" fontId="14" fillId="0" borderId="0" xfId="0" applyFont="1">
      <alignment vertical="top"/>
    </xf>
    <xf numFmtId="0" fontId="2" fillId="0" borderId="0" xfId="0" applyFont="1">
      <alignment vertical="top"/>
    </xf>
    <xf numFmtId="0" fontId="8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12" xfId="0" applyFont="1" applyBorder="1">
      <alignment vertical="top"/>
    </xf>
    <xf numFmtId="0" fontId="16" fillId="0" borderId="13" xfId="0" applyFont="1" applyBorder="1">
      <alignment vertical="top"/>
    </xf>
    <xf numFmtId="0" fontId="6" fillId="0" borderId="5" xfId="0" applyFont="1" applyBorder="1">
      <alignment vertical="top"/>
    </xf>
    <xf numFmtId="168" fontId="6" fillId="0" borderId="5" xfId="0" applyNumberFormat="1" applyFont="1" applyBorder="1" applyAlignment="1">
      <alignment horizontal="center"/>
    </xf>
    <xf numFmtId="169" fontId="2" fillId="0" borderId="0" xfId="0" applyNumberFormat="1" applyFont="1">
      <alignment vertical="top"/>
    </xf>
    <xf numFmtId="166" fontId="0" fillId="0" borderId="0" xfId="0" applyNumberFormat="1">
      <alignment vertical="top"/>
    </xf>
    <xf numFmtId="0" fontId="2" fillId="0" borderId="14" xfId="0" applyFont="1" applyBorder="1">
      <alignment vertical="top"/>
    </xf>
    <xf numFmtId="0" fontId="16" fillId="0" borderId="15" xfId="0" applyFont="1" applyBorder="1">
      <alignment vertical="top"/>
    </xf>
    <xf numFmtId="0" fontId="6" fillId="0" borderId="6" xfId="0" applyFont="1" applyBorder="1">
      <alignment vertical="top"/>
    </xf>
    <xf numFmtId="168" fontId="6" fillId="0" borderId="6" xfId="0" applyNumberFormat="1" applyFont="1" applyBorder="1" applyAlignment="1">
      <alignment horizontal="center"/>
    </xf>
    <xf numFmtId="0" fontId="2" fillId="0" borderId="16" xfId="0" applyFont="1" applyBorder="1">
      <alignment vertical="top"/>
    </xf>
    <xf numFmtId="0" fontId="16" fillId="0" borderId="17" xfId="0" applyFont="1" applyBorder="1">
      <alignment vertical="top"/>
    </xf>
    <xf numFmtId="0" fontId="6" fillId="0" borderId="7" xfId="0" applyFont="1" applyBorder="1">
      <alignment vertical="top"/>
    </xf>
    <xf numFmtId="168" fontId="6" fillId="0" borderId="7" xfId="0" applyNumberFormat="1" applyFont="1" applyBorder="1" applyAlignment="1">
      <alignment horizontal="center"/>
    </xf>
    <xf numFmtId="0" fontId="8" fillId="0" borderId="2" xfId="0" applyFont="1" applyBorder="1">
      <alignment vertical="top"/>
    </xf>
    <xf numFmtId="0" fontId="0" fillId="0" borderId="2" xfId="0" applyBorder="1">
      <alignment vertical="top"/>
    </xf>
    <xf numFmtId="0" fontId="16" fillId="0" borderId="0" xfId="0" applyFont="1">
      <alignment vertical="top"/>
    </xf>
    <xf numFmtId="168" fontId="6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7" fillId="0" borderId="0" xfId="0" applyFont="1">
      <alignment vertical="top"/>
    </xf>
    <xf numFmtId="169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4" fillId="0" borderId="0" xfId="0" applyFont="1" applyProtection="1">
      <alignment vertical="top"/>
      <protection locked="0"/>
    </xf>
    <xf numFmtId="0" fontId="4" fillId="0" borderId="0" xfId="0" applyFont="1" applyAlignment="1">
      <alignment horizontal="center"/>
    </xf>
    <xf numFmtId="0" fontId="3" fillId="0" borderId="0" xfId="0" applyFont="1">
      <alignment vertical="top"/>
    </xf>
    <xf numFmtId="0" fontId="4" fillId="4" borderId="1" xfId="0" applyFont="1" applyFill="1" applyBorder="1">
      <alignment vertical="top"/>
    </xf>
    <xf numFmtId="0" fontId="6" fillId="0" borderId="19" xfId="0" applyFont="1" applyBorder="1">
      <alignment vertical="top"/>
    </xf>
    <xf numFmtId="0" fontId="4" fillId="4" borderId="20" xfId="0" applyFont="1" applyFill="1" applyBorder="1">
      <alignment vertical="top"/>
    </xf>
    <xf numFmtId="0" fontId="6" fillId="0" borderId="21" xfId="0" applyFont="1" applyBorder="1">
      <alignment vertical="top"/>
    </xf>
    <xf numFmtId="0" fontId="4" fillId="4" borderId="19" xfId="0" applyFont="1" applyFill="1" applyBorder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/>
    <xf numFmtId="170" fontId="0" fillId="0" borderId="0" xfId="0" applyNumberForma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>
      <alignment horizontal="left" vertical="center" wrapText="1"/>
    </xf>
    <xf numFmtId="171" fontId="20" fillId="0" borderId="0" xfId="0" applyNumberFormat="1" applyFont="1" applyAlignment="1">
      <alignment horizontal="left" vertical="center" wrapText="1"/>
    </xf>
    <xf numFmtId="171" fontId="20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81597263028688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3721810417007"/>
          <c:y val="0.23584978088695488"/>
          <c:w val="0.8009963220944789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20-4AF2-896D-E4282B1DFF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20-4AF2-896D-E4282B1DFFD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20-4AF2-896D-E4282B1DFFD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Active!$F$21:$F$685</c:f>
              <c:numCache>
                <c:formatCode>General</c:formatCode>
                <c:ptCount val="665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  <c:pt idx="81">
                  <c:v>11532</c:v>
                </c:pt>
                <c:pt idx="82">
                  <c:v>11354</c:v>
                </c:pt>
                <c:pt idx="83">
                  <c:v>11364</c:v>
                </c:pt>
                <c:pt idx="84">
                  <c:v>11364</c:v>
                </c:pt>
                <c:pt idx="85">
                  <c:v>11364</c:v>
                </c:pt>
                <c:pt idx="86">
                  <c:v>11532</c:v>
                </c:pt>
                <c:pt idx="87">
                  <c:v>12141</c:v>
                </c:pt>
                <c:pt idx="88">
                  <c:v>12684</c:v>
                </c:pt>
                <c:pt idx="89">
                  <c:v>12757</c:v>
                </c:pt>
              </c:numCache>
            </c:numRef>
          </c:xVal>
          <c:yVal>
            <c:numRef>
              <c:f>Active!$K$21:$K$685</c:f>
              <c:numCache>
                <c:formatCode>General</c:formatCode>
                <c:ptCount val="665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  <c:pt idx="81">
                  <c:v>-1.8928799996501766E-2</c:v>
                </c:pt>
                <c:pt idx="82">
                  <c:v>-1.7593599804968107E-2</c:v>
                </c:pt>
                <c:pt idx="83">
                  <c:v>-2.0977600150217768E-2</c:v>
                </c:pt>
                <c:pt idx="84">
                  <c:v>-1.7977600124140736E-2</c:v>
                </c:pt>
                <c:pt idx="85">
                  <c:v>-1.6977599960227963E-2</c:v>
                </c:pt>
                <c:pt idx="86">
                  <c:v>-1.8928799996501766E-2</c:v>
                </c:pt>
                <c:pt idx="87">
                  <c:v>-2.0814399918890558E-2</c:v>
                </c:pt>
                <c:pt idx="88">
                  <c:v>-2.3465599995688535E-2</c:v>
                </c:pt>
                <c:pt idx="89">
                  <c:v>-2.3668799993174616E-2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20-4AF2-896D-E4282B1DFFD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20-4AF2-896D-E4282B1DFF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20-4AF2-896D-E4282B1DFF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20-4AF2-896D-E4282B1DFF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3.6845034311262272E-2</c:v>
                </c:pt>
                <c:pt idx="32">
                  <c:v>3.681654659998386E-2</c:v>
                </c:pt>
                <c:pt idx="33">
                  <c:v>3.6682654356975299E-2</c:v>
                </c:pt>
                <c:pt idx="34">
                  <c:v>3.6682654356975299E-2</c:v>
                </c:pt>
                <c:pt idx="35">
                  <c:v>3.5144317947940817E-2</c:v>
                </c:pt>
                <c:pt idx="36">
                  <c:v>3.5130074092301608E-2</c:v>
                </c:pt>
                <c:pt idx="37">
                  <c:v>3.5130074092301608E-2</c:v>
                </c:pt>
                <c:pt idx="38">
                  <c:v>3.4996181849293054E-2</c:v>
                </c:pt>
                <c:pt idx="39">
                  <c:v>3.4991908692601291E-2</c:v>
                </c:pt>
                <c:pt idx="40">
                  <c:v>3.4973391680270319E-2</c:v>
                </c:pt>
                <c:pt idx="41">
                  <c:v>3.4973391680270319E-2</c:v>
                </c:pt>
                <c:pt idx="42">
                  <c:v>3.4892201703126832E-2</c:v>
                </c:pt>
                <c:pt idx="43">
                  <c:v>3.4806738569291583E-2</c:v>
                </c:pt>
                <c:pt idx="44">
                  <c:v>3.3301163028227276E-2</c:v>
                </c:pt>
                <c:pt idx="45">
                  <c:v>3.3272675316948858E-2</c:v>
                </c:pt>
                <c:pt idx="46">
                  <c:v>2.6522512129528098E-2</c:v>
                </c:pt>
                <c:pt idx="47">
                  <c:v>2.6412834441106196E-2</c:v>
                </c:pt>
                <c:pt idx="48">
                  <c:v>2.6408561284414434E-2</c:v>
                </c:pt>
                <c:pt idx="49">
                  <c:v>2.6398590585466987E-2</c:v>
                </c:pt>
                <c:pt idx="50">
                  <c:v>2.6394317428775224E-2</c:v>
                </c:pt>
                <c:pt idx="51">
                  <c:v>2.6156445039600448E-2</c:v>
                </c:pt>
                <c:pt idx="52">
                  <c:v>2.4717815620040419E-2</c:v>
                </c:pt>
                <c:pt idx="53">
                  <c:v>2.470499614996513E-2</c:v>
                </c:pt>
                <c:pt idx="54">
                  <c:v>1.9521657082857271E-2</c:v>
                </c:pt>
                <c:pt idx="55">
                  <c:v>1.925529698240408E-2</c:v>
                </c:pt>
                <c:pt idx="56">
                  <c:v>1.9238204355637029E-2</c:v>
                </c:pt>
                <c:pt idx="57">
                  <c:v>1.7947711034724766E-2</c:v>
                </c:pt>
                <c:pt idx="58">
                  <c:v>1.429985960552355E-2</c:v>
                </c:pt>
                <c:pt idx="59">
                  <c:v>1.4147450350184021E-2</c:v>
                </c:pt>
                <c:pt idx="60">
                  <c:v>7.2861850887774356E-3</c:v>
                </c:pt>
                <c:pt idx="61">
                  <c:v>7.2676680764464652E-3</c:v>
                </c:pt>
                <c:pt idx="62">
                  <c:v>5.8375849702699632E-3</c:v>
                </c:pt>
                <c:pt idx="63">
                  <c:v>5.4131180722215583E-3</c:v>
                </c:pt>
                <c:pt idx="64">
                  <c:v>1.7382033173058455E-3</c:v>
                </c:pt>
                <c:pt idx="65">
                  <c:v>-4.8680969281589149E-3</c:v>
                </c:pt>
                <c:pt idx="66">
                  <c:v>-6.2711167086209208E-3</c:v>
                </c:pt>
                <c:pt idx="67">
                  <c:v>-6.2711167086209208E-3</c:v>
                </c:pt>
                <c:pt idx="68">
                  <c:v>-8.0971790015674106E-3</c:v>
                </c:pt>
                <c:pt idx="69">
                  <c:v>-8.0971790015674106E-3</c:v>
                </c:pt>
                <c:pt idx="70">
                  <c:v>-8.0971790015674106E-3</c:v>
                </c:pt>
                <c:pt idx="71">
                  <c:v>-8.0971790015674106E-3</c:v>
                </c:pt>
                <c:pt idx="72">
                  <c:v>-8.3549927886370796E-3</c:v>
                </c:pt>
                <c:pt idx="73">
                  <c:v>-9.7936222081971055E-3</c:v>
                </c:pt>
                <c:pt idx="74">
                  <c:v>-1.1807703395581145E-2</c:v>
                </c:pt>
                <c:pt idx="75">
                  <c:v>-1.1878922673777185E-2</c:v>
                </c:pt>
                <c:pt idx="76">
                  <c:v>-1.3485629589879871E-2</c:v>
                </c:pt>
                <c:pt idx="77">
                  <c:v>-1.3485629589879871E-2</c:v>
                </c:pt>
                <c:pt idx="78">
                  <c:v>-1.3485629589879871E-2</c:v>
                </c:pt>
                <c:pt idx="79">
                  <c:v>-1.6563726793512763E-2</c:v>
                </c:pt>
                <c:pt idx="80">
                  <c:v>-1.6563726793512763E-2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20-4AF2-896D-E4282B1DFFD7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20-4AF2-896D-E4282B1D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5320"/>
        <c:axId val="1"/>
      </c:scatterChart>
      <c:valAx>
        <c:axId val="105193532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554310686288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6799336650083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5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117827311387"/>
          <c:y val="0.9088076726258274"/>
          <c:w val="0.794362744457937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58943873737636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5111249798907"/>
          <c:y val="0.23511007774245343"/>
          <c:w val="0.79801389015764868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63-4BE5-8EEF-788D28CC2C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63-4BE5-8EEF-788D28CC2C2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63-4BE5-8EEF-788D28CC2C2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  <c:pt idx="81">
                  <c:v>11532</c:v>
                </c:pt>
                <c:pt idx="82">
                  <c:v>11354</c:v>
                </c:pt>
                <c:pt idx="83">
                  <c:v>11364</c:v>
                </c:pt>
                <c:pt idx="84">
                  <c:v>11364</c:v>
                </c:pt>
                <c:pt idx="85">
                  <c:v>11364</c:v>
                </c:pt>
                <c:pt idx="86">
                  <c:v>11532</c:v>
                </c:pt>
                <c:pt idx="87">
                  <c:v>12141</c:v>
                </c:pt>
                <c:pt idx="88">
                  <c:v>12684</c:v>
                </c:pt>
                <c:pt idx="89">
                  <c:v>12757</c:v>
                </c:pt>
              </c:numCache>
            </c:numRef>
          </c:xVal>
          <c:yVal>
            <c:numRef>
              <c:f>Active!$K$21:$K$357</c:f>
              <c:numCache>
                <c:formatCode>General</c:formatCode>
                <c:ptCount val="337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  <c:pt idx="81">
                  <c:v>-1.8928799996501766E-2</c:v>
                </c:pt>
                <c:pt idx="82">
                  <c:v>-1.7593599804968107E-2</c:v>
                </c:pt>
                <c:pt idx="83">
                  <c:v>-2.0977600150217768E-2</c:v>
                </c:pt>
                <c:pt idx="84">
                  <c:v>-1.7977600124140736E-2</c:v>
                </c:pt>
                <c:pt idx="85">
                  <c:v>-1.6977599960227963E-2</c:v>
                </c:pt>
                <c:pt idx="86">
                  <c:v>-1.8928799996501766E-2</c:v>
                </c:pt>
                <c:pt idx="87">
                  <c:v>-2.0814399918890558E-2</c:v>
                </c:pt>
                <c:pt idx="88">
                  <c:v>-2.3465599995688535E-2</c:v>
                </c:pt>
                <c:pt idx="89">
                  <c:v>-2.3668799993174616E-2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63-4BE5-8EEF-788D28CC2C2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63-4BE5-8EEF-788D28CC2C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63-4BE5-8EEF-788D28CC2C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63-4BE5-8EEF-788D28CC2C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3.6845034311262272E-2</c:v>
                </c:pt>
                <c:pt idx="32">
                  <c:v>3.681654659998386E-2</c:v>
                </c:pt>
                <c:pt idx="33">
                  <c:v>3.6682654356975299E-2</c:v>
                </c:pt>
                <c:pt idx="34">
                  <c:v>3.6682654356975299E-2</c:v>
                </c:pt>
                <c:pt idx="35">
                  <c:v>3.5144317947940817E-2</c:v>
                </c:pt>
                <c:pt idx="36">
                  <c:v>3.5130074092301608E-2</c:v>
                </c:pt>
                <c:pt idx="37">
                  <c:v>3.5130074092301608E-2</c:v>
                </c:pt>
                <c:pt idx="38">
                  <c:v>3.4996181849293054E-2</c:v>
                </c:pt>
                <c:pt idx="39">
                  <c:v>3.4991908692601291E-2</c:v>
                </c:pt>
                <c:pt idx="40">
                  <c:v>3.4973391680270319E-2</c:v>
                </c:pt>
                <c:pt idx="41">
                  <c:v>3.4973391680270319E-2</c:v>
                </c:pt>
                <c:pt idx="42">
                  <c:v>3.4892201703126832E-2</c:v>
                </c:pt>
                <c:pt idx="43">
                  <c:v>3.4806738569291583E-2</c:v>
                </c:pt>
                <c:pt idx="44">
                  <c:v>3.3301163028227276E-2</c:v>
                </c:pt>
                <c:pt idx="45">
                  <c:v>3.3272675316948858E-2</c:v>
                </c:pt>
                <c:pt idx="46">
                  <c:v>2.6522512129528098E-2</c:v>
                </c:pt>
                <c:pt idx="47">
                  <c:v>2.6412834441106196E-2</c:v>
                </c:pt>
                <c:pt idx="48">
                  <c:v>2.6408561284414434E-2</c:v>
                </c:pt>
                <c:pt idx="49">
                  <c:v>2.6398590585466987E-2</c:v>
                </c:pt>
                <c:pt idx="50">
                  <c:v>2.6394317428775224E-2</c:v>
                </c:pt>
                <c:pt idx="51">
                  <c:v>2.6156445039600448E-2</c:v>
                </c:pt>
                <c:pt idx="52">
                  <c:v>2.4717815620040419E-2</c:v>
                </c:pt>
                <c:pt idx="53">
                  <c:v>2.470499614996513E-2</c:v>
                </c:pt>
                <c:pt idx="54">
                  <c:v>1.9521657082857271E-2</c:v>
                </c:pt>
                <c:pt idx="55">
                  <c:v>1.925529698240408E-2</c:v>
                </c:pt>
                <c:pt idx="56">
                  <c:v>1.9238204355637029E-2</c:v>
                </c:pt>
                <c:pt idx="57">
                  <c:v>1.7947711034724766E-2</c:v>
                </c:pt>
                <c:pt idx="58">
                  <c:v>1.429985960552355E-2</c:v>
                </c:pt>
                <c:pt idx="59">
                  <c:v>1.4147450350184021E-2</c:v>
                </c:pt>
                <c:pt idx="60">
                  <c:v>7.2861850887774356E-3</c:v>
                </c:pt>
                <c:pt idx="61">
                  <c:v>7.2676680764464652E-3</c:v>
                </c:pt>
                <c:pt idx="62">
                  <c:v>5.8375849702699632E-3</c:v>
                </c:pt>
                <c:pt idx="63">
                  <c:v>5.4131180722215583E-3</c:v>
                </c:pt>
                <c:pt idx="64">
                  <c:v>1.7382033173058455E-3</c:v>
                </c:pt>
                <c:pt idx="65">
                  <c:v>-4.8680969281589149E-3</c:v>
                </c:pt>
                <c:pt idx="66">
                  <c:v>-6.2711167086209208E-3</c:v>
                </c:pt>
                <c:pt idx="67">
                  <c:v>-6.2711167086209208E-3</c:v>
                </c:pt>
                <c:pt idx="68">
                  <c:v>-8.0971790015674106E-3</c:v>
                </c:pt>
                <c:pt idx="69">
                  <c:v>-8.0971790015674106E-3</c:v>
                </c:pt>
                <c:pt idx="70">
                  <c:v>-8.0971790015674106E-3</c:v>
                </c:pt>
                <c:pt idx="71">
                  <c:v>-8.0971790015674106E-3</c:v>
                </c:pt>
                <c:pt idx="72">
                  <c:v>-8.3549927886370796E-3</c:v>
                </c:pt>
                <c:pt idx="73">
                  <c:v>-9.7936222081971055E-3</c:v>
                </c:pt>
                <c:pt idx="74">
                  <c:v>-1.1807703395581145E-2</c:v>
                </c:pt>
                <c:pt idx="75">
                  <c:v>-1.1878922673777185E-2</c:v>
                </c:pt>
                <c:pt idx="76">
                  <c:v>-1.3485629589879871E-2</c:v>
                </c:pt>
                <c:pt idx="77">
                  <c:v>-1.3485629589879871E-2</c:v>
                </c:pt>
                <c:pt idx="78">
                  <c:v>-1.3485629589879871E-2</c:v>
                </c:pt>
                <c:pt idx="79">
                  <c:v>-1.6563726793512763E-2</c:v>
                </c:pt>
                <c:pt idx="80">
                  <c:v>-1.6563726793512763E-2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63-4BE5-8EEF-788D28CC2C26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63-4BE5-8EEF-788D28CC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7288"/>
        <c:axId val="1"/>
      </c:scatterChart>
      <c:valAx>
        <c:axId val="1051937288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566390293928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635761589403975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7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13924666701429"/>
          <c:y val="0.91222702177901738"/>
          <c:w val="0.7930470528932227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Lib -- O-C Diagram</a:t>
            </a:r>
          </a:p>
        </c:rich>
      </c:tx>
      <c:layout>
        <c:manualLayout>
          <c:xMode val="edge"/>
          <c:yMode val="edge"/>
          <c:x val="0.39563466572135508"/>
          <c:y val="2.8846153846153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4742239953423"/>
          <c:y val="0.14663461538461539"/>
          <c:w val="0.84038255162761633"/>
          <c:h val="0.7235576923076922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Q_fit!$D$21:$D$51</c:f>
              <c:numCache>
                <c:formatCode>General</c:formatCode>
                <c:ptCount val="31"/>
                <c:pt idx="0">
                  <c:v>-2.9388000000000001</c:v>
                </c:pt>
                <c:pt idx="1">
                  <c:v>-1.2240500000000001</c:v>
                </c:pt>
                <c:pt idx="2">
                  <c:v>-1.2240500000000001</c:v>
                </c:pt>
                <c:pt idx="3">
                  <c:v>-1.10185</c:v>
                </c:pt>
                <c:pt idx="4">
                  <c:v>-0.91344999999999998</c:v>
                </c:pt>
                <c:pt idx="5">
                  <c:v>-0.86024999999999996</c:v>
                </c:pt>
                <c:pt idx="6">
                  <c:v>-0.86009999999999998</c:v>
                </c:pt>
                <c:pt idx="7">
                  <c:v>-0.86009999999999998</c:v>
                </c:pt>
                <c:pt idx="8">
                  <c:v>-0.85909999999999997</c:v>
                </c:pt>
                <c:pt idx="9">
                  <c:v>-0.85475000000000001</c:v>
                </c:pt>
                <c:pt idx="10">
                  <c:v>-0.85475000000000001</c:v>
                </c:pt>
                <c:pt idx="11">
                  <c:v>-0.79674999999999996</c:v>
                </c:pt>
                <c:pt idx="12">
                  <c:v>-0.79574999999999996</c:v>
                </c:pt>
                <c:pt idx="13">
                  <c:v>-0.79105000000000003</c:v>
                </c:pt>
                <c:pt idx="14">
                  <c:v>-0.79105000000000003</c:v>
                </c:pt>
                <c:pt idx="15">
                  <c:v>-0.73704999999999998</c:v>
                </c:pt>
                <c:pt idx="16">
                  <c:v>-0.73655000000000004</c:v>
                </c:pt>
                <c:pt idx="17">
                  <c:v>-0.73655000000000004</c:v>
                </c:pt>
                <c:pt idx="18">
                  <c:v>-0.73185</c:v>
                </c:pt>
                <c:pt idx="19">
                  <c:v>-0.73170000000000002</c:v>
                </c:pt>
                <c:pt idx="20">
                  <c:v>-0.73104999999999998</c:v>
                </c:pt>
                <c:pt idx="21">
                  <c:v>-0.73104999999999998</c:v>
                </c:pt>
                <c:pt idx="22">
                  <c:v>-0.72819999999999996</c:v>
                </c:pt>
                <c:pt idx="23">
                  <c:v>-0.72519999999999996</c:v>
                </c:pt>
                <c:pt idx="24">
                  <c:v>0</c:v>
                </c:pt>
                <c:pt idx="25">
                  <c:v>0.24085000000000001</c:v>
                </c:pt>
                <c:pt idx="26">
                  <c:v>0.24149999999999999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Q_fit!$E$21:$E$51</c:f>
              <c:numCache>
                <c:formatCode>General</c:formatCode>
                <c:ptCount val="31"/>
                <c:pt idx="0">
                  <c:v>-0.13290080000297166</c:v>
                </c:pt>
                <c:pt idx="1">
                  <c:v>-3.7914799999271054E-2</c:v>
                </c:pt>
                <c:pt idx="2">
                  <c:v>-3.0214799997338559E-2</c:v>
                </c:pt>
                <c:pt idx="3">
                  <c:v>-2.7639599997201003E-2</c:v>
                </c:pt>
                <c:pt idx="4">
                  <c:v>-2.4585200000728946E-2</c:v>
                </c:pt>
                <c:pt idx="5">
                  <c:v>-2.3814000000129454E-2</c:v>
                </c:pt>
                <c:pt idx="6">
                  <c:v>-2.1021599997766316E-2</c:v>
                </c:pt>
                <c:pt idx="7">
                  <c:v>-2.0421599998371676E-2</c:v>
                </c:pt>
                <c:pt idx="8">
                  <c:v>-1.9305600006191526E-2</c:v>
                </c:pt>
                <c:pt idx="9">
                  <c:v>-2.1725999999034684E-2</c:v>
                </c:pt>
                <c:pt idx="10">
                  <c:v>-2.1725999999034684E-2</c:v>
                </c:pt>
                <c:pt idx="11">
                  <c:v>-2.5998000004619826E-2</c:v>
                </c:pt>
                <c:pt idx="12">
                  <c:v>-1.8382000002020504E-2</c:v>
                </c:pt>
                <c:pt idx="13">
                  <c:v>-2.5286800002504606E-2</c:v>
                </c:pt>
                <c:pt idx="14">
                  <c:v>-2.1886800001084339E-2</c:v>
                </c:pt>
                <c:pt idx="15">
                  <c:v>-1.8022799995378591E-2</c:v>
                </c:pt>
                <c:pt idx="16">
                  <c:v>-2.1314800003892742E-2</c:v>
                </c:pt>
                <c:pt idx="17">
                  <c:v>-1.9914800002879929E-2</c:v>
                </c:pt>
                <c:pt idx="18">
                  <c:v>-1.8819600001734216E-2</c:v>
                </c:pt>
                <c:pt idx="19">
                  <c:v>-1.7527199997857679E-2</c:v>
                </c:pt>
                <c:pt idx="20">
                  <c:v>-1.6826800005219411E-2</c:v>
                </c:pt>
                <c:pt idx="21">
                  <c:v>-1.6226800005824771E-2</c:v>
                </c:pt>
                <c:pt idx="22">
                  <c:v>-1.6671199999109376E-2</c:v>
                </c:pt>
                <c:pt idx="23">
                  <c:v>-1.6723199994885363E-2</c:v>
                </c:pt>
                <c:pt idx="24">
                  <c:v>0</c:v>
                </c:pt>
                <c:pt idx="25">
                  <c:v>1.1635999981081113E-3</c:v>
                </c:pt>
                <c:pt idx="26">
                  <c:v>-1.1359999989508651E-3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9-4058-882E-F7FC9C0FB50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Q_fit!$U$2:$U$17</c:f>
              <c:numCache>
                <c:formatCode>General</c:formatCode>
                <c:ptCount val="16"/>
                <c:pt idx="0">
                  <c:v>-6.5</c:v>
                </c:pt>
                <c:pt idx="1">
                  <c:v>-6</c:v>
                </c:pt>
                <c:pt idx="2">
                  <c:v>-5.5</c:v>
                </c:pt>
                <c:pt idx="3">
                  <c:v>-5</c:v>
                </c:pt>
                <c:pt idx="4">
                  <c:v>-4.5</c:v>
                </c:pt>
                <c:pt idx="5">
                  <c:v>-4</c:v>
                </c:pt>
                <c:pt idx="6">
                  <c:v>-3.5</c:v>
                </c:pt>
                <c:pt idx="7">
                  <c:v>-3</c:v>
                </c:pt>
                <c:pt idx="8">
                  <c:v>-2.5</c:v>
                </c:pt>
                <c:pt idx="9">
                  <c:v>-2</c:v>
                </c:pt>
                <c:pt idx="10">
                  <c:v>-1.5</c:v>
                </c:pt>
                <c:pt idx="11">
                  <c:v>-1</c:v>
                </c:pt>
                <c:pt idx="12">
                  <c:v>-0.5</c:v>
                </c:pt>
                <c:pt idx="13">
                  <c:v>0</c:v>
                </c:pt>
                <c:pt idx="14">
                  <c:v>0.5</c:v>
                </c:pt>
                <c:pt idx="15">
                  <c:v>1</c:v>
                </c:pt>
              </c:numCache>
            </c:numRef>
          </c:xVal>
          <c:yVal>
            <c:numRef>
              <c:f>Q_fit!$V$2:$V$17</c:f>
              <c:numCache>
                <c:formatCode>General</c:formatCode>
                <c:ptCount val="16"/>
                <c:pt idx="0">
                  <c:v>-0.52862285917159568</c:v>
                </c:pt>
                <c:pt idx="1">
                  <c:v>-0.45727087315431098</c:v>
                </c:pt>
                <c:pt idx="2">
                  <c:v>-0.39106438514224307</c:v>
                </c:pt>
                <c:pt idx="3">
                  <c:v>-0.33000339513539201</c:v>
                </c:pt>
                <c:pt idx="4">
                  <c:v>-0.27408790313375758</c:v>
                </c:pt>
                <c:pt idx="5">
                  <c:v>-0.22331790913733995</c:v>
                </c:pt>
                <c:pt idx="6">
                  <c:v>-0.1776934131461391</c:v>
                </c:pt>
                <c:pt idx="7">
                  <c:v>-0.13721441516015498</c:v>
                </c:pt>
                <c:pt idx="8">
                  <c:v>-0.10188091517938766</c:v>
                </c:pt>
                <c:pt idx="9">
                  <c:v>-7.1692913203837083E-2</c:v>
                </c:pt>
                <c:pt idx="10">
                  <c:v>-4.6650409233503262E-2</c:v>
                </c:pt>
                <c:pt idx="11">
                  <c:v>-2.6753403268386201E-2</c:v>
                </c:pt>
                <c:pt idx="12">
                  <c:v>-1.2001895308485899E-2</c:v>
                </c:pt>
                <c:pt idx="13">
                  <c:v>-2.3958853538023571E-3</c:v>
                </c:pt>
                <c:pt idx="14">
                  <c:v>2.0646265956644257E-3</c:v>
                </c:pt>
                <c:pt idx="15">
                  <c:v>1.3796405399144479E-3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9-4058-882E-F7FC9C0F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4336"/>
        <c:axId val="1"/>
      </c:scatterChart>
      <c:valAx>
        <c:axId val="1051934336"/>
        <c:scaling>
          <c:orientation val="minMax"/>
          <c:max val="1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4336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7339728509379708"/>
          <c:y val="0.92548076923076927"/>
          <c:w val="0.64256523186989067"/>
          <c:h val="0.97355769230769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19050</xdr:rowOff>
    </xdr:from>
    <xdr:to>
      <xdr:col>16</xdr:col>
      <xdr:colOff>361950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D17F3B8-083F-DF2F-DD24-0877C5328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133350</xdr:colOff>
      <xdr:row>0</xdr:row>
      <xdr:rowOff>0</xdr:rowOff>
    </xdr:from>
    <xdr:to>
      <xdr:col>25</xdr:col>
      <xdr:colOff>400050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2B1F310-BA21-0D5B-D215-19742A31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18</xdr:col>
      <xdr:colOff>266700</xdr:colOff>
      <xdr:row>24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64F39D49-E168-BD8E-B950-43A72291B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3758" TargetMode="External"/><Relationship Id="rId1" Type="http://schemas.openxmlformats.org/officeDocument/2006/relationships/hyperlink" Target="http://www.konkoly.hu/cgi-bin/IBVS?3758" TargetMode="External"/><Relationship Id="rId6" Type="http://schemas.openxmlformats.org/officeDocument/2006/relationships/hyperlink" Target="http://vsolj.cetus-net.org/no40.pdf" TargetMode="External"/><Relationship Id="rId5" Type="http://schemas.openxmlformats.org/officeDocument/2006/relationships/hyperlink" Target="http://vsolj.cetus-net.org/no38.pdf" TargetMode="External"/><Relationship Id="rId4" Type="http://schemas.openxmlformats.org/officeDocument/2006/relationships/hyperlink" Target="http://www.konkoly.hu/cgi-bin/IBVS?58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4"/>
  <sheetViews>
    <sheetView tabSelected="1" workbookViewId="0">
      <pane xSplit="13" ySplit="22" topLeftCell="N101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2" ht="20.25" x14ac:dyDescent="0.3">
      <c r="A1" s="2" t="s">
        <v>0</v>
      </c>
      <c r="U1" s="3" t="s">
        <v>1</v>
      </c>
      <c r="V1" s="4" t="s">
        <v>2</v>
      </c>
    </row>
    <row r="2" spans="1:22" x14ac:dyDescent="0.2">
      <c r="A2" s="1" t="s">
        <v>3</v>
      </c>
      <c r="B2" s="1" t="s">
        <v>4</v>
      </c>
      <c r="C2" s="5"/>
      <c r="D2" s="5"/>
      <c r="U2" s="1">
        <v>-30000</v>
      </c>
      <c r="V2" s="1">
        <f t="shared" ref="V2:V20" si="0">+D$11+D$12*U2+D$13*U2^2</f>
        <v>-0.13730519748331577</v>
      </c>
    </row>
    <row r="3" spans="1:22" x14ac:dyDescent="0.2">
      <c r="A3" s="6" t="s">
        <v>5</v>
      </c>
      <c r="U3" s="1">
        <v>-28000</v>
      </c>
      <c r="V3" s="1">
        <f t="shared" si="0"/>
        <v>-0.12284718141860027</v>
      </c>
    </row>
    <row r="4" spans="1:22" x14ac:dyDescent="0.2">
      <c r="A4" s="7" t="s">
        <v>6</v>
      </c>
      <c r="C4" s="8">
        <v>52500.0622</v>
      </c>
      <c r="D4" s="9">
        <v>0.59813839999999996</v>
      </c>
      <c r="E4" s="10" t="s">
        <v>7</v>
      </c>
      <c r="U4" s="1">
        <v>-26000</v>
      </c>
      <c r="V4" s="1">
        <f t="shared" si="0"/>
        <v>-0.1091469181497699</v>
      </c>
    </row>
    <row r="5" spans="1:22" x14ac:dyDescent="0.2">
      <c r="A5" s="7" t="s">
        <v>377</v>
      </c>
      <c r="C5" s="101">
        <v>-9.5</v>
      </c>
      <c r="U5" s="1">
        <v>-24000</v>
      </c>
      <c r="V5" s="1">
        <f t="shared" si="0"/>
        <v>-9.6204407676824644E-2</v>
      </c>
    </row>
    <row r="6" spans="1:22" x14ac:dyDescent="0.2">
      <c r="A6" s="7" t="s">
        <v>8</v>
      </c>
      <c r="U6" s="1">
        <v>-22000</v>
      </c>
      <c r="V6" s="1">
        <f t="shared" si="0"/>
        <v>-8.4019649999764495E-2</v>
      </c>
    </row>
    <row r="7" spans="1:22" x14ac:dyDescent="0.2">
      <c r="A7" s="1" t="s">
        <v>9</v>
      </c>
      <c r="C7" s="1">
        <f>C4</f>
        <v>52500.0622</v>
      </c>
      <c r="U7" s="1">
        <v>-20000</v>
      </c>
      <c r="V7" s="1">
        <f t="shared" si="0"/>
        <v>-7.2592645118589455E-2</v>
      </c>
    </row>
    <row r="8" spans="1:22" x14ac:dyDescent="0.2">
      <c r="A8" s="1" t="s">
        <v>10</v>
      </c>
      <c r="C8" s="1">
        <f>D4</f>
        <v>0.59813839999999996</v>
      </c>
      <c r="D8" s="11"/>
      <c r="U8" s="1">
        <v>-18000</v>
      </c>
      <c r="V8" s="1">
        <f t="shared" si="0"/>
        <v>-6.1923393033299558E-2</v>
      </c>
    </row>
    <row r="9" spans="1:22" x14ac:dyDescent="0.2">
      <c r="A9" s="12" t="s">
        <v>11</v>
      </c>
      <c r="B9" s="13">
        <v>85</v>
      </c>
      <c r="C9" s="14" t="str">
        <f>"F"&amp;B9</f>
        <v>F85</v>
      </c>
      <c r="D9" s="15" t="str">
        <f>"G"&amp;B9</f>
        <v>G85</v>
      </c>
      <c r="U9" s="1">
        <v>-16000</v>
      </c>
      <c r="V9" s="1">
        <f t="shared" si="0"/>
        <v>-5.2011893743894769E-2</v>
      </c>
    </row>
    <row r="10" spans="1:22" x14ac:dyDescent="0.2">
      <c r="C10" s="3" t="s">
        <v>12</v>
      </c>
      <c r="D10" s="3" t="s">
        <v>13</v>
      </c>
      <c r="U10" s="1">
        <v>-14000</v>
      </c>
      <c r="V10" s="1">
        <f t="shared" si="0"/>
        <v>-4.2858147250375081E-2</v>
      </c>
    </row>
    <row r="11" spans="1:22" x14ac:dyDescent="0.2">
      <c r="A11" s="1" t="s">
        <v>14</v>
      </c>
      <c r="C11" s="16">
        <f ca="1">INTERCEPT(INDIRECT($D$9):G992,INDIRECT($C$9):F992)</f>
        <v>1.4147450350184021E-2</v>
      </c>
      <c r="D11" s="5">
        <f>+E11*F11</f>
        <v>9.9991947941548828E-7</v>
      </c>
      <c r="E11" s="17">
        <v>0.99991947941548842</v>
      </c>
      <c r="F11" s="1">
        <v>9.9999999999999995E-7</v>
      </c>
      <c r="U11" s="1">
        <v>-12000</v>
      </c>
      <c r="V11" s="1">
        <f t="shared" si="0"/>
        <v>-3.4462153552740522E-2</v>
      </c>
    </row>
    <row r="12" spans="1:22" x14ac:dyDescent="0.2">
      <c r="A12" s="1" t="s">
        <v>15</v>
      </c>
      <c r="C12" s="16">
        <f ca="1">SLOPE(INDIRECT($D$9):G992,INDIRECT($C$9):F992)</f>
        <v>-2.8487711278416383E-6</v>
      </c>
      <c r="D12" s="5">
        <f>+E12*F12</f>
        <v>1.735300262190654E-6</v>
      </c>
      <c r="E12" s="18">
        <v>1.7353002621906541</v>
      </c>
      <c r="F12" s="1">
        <v>9.9999999999999995E-7</v>
      </c>
      <c r="U12" s="1">
        <v>-10000</v>
      </c>
      <c r="V12" s="1">
        <f t="shared" si="0"/>
        <v>-2.6823912650991075E-2</v>
      </c>
    </row>
    <row r="13" spans="1:22" x14ac:dyDescent="0.2">
      <c r="A13" s="1" t="s">
        <v>16</v>
      </c>
      <c r="C13" s="5" t="s">
        <v>17</v>
      </c>
      <c r="D13" s="5">
        <f>+E13*F13</f>
        <v>-9.4719099485639509E-11</v>
      </c>
      <c r="E13" s="19">
        <v>-9.4719099485639517E-4</v>
      </c>
      <c r="F13" s="1">
        <v>9.9999999999999995E-8</v>
      </c>
      <c r="U13" s="1">
        <v>-8000</v>
      </c>
      <c r="V13" s="1">
        <f t="shared" si="0"/>
        <v>-1.9943424545126744E-2</v>
      </c>
    </row>
    <row r="14" spans="1:22" x14ac:dyDescent="0.2">
      <c r="A14" s="1" t="s">
        <v>18</v>
      </c>
      <c r="E14" s="1">
        <f>SUM(R21:R50)</f>
        <v>0.53936704130796731</v>
      </c>
      <c r="U14" s="1">
        <v>-6000</v>
      </c>
      <c r="V14" s="1">
        <f t="shared" si="0"/>
        <v>-1.3820689235147531E-2</v>
      </c>
    </row>
    <row r="15" spans="1:22" x14ac:dyDescent="0.2">
      <c r="A15" s="7" t="s">
        <v>19</v>
      </c>
      <c r="C15" s="20">
        <f ca="1">(C7+C11)+(C8+C12)*INT(MAX(F21:F3533))</f>
        <v>60130.49157447707</v>
      </c>
      <c r="D15" s="15">
        <f>+C7+INT(MAX(F21:F1588))*C8+D11+D12*INT(MAX(F21:F4023))+D13*INT(MAX(F21:F4050)^2)</f>
        <v>60130.520492339754</v>
      </c>
      <c r="E15" s="12" t="s">
        <v>20</v>
      </c>
      <c r="F15" s="21">
        <v>1</v>
      </c>
      <c r="U15" s="1">
        <v>-4000</v>
      </c>
      <c r="V15" s="1">
        <f t="shared" si="0"/>
        <v>-8.4557067210534326E-3</v>
      </c>
    </row>
    <row r="16" spans="1:22" x14ac:dyDescent="0.2">
      <c r="A16" s="7" t="s">
        <v>21</v>
      </c>
      <c r="C16" s="20">
        <f ca="1">+C8+C12</f>
        <v>0.59813555122887208</v>
      </c>
      <c r="D16" s="15">
        <f>+C8+D12+2*D13*F90</f>
        <v>0.5981386560720855</v>
      </c>
      <c r="E16" s="12" t="s">
        <v>22</v>
      </c>
      <c r="F16" s="16">
        <f ca="1">NOW()+15018.5+$C$5/24</f>
        <v>60309.528498263884</v>
      </c>
      <c r="U16" s="1">
        <v>-2000</v>
      </c>
      <c r="V16" s="1">
        <f t="shared" si="0"/>
        <v>-3.8484770028444507E-3</v>
      </c>
    </row>
    <row r="17" spans="1:22" x14ac:dyDescent="0.2">
      <c r="A17" s="1" t="s">
        <v>23</v>
      </c>
      <c r="C17" s="1">
        <f>COUNT(C21:C4739)</f>
        <v>90</v>
      </c>
      <c r="E17" s="12" t="s">
        <v>24</v>
      </c>
      <c r="F17" s="16">
        <f ca="1">ROUND(2*(F16-$C$7)/$C$8,0)/2+F15</f>
        <v>13057.5</v>
      </c>
      <c r="U17" s="1">
        <v>0</v>
      </c>
      <c r="V17" s="1">
        <f t="shared" si="0"/>
        <v>9.9991947941548828E-7</v>
      </c>
    </row>
    <row r="18" spans="1:22" x14ac:dyDescent="0.2">
      <c r="A18" s="7" t="s">
        <v>25</v>
      </c>
      <c r="C18" s="22">
        <f ca="1">+C15</f>
        <v>60130.49157447707</v>
      </c>
      <c r="D18" s="23">
        <f ca="1">C16</f>
        <v>0.59813555122887208</v>
      </c>
      <c r="E18" s="12" t="s">
        <v>26</v>
      </c>
      <c r="F18" s="15">
        <f ca="1">ROUND(2*(F16-$C$15)/$C$16,0)/2+F15</f>
        <v>300.5</v>
      </c>
      <c r="U18" s="1">
        <v>2000</v>
      </c>
      <c r="V18" s="1">
        <f t="shared" si="0"/>
        <v>3.0927240459181658E-3</v>
      </c>
    </row>
    <row r="19" spans="1:22" x14ac:dyDescent="0.2">
      <c r="A19" s="7" t="s">
        <v>27</v>
      </c>
      <c r="C19" s="24">
        <f>+D15</f>
        <v>60130.520492339754</v>
      </c>
      <c r="D19" s="25">
        <f>+D16</f>
        <v>0.5981386560720855</v>
      </c>
      <c r="E19" s="12" t="s">
        <v>28</v>
      </c>
      <c r="F19" s="26">
        <f ca="1">+$C$15+$C$16*F18-15018.5-$C$5/24</f>
        <v>45292.127140954683</v>
      </c>
      <c r="U19" s="1">
        <v>4000</v>
      </c>
      <c r="V19" s="1">
        <f t="shared" si="0"/>
        <v>5.4266953764717995E-3</v>
      </c>
    </row>
    <row r="20" spans="1:22" x14ac:dyDescent="0.2">
      <c r="A20" s="3" t="s">
        <v>29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1</v>
      </c>
      <c r="G20" s="3" t="s">
        <v>34</v>
      </c>
      <c r="H20" s="4" t="s">
        <v>35</v>
      </c>
      <c r="I20" s="4" t="s">
        <v>36</v>
      </c>
      <c r="J20" s="4" t="s">
        <v>37</v>
      </c>
      <c r="K20" s="4" t="s">
        <v>38</v>
      </c>
      <c r="L20" s="4" t="s">
        <v>39</v>
      </c>
      <c r="M20" s="4" t="s">
        <v>40</v>
      </c>
      <c r="N20" s="4" t="s">
        <v>41</v>
      </c>
      <c r="O20" s="4" t="s">
        <v>42</v>
      </c>
      <c r="P20" s="27" t="s">
        <v>2</v>
      </c>
      <c r="Q20" s="3" t="s">
        <v>43</v>
      </c>
      <c r="U20" s="1">
        <v>6000</v>
      </c>
      <c r="V20" s="1">
        <f t="shared" si="0"/>
        <v>7.0029139111403189E-3</v>
      </c>
    </row>
    <row r="21" spans="1:22" x14ac:dyDescent="0.2">
      <c r="A21" s="28" t="s">
        <v>44</v>
      </c>
      <c r="B21" s="29" t="s">
        <v>45</v>
      </c>
      <c r="C21" s="28">
        <v>20346.362000000001</v>
      </c>
      <c r="D21" s="30"/>
      <c r="E21" s="1">
        <f t="shared" ref="E21:E52" si="1">+(C21-C$7)/C$8</f>
        <v>-53756.288176783171</v>
      </c>
      <c r="F21" s="31">
        <f>ROUND(2*E21,0)/2+0.5</f>
        <v>-53756</v>
      </c>
      <c r="G21" s="1">
        <f t="shared" ref="G21:G52" si="2">+C21-(C$7+F21*C$8)</f>
        <v>-0.17236960000082036</v>
      </c>
      <c r="H21" s="1">
        <f t="shared" ref="H21:H52" si="3">G21</f>
        <v>-0.17236960000082036</v>
      </c>
      <c r="I21" s="32"/>
      <c r="P21" s="33">
        <f t="shared" ref="P21:P52" si="4">D$11+D$12*F21+D$13*F21^2</f>
        <v>-0.36699229656162763</v>
      </c>
      <c r="Q21" s="102">
        <f t="shared" ref="Q21:Q52" si="5">+C21-15018.5</f>
        <v>5327.862000000001</v>
      </c>
      <c r="R21" s="34">
        <f t="shared" ref="R21:R52" si="6">(P21-H21)^2</f>
        <v>3.7877994016600067E-2</v>
      </c>
    </row>
    <row r="22" spans="1:22" x14ac:dyDescent="0.2">
      <c r="A22" s="28" t="s">
        <v>46</v>
      </c>
      <c r="B22" s="29" t="s">
        <v>45</v>
      </c>
      <c r="C22" s="28">
        <v>20656.491000000002</v>
      </c>
      <c r="D22" s="30"/>
      <c r="E22" s="1">
        <f t="shared" si="1"/>
        <v>-53237.797807330207</v>
      </c>
      <c r="F22" s="31">
        <f t="shared" ref="F22:F40" si="7">ROUND(2*E22,0)/2+0.5</f>
        <v>-53237.5</v>
      </c>
      <c r="G22" s="1">
        <f t="shared" si="2"/>
        <v>-0.17813000000023749</v>
      </c>
      <c r="H22" s="1">
        <f t="shared" si="3"/>
        <v>-0.17813000000023749</v>
      </c>
      <c r="I22" s="32"/>
      <c r="P22" s="33">
        <f t="shared" si="4"/>
        <v>-0.36083789432281327</v>
      </c>
      <c r="Q22" s="102">
        <f t="shared" si="5"/>
        <v>5637.9910000000018</v>
      </c>
      <c r="R22" s="34">
        <f t="shared" si="6"/>
        <v>3.3382174647789517E-2</v>
      </c>
    </row>
    <row r="23" spans="1:22" x14ac:dyDescent="0.2">
      <c r="A23" s="28" t="s">
        <v>46</v>
      </c>
      <c r="B23" s="29" t="s">
        <v>45</v>
      </c>
      <c r="C23" s="28">
        <v>20662.47</v>
      </c>
      <c r="D23" s="30"/>
      <c r="E23" s="1">
        <f t="shared" si="1"/>
        <v>-53227.801793029845</v>
      </c>
      <c r="F23" s="31">
        <f t="shared" si="7"/>
        <v>-53227.5</v>
      </c>
      <c r="G23" s="1">
        <f t="shared" si="2"/>
        <v>-0.18051399999967543</v>
      </c>
      <c r="H23" s="1">
        <f t="shared" si="3"/>
        <v>-0.18051399999967543</v>
      </c>
      <c r="I23" s="32"/>
      <c r="P23" s="33">
        <f t="shared" si="4"/>
        <v>-0.36071969863092396</v>
      </c>
      <c r="Q23" s="102">
        <f t="shared" si="5"/>
        <v>5643.9700000000012</v>
      </c>
      <c r="R23" s="34">
        <f t="shared" si="6"/>
        <v>3.2474093819176368E-2</v>
      </c>
    </row>
    <row r="24" spans="1:22" x14ac:dyDescent="0.2">
      <c r="A24" s="28" t="s">
        <v>46</v>
      </c>
      <c r="B24" s="29" t="s">
        <v>45</v>
      </c>
      <c r="C24" s="28">
        <v>20665.455999999998</v>
      </c>
      <c r="D24" s="30"/>
      <c r="E24" s="1">
        <f t="shared" si="1"/>
        <v>-53222.809637368213</v>
      </c>
      <c r="F24" s="31">
        <f t="shared" si="7"/>
        <v>-53222.5</v>
      </c>
      <c r="G24" s="1">
        <f t="shared" si="2"/>
        <v>-0.18520600000556442</v>
      </c>
      <c r="H24" s="1">
        <f t="shared" si="3"/>
        <v>-0.18520600000556442</v>
      </c>
      <c r="I24" s="32"/>
      <c r="P24" s="33">
        <f t="shared" si="4"/>
        <v>-0.36066060788891174</v>
      </c>
      <c r="Q24" s="102">
        <f t="shared" si="5"/>
        <v>5646.9559999999983</v>
      </c>
      <c r="R24" s="34">
        <f t="shared" si="6"/>
        <v>3.0784319427499166E-2</v>
      </c>
    </row>
    <row r="25" spans="1:22" x14ac:dyDescent="0.2">
      <c r="A25" s="28" t="s">
        <v>46</v>
      </c>
      <c r="B25" s="29" t="s">
        <v>45</v>
      </c>
      <c r="C25" s="28">
        <v>20753.387999999999</v>
      </c>
      <c r="D25" s="30"/>
      <c r="E25" s="1">
        <f t="shared" si="1"/>
        <v>-53075.800182700194</v>
      </c>
      <c r="F25" s="31">
        <f t="shared" si="7"/>
        <v>-53075.5</v>
      </c>
      <c r="G25" s="1">
        <f t="shared" si="2"/>
        <v>-0.17955080000319867</v>
      </c>
      <c r="H25" s="1">
        <f t="shared" si="3"/>
        <v>-0.17955080000319867</v>
      </c>
      <c r="I25" s="32"/>
      <c r="P25" s="33">
        <f t="shared" si="4"/>
        <v>-0.35892545647731244</v>
      </c>
      <c r="Q25" s="102">
        <f t="shared" si="5"/>
        <v>5734.887999999999</v>
      </c>
      <c r="R25" s="34">
        <f t="shared" si="6"/>
        <v>3.2175267385206326E-2</v>
      </c>
    </row>
    <row r="26" spans="1:22" x14ac:dyDescent="0.2">
      <c r="A26" s="28" t="s">
        <v>46</v>
      </c>
      <c r="B26" s="29" t="s">
        <v>45</v>
      </c>
      <c r="C26" s="28">
        <v>20955.552</v>
      </c>
      <c r="D26" s="30"/>
      <c r="E26" s="1">
        <f t="shared" si="1"/>
        <v>-52737.811516531961</v>
      </c>
      <c r="F26" s="31">
        <f t="shared" si="7"/>
        <v>-52737.5</v>
      </c>
      <c r="G26" s="1">
        <f t="shared" si="2"/>
        <v>-0.18633000000409083</v>
      </c>
      <c r="H26" s="1">
        <f t="shared" si="3"/>
        <v>-0.18633000000409083</v>
      </c>
      <c r="I26" s="32"/>
      <c r="P26" s="33">
        <f t="shared" si="4"/>
        <v>-0.35495131590772255</v>
      </c>
      <c r="Q26" s="102">
        <f t="shared" si="5"/>
        <v>5937.0519999999997</v>
      </c>
      <c r="R26" s="34">
        <f t="shared" si="6"/>
        <v>2.8433148177072362E-2</v>
      </c>
    </row>
    <row r="27" spans="1:22" x14ac:dyDescent="0.2">
      <c r="A27" s="28" t="s">
        <v>46</v>
      </c>
      <c r="B27" s="29" t="s">
        <v>45</v>
      </c>
      <c r="C27" s="28">
        <v>20957.66</v>
      </c>
      <c r="D27" s="30"/>
      <c r="E27" s="1">
        <f t="shared" si="1"/>
        <v>-52734.287248569897</v>
      </c>
      <c r="F27" s="31">
        <f t="shared" si="7"/>
        <v>-52734</v>
      </c>
      <c r="G27" s="1">
        <f t="shared" si="2"/>
        <v>-0.17181440000422299</v>
      </c>
      <c r="H27" s="1">
        <f t="shared" si="3"/>
        <v>-0.17181440000422299</v>
      </c>
      <c r="I27" s="32"/>
      <c r="P27" s="33">
        <f t="shared" si="4"/>
        <v>-0.35491027677755005</v>
      </c>
      <c r="Q27" s="102">
        <f t="shared" si="5"/>
        <v>5939.16</v>
      </c>
      <c r="R27" s="34">
        <f t="shared" si="6"/>
        <v>3.3524100091393366E-2</v>
      </c>
    </row>
    <row r="28" spans="1:22" x14ac:dyDescent="0.2">
      <c r="A28" s="28" t="s">
        <v>46</v>
      </c>
      <c r="B28" s="29" t="s">
        <v>45</v>
      </c>
      <c r="C28" s="28">
        <v>20981.573</v>
      </c>
      <c r="D28" s="30"/>
      <c r="E28" s="1">
        <f t="shared" si="1"/>
        <v>-52694.308206930036</v>
      </c>
      <c r="F28" s="31">
        <f t="shared" si="7"/>
        <v>-52694</v>
      </c>
      <c r="G28" s="1">
        <f t="shared" si="2"/>
        <v>-0.18435040000258596</v>
      </c>
      <c r="H28" s="1">
        <f t="shared" si="3"/>
        <v>-0.18435040000258596</v>
      </c>
      <c r="I28" s="32"/>
      <c r="P28" s="33">
        <f t="shared" si="4"/>
        <v>-0.35444142295823955</v>
      </c>
      <c r="Q28" s="102">
        <f t="shared" si="5"/>
        <v>5963.0730000000003</v>
      </c>
      <c r="R28" s="34">
        <f t="shared" si="6"/>
        <v>2.8930956090100678E-2</v>
      </c>
    </row>
    <row r="29" spans="1:22" x14ac:dyDescent="0.2">
      <c r="A29" s="28" t="s">
        <v>46</v>
      </c>
      <c r="B29" s="29" t="s">
        <v>45</v>
      </c>
      <c r="C29" s="28">
        <v>20984.565999999999</v>
      </c>
      <c r="D29" s="30"/>
      <c r="E29" s="1">
        <f t="shared" si="1"/>
        <v>-52689.304348291305</v>
      </c>
      <c r="F29" s="31">
        <f t="shared" si="7"/>
        <v>-52689</v>
      </c>
      <c r="G29" s="1">
        <f t="shared" si="2"/>
        <v>-0.18204240000341088</v>
      </c>
      <c r="H29" s="1">
        <f t="shared" si="3"/>
        <v>-0.18204240000341088</v>
      </c>
      <c r="I29" s="32"/>
      <c r="P29" s="33">
        <f t="shared" si="4"/>
        <v>-0.35438283754262306</v>
      </c>
      <c r="Q29" s="102">
        <f t="shared" si="5"/>
        <v>5966.0659999999989</v>
      </c>
      <c r="R29" s="34">
        <f t="shared" si="6"/>
        <v>2.9701226411207097E-2</v>
      </c>
    </row>
    <row r="30" spans="1:22" x14ac:dyDescent="0.2">
      <c r="A30" s="28" t="s">
        <v>46</v>
      </c>
      <c r="B30" s="29" t="s">
        <v>45</v>
      </c>
      <c r="C30" s="28">
        <v>20987.555</v>
      </c>
      <c r="D30" s="30"/>
      <c r="E30" s="1">
        <f t="shared" si="1"/>
        <v>-52684.307177068054</v>
      </c>
      <c r="F30" s="31">
        <f t="shared" si="7"/>
        <v>-52684</v>
      </c>
      <c r="G30" s="1">
        <f t="shared" si="2"/>
        <v>-0.18373440000141272</v>
      </c>
      <c r="H30" s="1">
        <f t="shared" si="3"/>
        <v>-0.18373440000141272</v>
      </c>
      <c r="I30" s="32"/>
      <c r="P30" s="33">
        <f t="shared" si="4"/>
        <v>-0.35432425686296165</v>
      </c>
      <c r="Q30" s="102">
        <f t="shared" si="5"/>
        <v>5969.0550000000003</v>
      </c>
      <c r="R30" s="34">
        <f t="shared" si="6"/>
        <v>2.9100899264043752E-2</v>
      </c>
    </row>
    <row r="31" spans="1:22" x14ac:dyDescent="0.2">
      <c r="A31" s="28" t="s">
        <v>46</v>
      </c>
      <c r="B31" s="29" t="s">
        <v>45</v>
      </c>
      <c r="C31" s="28">
        <v>21037.499</v>
      </c>
      <c r="D31" s="30"/>
      <c r="E31" s="1">
        <f t="shared" si="1"/>
        <v>-52600.80810728755</v>
      </c>
      <c r="F31" s="31">
        <f t="shared" si="7"/>
        <v>-52600.5</v>
      </c>
      <c r="G31" s="1">
        <f t="shared" si="2"/>
        <v>-0.1842908000035095</v>
      </c>
      <c r="H31" s="1">
        <f t="shared" si="3"/>
        <v>-0.1842908000035095</v>
      </c>
      <c r="I31" s="32"/>
      <c r="P31" s="33">
        <f t="shared" si="4"/>
        <v>-0.35334665946308075</v>
      </c>
      <c r="Q31" s="102">
        <f t="shared" si="5"/>
        <v>6018.9989999999998</v>
      </c>
      <c r="R31" s="34">
        <f t="shared" si="6"/>
        <v>2.8579883617614304E-2</v>
      </c>
    </row>
    <row r="32" spans="1:22" x14ac:dyDescent="0.2">
      <c r="A32" s="28" t="s">
        <v>46</v>
      </c>
      <c r="B32" s="29" t="s">
        <v>45</v>
      </c>
      <c r="C32" s="28">
        <v>21046.463</v>
      </c>
      <c r="D32" s="30"/>
      <c r="E32" s="1">
        <f t="shared" si="1"/>
        <v>-52585.821609179417</v>
      </c>
      <c r="F32" s="31">
        <f t="shared" si="7"/>
        <v>-52585.5</v>
      </c>
      <c r="G32" s="1">
        <f t="shared" si="2"/>
        <v>-0.1923668000017642</v>
      </c>
      <c r="H32" s="1">
        <f t="shared" si="3"/>
        <v>-0.1923668000017642</v>
      </c>
      <c r="I32" s="32"/>
      <c r="P32" s="33">
        <f t="shared" si="4"/>
        <v>-0.35317118311117046</v>
      </c>
      <c r="Q32" s="102">
        <f t="shared" si="5"/>
        <v>6027.9629999999997</v>
      </c>
      <c r="R32" s="34">
        <f t="shared" si="6"/>
        <v>2.5858049627196702E-2</v>
      </c>
    </row>
    <row r="33" spans="1:32" x14ac:dyDescent="0.2">
      <c r="A33" s="28" t="s">
        <v>46</v>
      </c>
      <c r="B33" s="29" t="s">
        <v>45</v>
      </c>
      <c r="C33" s="28">
        <v>21057.538</v>
      </c>
      <c r="D33" s="30"/>
      <c r="E33" s="1">
        <f t="shared" si="1"/>
        <v>-52567.305827547607</v>
      </c>
      <c r="F33" s="31">
        <f t="shared" si="7"/>
        <v>-52567</v>
      </c>
      <c r="G33" s="1">
        <f t="shared" si="2"/>
        <v>-0.18292720000317786</v>
      </c>
      <c r="H33" s="1">
        <f t="shared" si="3"/>
        <v>-0.18292720000317786</v>
      </c>
      <c r="I33" s="32"/>
      <c r="P33" s="33">
        <f t="shared" si="4"/>
        <v>-0.35295482097930964</v>
      </c>
      <c r="Q33" s="102">
        <f t="shared" si="5"/>
        <v>6039.0380000000005</v>
      </c>
      <c r="R33" s="34">
        <f t="shared" si="6"/>
        <v>2.8909391894803127E-2</v>
      </c>
    </row>
    <row r="34" spans="1:32" x14ac:dyDescent="0.2">
      <c r="A34" s="28" t="s">
        <v>46</v>
      </c>
      <c r="B34" s="29" t="s">
        <v>45</v>
      </c>
      <c r="C34" s="28">
        <v>21067.391</v>
      </c>
      <c r="D34" s="30"/>
      <c r="E34" s="1">
        <f t="shared" si="1"/>
        <v>-52550.833051347319</v>
      </c>
      <c r="F34" s="31">
        <f t="shared" si="7"/>
        <v>-52550.5</v>
      </c>
      <c r="G34" s="1">
        <f t="shared" si="2"/>
        <v>-0.19921080000131042</v>
      </c>
      <c r="H34" s="1">
        <f t="shared" si="3"/>
        <v>-0.19921080000131042</v>
      </c>
      <c r="I34" s="32"/>
      <c r="P34" s="33">
        <f t="shared" si="4"/>
        <v>-0.35276190404847052</v>
      </c>
      <c r="Q34" s="102">
        <f t="shared" si="5"/>
        <v>6048.8909999999996</v>
      </c>
      <c r="R34" s="34">
        <f t="shared" si="6"/>
        <v>2.3577941554101787E-2</v>
      </c>
    </row>
    <row r="35" spans="1:32" x14ac:dyDescent="0.2">
      <c r="A35" s="28" t="s">
        <v>46</v>
      </c>
      <c r="B35" s="29" t="s">
        <v>45</v>
      </c>
      <c r="C35" s="28">
        <v>21072.484</v>
      </c>
      <c r="D35" s="30"/>
      <c r="E35" s="1">
        <f t="shared" si="1"/>
        <v>-52542.318299577491</v>
      </c>
      <c r="F35" s="31">
        <f t="shared" si="7"/>
        <v>-52542</v>
      </c>
      <c r="G35" s="1">
        <f t="shared" si="2"/>
        <v>-0.19038720000025933</v>
      </c>
      <c r="H35" s="1">
        <f t="shared" si="3"/>
        <v>-0.19038720000025933</v>
      </c>
      <c r="I35" s="32"/>
      <c r="P35" s="33">
        <f t="shared" si="4"/>
        <v>-0.35266254272705899</v>
      </c>
      <c r="Q35" s="102">
        <f t="shared" si="5"/>
        <v>6053.9840000000004</v>
      </c>
      <c r="R35" s="34">
        <f t="shared" si="6"/>
        <v>2.6333286857100294E-2</v>
      </c>
    </row>
    <row r="36" spans="1:32" x14ac:dyDescent="0.2">
      <c r="A36" s="28" t="s">
        <v>46</v>
      </c>
      <c r="B36" s="29" t="s">
        <v>45</v>
      </c>
      <c r="C36" s="28">
        <v>21425.401000000002</v>
      </c>
      <c r="D36" s="30"/>
      <c r="E36" s="1">
        <f t="shared" si="1"/>
        <v>-51952.29264665168</v>
      </c>
      <c r="F36" s="31">
        <f t="shared" si="7"/>
        <v>-51952</v>
      </c>
      <c r="G36" s="1">
        <f t="shared" si="2"/>
        <v>-0.17504320000080043</v>
      </c>
      <c r="H36" s="1">
        <f t="shared" si="3"/>
        <v>-0.17504320000080043</v>
      </c>
      <c r="I36" s="32"/>
      <c r="P36" s="33">
        <f t="shared" si="4"/>
        <v>-0.34579914479919155</v>
      </c>
      <c r="Q36" s="102">
        <f t="shared" si="5"/>
        <v>6406.9010000000017</v>
      </c>
      <c r="R36" s="34">
        <f t="shared" si="6"/>
        <v>2.9157592683991197E-2</v>
      </c>
    </row>
    <row r="37" spans="1:32" x14ac:dyDescent="0.2">
      <c r="A37" s="28" t="s">
        <v>46</v>
      </c>
      <c r="B37" s="29" t="s">
        <v>45</v>
      </c>
      <c r="C37" s="28">
        <v>21433.483</v>
      </c>
      <c r="D37" s="30"/>
      <c r="E37" s="1">
        <f t="shared" si="1"/>
        <v>-51938.780723658609</v>
      </c>
      <c r="F37" s="31">
        <f t="shared" si="7"/>
        <v>-51938.5</v>
      </c>
      <c r="G37" s="1">
        <f t="shared" si="2"/>
        <v>-0.16791160000138916</v>
      </c>
      <c r="H37" s="1">
        <f t="shared" si="3"/>
        <v>-0.16791160000138916</v>
      </c>
      <c r="I37" s="32"/>
      <c r="P37" s="33">
        <f t="shared" si="4"/>
        <v>-0.34564287264848303</v>
      </c>
      <c r="Q37" s="102">
        <f t="shared" si="5"/>
        <v>6414.9830000000002</v>
      </c>
      <c r="R37" s="34">
        <f t="shared" si="6"/>
        <v>3.1588405276755618E-2</v>
      </c>
    </row>
    <row r="38" spans="1:32" x14ac:dyDescent="0.2">
      <c r="A38" s="28" t="s">
        <v>46</v>
      </c>
      <c r="B38" s="29" t="s">
        <v>45</v>
      </c>
      <c r="C38" s="28">
        <v>21478.328000000001</v>
      </c>
      <c r="D38" s="30"/>
      <c r="E38" s="1">
        <f t="shared" si="1"/>
        <v>-51863.806436771156</v>
      </c>
      <c r="F38" s="31">
        <f t="shared" si="7"/>
        <v>-51863.5</v>
      </c>
      <c r="G38" s="1">
        <f t="shared" si="2"/>
        <v>-0.18329160000212141</v>
      </c>
      <c r="H38" s="1">
        <f t="shared" si="3"/>
        <v>-0.18329160000212141</v>
      </c>
      <c r="I38" s="32"/>
      <c r="P38" s="33">
        <f t="shared" si="4"/>
        <v>-0.34477532273145806</v>
      </c>
      <c r="Q38" s="102">
        <f t="shared" si="5"/>
        <v>6459.8280000000013</v>
      </c>
      <c r="R38" s="34">
        <f t="shared" si="6"/>
        <v>2.6076992706525276E-2</v>
      </c>
    </row>
    <row r="39" spans="1:32" x14ac:dyDescent="0.2">
      <c r="A39" s="28" t="s">
        <v>47</v>
      </c>
      <c r="B39" s="29" t="s">
        <v>45</v>
      </c>
      <c r="C39" s="28">
        <v>29129.42</v>
      </c>
      <c r="D39" s="30"/>
      <c r="E39" s="1">
        <f t="shared" si="1"/>
        <v>-39072.29865195079</v>
      </c>
      <c r="F39" s="31">
        <f>ROUND(2*E39,0)/2+0.5</f>
        <v>-39072</v>
      </c>
      <c r="G39" s="1">
        <f t="shared" si="2"/>
        <v>-0.17863520000537392</v>
      </c>
      <c r="H39" s="1">
        <f t="shared" si="3"/>
        <v>-0.17863520000537392</v>
      </c>
      <c r="I39" s="32"/>
      <c r="P39" s="33">
        <f t="shared" si="4"/>
        <v>-0.21240083572901458</v>
      </c>
      <c r="Q39" s="102">
        <f t="shared" si="5"/>
        <v>14110.919999999998</v>
      </c>
      <c r="R39" s="34">
        <f t="shared" si="6"/>
        <v>1.1401181558215985E-3</v>
      </c>
    </row>
    <row r="40" spans="1:32" x14ac:dyDescent="0.2">
      <c r="A40" s="28" t="s">
        <v>48</v>
      </c>
      <c r="B40" s="29" t="s">
        <v>45</v>
      </c>
      <c r="C40" s="28">
        <v>29135.409</v>
      </c>
      <c r="D40" s="30"/>
      <c r="E40" s="1">
        <f t="shared" si="1"/>
        <v>-39062.285919111702</v>
      </c>
      <c r="F40" s="31">
        <f t="shared" si="7"/>
        <v>-39062</v>
      </c>
      <c r="G40" s="1">
        <f t="shared" si="2"/>
        <v>-0.1710192000027746</v>
      </c>
      <c r="H40" s="1">
        <f t="shared" si="3"/>
        <v>-0.1710192000027746</v>
      </c>
      <c r="I40" s="32"/>
      <c r="P40" s="33">
        <f t="shared" si="4"/>
        <v>-0.21230947490520058</v>
      </c>
      <c r="Q40" s="102">
        <f t="shared" si="5"/>
        <v>14116.909</v>
      </c>
      <c r="R40" s="34">
        <f t="shared" si="6"/>
        <v>1.704886801517909E-3</v>
      </c>
    </row>
    <row r="41" spans="1:32" x14ac:dyDescent="0.2">
      <c r="A41" s="1" t="s">
        <v>49</v>
      </c>
      <c r="B41" s="5" t="s">
        <v>45</v>
      </c>
      <c r="C41" s="30">
        <v>34921.838000000003</v>
      </c>
      <c r="D41" s="30" t="s">
        <v>36</v>
      </c>
      <c r="E41" s="1">
        <f t="shared" si="1"/>
        <v>-29388.222190717061</v>
      </c>
      <c r="F41" s="1">
        <f t="shared" ref="F41:F64" si="8">ROUND(2*E41,0)/2</f>
        <v>-29388</v>
      </c>
      <c r="G41" s="1">
        <f t="shared" si="2"/>
        <v>-0.13290080000297166</v>
      </c>
      <c r="H41" s="1">
        <f t="shared" si="3"/>
        <v>-0.13290080000297166</v>
      </c>
      <c r="J41" s="15"/>
      <c r="P41" s="33">
        <f t="shared" si="4"/>
        <v>-0.13280058486014015</v>
      </c>
      <c r="Q41" s="102">
        <f t="shared" si="5"/>
        <v>19903.338000000003</v>
      </c>
      <c r="R41" s="34">
        <f t="shared" si="6"/>
        <v>1.0043074852740195E-8</v>
      </c>
    </row>
    <row r="42" spans="1:32" x14ac:dyDescent="0.2">
      <c r="A42" s="1" t="s">
        <v>49</v>
      </c>
      <c r="B42" s="5" t="s">
        <v>50</v>
      </c>
      <c r="C42" s="30">
        <v>45178.511200000001</v>
      </c>
      <c r="D42" s="30" t="s">
        <v>36</v>
      </c>
      <c r="E42" s="1">
        <f t="shared" si="1"/>
        <v>-12240.563388005185</v>
      </c>
      <c r="F42" s="1">
        <f t="shared" si="8"/>
        <v>-12240.5</v>
      </c>
      <c r="G42" s="1">
        <f t="shared" si="2"/>
        <v>-3.7914799999271054E-2</v>
      </c>
      <c r="H42" s="1">
        <f t="shared" si="3"/>
        <v>-3.7914799999271054E-2</v>
      </c>
      <c r="J42" s="15"/>
      <c r="P42" s="33">
        <f t="shared" si="4"/>
        <v>-3.5431690484422511E-2</v>
      </c>
      <c r="Q42" s="102">
        <f t="shared" si="5"/>
        <v>30160.011200000001</v>
      </c>
      <c r="R42" s="34">
        <f t="shared" si="6"/>
        <v>6.1658328627313667E-6</v>
      </c>
    </row>
    <row r="43" spans="1:32" x14ac:dyDescent="0.2">
      <c r="A43" s="1" t="s">
        <v>49</v>
      </c>
      <c r="B43" s="5" t="s">
        <v>50</v>
      </c>
      <c r="C43" s="30">
        <v>45178.518900000003</v>
      </c>
      <c r="D43" s="30" t="s">
        <v>36</v>
      </c>
      <c r="E43" s="1">
        <f t="shared" si="1"/>
        <v>-12240.550514730367</v>
      </c>
      <c r="F43" s="1">
        <f t="shared" si="8"/>
        <v>-12240.5</v>
      </c>
      <c r="G43" s="1">
        <f t="shared" si="2"/>
        <v>-3.0214799997338559E-2</v>
      </c>
      <c r="H43" s="1">
        <f t="shared" si="3"/>
        <v>-3.0214799997338559E-2</v>
      </c>
      <c r="J43" s="15"/>
      <c r="P43" s="33">
        <f t="shared" si="4"/>
        <v>-3.5431690484422511E-2</v>
      </c>
      <c r="Q43" s="102">
        <f t="shared" si="5"/>
        <v>30160.018900000003</v>
      </c>
      <c r="R43" s="34">
        <f t="shared" si="6"/>
        <v>2.7215946354227028E-5</v>
      </c>
    </row>
    <row r="44" spans="1:32" x14ac:dyDescent="0.2">
      <c r="A44" s="1" t="s">
        <v>49</v>
      </c>
      <c r="B44" s="5" t="s">
        <v>50</v>
      </c>
      <c r="C44" s="30">
        <v>45909.446600000003</v>
      </c>
      <c r="D44" s="30" t="s">
        <v>36</v>
      </c>
      <c r="E44" s="1">
        <f t="shared" si="1"/>
        <v>-11018.546209372276</v>
      </c>
      <c r="F44" s="1">
        <f t="shared" si="8"/>
        <v>-11018.5</v>
      </c>
      <c r="G44" s="1">
        <f t="shared" si="2"/>
        <v>-2.7639599997201003E-2</v>
      </c>
      <c r="H44" s="1">
        <f t="shared" si="3"/>
        <v>-2.7639599997201003E-2</v>
      </c>
      <c r="J44" s="15"/>
      <c r="P44" s="33">
        <f t="shared" si="4"/>
        <v>-3.0619000148333145E-2</v>
      </c>
      <c r="Q44" s="102">
        <f t="shared" si="5"/>
        <v>30890.946600000003</v>
      </c>
      <c r="R44" s="34">
        <f t="shared" si="6"/>
        <v>8.876825260566228E-6</v>
      </c>
    </row>
    <row r="45" spans="1:32" x14ac:dyDescent="0.2">
      <c r="A45" s="1" t="s">
        <v>49</v>
      </c>
      <c r="B45" s="5" t="s">
        <v>50</v>
      </c>
      <c r="C45" s="30">
        <v>47036.342400000001</v>
      </c>
      <c r="D45" s="30" t="s">
        <v>36</v>
      </c>
      <c r="E45" s="1">
        <f t="shared" si="1"/>
        <v>-9134.5411028618109</v>
      </c>
      <c r="F45" s="1">
        <f t="shared" si="8"/>
        <v>-9134.5</v>
      </c>
      <c r="G45" s="1">
        <f t="shared" si="2"/>
        <v>-2.4585200000728946E-2</v>
      </c>
      <c r="H45" s="1">
        <f t="shared" si="3"/>
        <v>-2.4585200000728946E-2</v>
      </c>
      <c r="J45" s="15"/>
      <c r="P45" s="33">
        <f t="shared" si="4"/>
        <v>-2.3753375815882119E-2</v>
      </c>
      <c r="Q45" s="102">
        <f t="shared" si="5"/>
        <v>32017.842400000001</v>
      </c>
      <c r="R45" s="34">
        <f t="shared" si="6"/>
        <v>6.9193147449608849E-7</v>
      </c>
      <c r="AB45" s="1">
        <v>12</v>
      </c>
      <c r="AD45" s="1" t="s">
        <v>51</v>
      </c>
      <c r="AF45" s="1" t="s">
        <v>52</v>
      </c>
    </row>
    <row r="46" spans="1:32" x14ac:dyDescent="0.2">
      <c r="A46" s="1" t="s">
        <v>49</v>
      </c>
      <c r="B46" s="5" t="s">
        <v>50</v>
      </c>
      <c r="C46" s="30">
        <v>47354.552799999998</v>
      </c>
      <c r="D46" s="30" t="s">
        <v>36</v>
      </c>
      <c r="E46" s="1">
        <f t="shared" si="1"/>
        <v>-8602.5398135281121</v>
      </c>
      <c r="F46" s="1">
        <f t="shared" si="8"/>
        <v>-8602.5</v>
      </c>
      <c r="G46" s="1">
        <f t="shared" si="2"/>
        <v>-2.3814000000129454E-2</v>
      </c>
      <c r="H46" s="1">
        <f t="shared" si="3"/>
        <v>-2.3814000000129454E-2</v>
      </c>
      <c r="J46" s="15"/>
      <c r="P46" s="33">
        <f t="shared" si="4"/>
        <v>-2.1936418697245837E-2</v>
      </c>
      <c r="Q46" s="102">
        <f t="shared" si="5"/>
        <v>32336.052799999998</v>
      </c>
      <c r="R46" s="34">
        <f t="shared" si="6"/>
        <v>3.5253115489381414E-6</v>
      </c>
    </row>
    <row r="47" spans="1:32" x14ac:dyDescent="0.2">
      <c r="A47" s="1" t="s">
        <v>49</v>
      </c>
      <c r="B47" s="5" t="s">
        <v>45</v>
      </c>
      <c r="C47" s="30">
        <v>47355.452799999999</v>
      </c>
      <c r="D47" s="30" t="s">
        <v>36</v>
      </c>
      <c r="E47" s="1">
        <f t="shared" si="1"/>
        <v>-8601.0351450433573</v>
      </c>
      <c r="F47" s="1">
        <f t="shared" si="8"/>
        <v>-8601</v>
      </c>
      <c r="G47" s="1">
        <f t="shared" si="2"/>
        <v>-2.1021599997766316E-2</v>
      </c>
      <c r="H47" s="1">
        <f t="shared" si="3"/>
        <v>-2.1021599997766316E-2</v>
      </c>
      <c r="J47" s="15"/>
      <c r="P47" s="33">
        <f t="shared" si="4"/>
        <v>-2.1931371496810549E-2</v>
      </c>
      <c r="Q47" s="102">
        <f t="shared" si="5"/>
        <v>32336.952799999999</v>
      </c>
      <c r="R47" s="34">
        <f t="shared" si="6"/>
        <v>8.2768418047319128E-7</v>
      </c>
      <c r="AA47" s="1" t="s">
        <v>53</v>
      </c>
      <c r="AB47" s="1">
        <v>6</v>
      </c>
      <c r="AD47" s="1" t="s">
        <v>51</v>
      </c>
      <c r="AF47" s="1" t="s">
        <v>52</v>
      </c>
    </row>
    <row r="48" spans="1:32" x14ac:dyDescent="0.2">
      <c r="A48" s="1" t="s">
        <v>49</v>
      </c>
      <c r="B48" s="5" t="s">
        <v>45</v>
      </c>
      <c r="C48" s="30">
        <v>47355.453399999999</v>
      </c>
      <c r="D48" s="30" t="s">
        <v>36</v>
      </c>
      <c r="E48" s="1">
        <f t="shared" si="1"/>
        <v>-8601.0341419310353</v>
      </c>
      <c r="F48" s="1">
        <f t="shared" si="8"/>
        <v>-8601</v>
      </c>
      <c r="G48" s="1">
        <f t="shared" si="2"/>
        <v>-2.0421599998371676E-2</v>
      </c>
      <c r="H48" s="1">
        <f t="shared" si="3"/>
        <v>-2.0421599998371676E-2</v>
      </c>
      <c r="J48" s="15"/>
      <c r="P48" s="33">
        <f t="shared" si="4"/>
        <v>-2.1931371496810549E-2</v>
      </c>
      <c r="Q48" s="102">
        <f t="shared" si="5"/>
        <v>32336.953399999999</v>
      </c>
      <c r="R48" s="34">
        <f t="shared" si="6"/>
        <v>2.2794099774983614E-6</v>
      </c>
    </row>
    <row r="49" spans="1:32" x14ac:dyDescent="0.2">
      <c r="A49" s="1" t="s">
        <v>49</v>
      </c>
      <c r="B49" s="5" t="s">
        <v>45</v>
      </c>
      <c r="C49" s="30">
        <v>47361.435899999997</v>
      </c>
      <c r="D49" s="30" t="s">
        <v>36</v>
      </c>
      <c r="E49" s="1">
        <f t="shared" si="1"/>
        <v>-8591.0322761421176</v>
      </c>
      <c r="F49" s="1">
        <f t="shared" si="8"/>
        <v>-8591</v>
      </c>
      <c r="G49" s="1">
        <f t="shared" si="2"/>
        <v>-1.9305600006191526E-2</v>
      </c>
      <c r="H49" s="1">
        <f t="shared" si="3"/>
        <v>-1.9305600006191526E-2</v>
      </c>
      <c r="J49" s="15"/>
      <c r="P49" s="33">
        <f t="shared" si="4"/>
        <v>-2.1897734386605073E-2</v>
      </c>
      <c r="Q49" s="102">
        <f t="shared" si="5"/>
        <v>32342.935899999997</v>
      </c>
      <c r="R49" s="34">
        <f t="shared" si="6"/>
        <v>6.719160646121925E-6</v>
      </c>
      <c r="AA49" s="1" t="s">
        <v>53</v>
      </c>
      <c r="AB49" s="1">
        <v>6</v>
      </c>
      <c r="AD49" s="1" t="s">
        <v>51</v>
      </c>
      <c r="AF49" s="1" t="s">
        <v>52</v>
      </c>
    </row>
    <row r="50" spans="1:32" x14ac:dyDescent="0.2">
      <c r="A50" s="1" t="s">
        <v>49</v>
      </c>
      <c r="B50" s="5" t="s">
        <v>50</v>
      </c>
      <c r="C50" s="30">
        <v>47387.452499999999</v>
      </c>
      <c r="D50" s="30" t="s">
        <v>36</v>
      </c>
      <c r="E50" s="1">
        <f t="shared" si="1"/>
        <v>-8547.536322697224</v>
      </c>
      <c r="F50" s="1">
        <f t="shared" si="8"/>
        <v>-8547.5</v>
      </c>
      <c r="G50" s="1">
        <f t="shared" si="2"/>
        <v>-2.1725999999034684E-2</v>
      </c>
      <c r="H50" s="1">
        <f t="shared" si="3"/>
        <v>-2.1725999999034684E-2</v>
      </c>
      <c r="J50" s="15"/>
      <c r="P50" s="33">
        <f t="shared" si="4"/>
        <v>-2.1751633392235521E-2</v>
      </c>
      <c r="Q50" s="102">
        <f t="shared" si="5"/>
        <v>32368.952499999999</v>
      </c>
      <c r="R50" s="34">
        <f t="shared" si="6"/>
        <v>6.5707084698872027E-10</v>
      </c>
    </row>
    <row r="51" spans="1:32" x14ac:dyDescent="0.2">
      <c r="A51" s="1" t="s">
        <v>49</v>
      </c>
      <c r="B51" s="5" t="s">
        <v>50</v>
      </c>
      <c r="C51" s="30">
        <v>47387.452499999999</v>
      </c>
      <c r="D51" s="30" t="s">
        <v>36</v>
      </c>
      <c r="E51" s="1">
        <f t="shared" si="1"/>
        <v>-8547.536322697224</v>
      </c>
      <c r="F51" s="1">
        <f t="shared" si="8"/>
        <v>-8547.5</v>
      </c>
      <c r="G51" s="1">
        <f t="shared" si="2"/>
        <v>-2.1725999999034684E-2</v>
      </c>
      <c r="H51" s="1">
        <f t="shared" si="3"/>
        <v>-2.1725999999034684E-2</v>
      </c>
      <c r="J51" s="15"/>
      <c r="P51" s="33">
        <f t="shared" si="4"/>
        <v>-2.1751633392235521E-2</v>
      </c>
      <c r="Q51" s="102">
        <f t="shared" si="5"/>
        <v>32368.952499999999</v>
      </c>
      <c r="R51" s="34">
        <f t="shared" si="6"/>
        <v>6.5707084698872027E-10</v>
      </c>
      <c r="AA51" s="1" t="s">
        <v>53</v>
      </c>
      <c r="AB51" s="1">
        <v>7</v>
      </c>
      <c r="AD51" s="1" t="s">
        <v>51</v>
      </c>
      <c r="AF51" s="1" t="s">
        <v>52</v>
      </c>
    </row>
    <row r="52" spans="1:32" x14ac:dyDescent="0.2">
      <c r="A52" s="1" t="s">
        <v>49</v>
      </c>
      <c r="B52" s="5" t="s">
        <v>50</v>
      </c>
      <c r="C52" s="30">
        <v>47734.368499999997</v>
      </c>
      <c r="D52" s="30" t="s">
        <v>36</v>
      </c>
      <c r="E52" s="1">
        <f t="shared" si="1"/>
        <v>-7967.543464856969</v>
      </c>
      <c r="F52" s="1">
        <f t="shared" si="8"/>
        <v>-7967.5</v>
      </c>
      <c r="G52" s="1">
        <f t="shared" si="2"/>
        <v>-2.5998000004619826E-2</v>
      </c>
      <c r="H52" s="1">
        <f t="shared" si="3"/>
        <v>-2.5998000004619826E-2</v>
      </c>
      <c r="J52" s="15"/>
      <c r="O52" s="1">
        <f t="shared" ref="O52:O64" ca="1" si="9">C$11+C$12*F52</f>
        <v>3.6845034311262272E-2</v>
      </c>
      <c r="P52" s="33">
        <f t="shared" si="4"/>
        <v>-1.9837873401921849E-2</v>
      </c>
      <c r="Q52" s="102">
        <f t="shared" si="5"/>
        <v>32715.868499999997</v>
      </c>
      <c r="R52" s="34">
        <f t="shared" si="6"/>
        <v>3.7947159761267313E-5</v>
      </c>
      <c r="AA52" s="1" t="s">
        <v>53</v>
      </c>
      <c r="AB52" s="1">
        <v>6</v>
      </c>
      <c r="AD52" s="1" t="s">
        <v>51</v>
      </c>
      <c r="AF52" s="1" t="s">
        <v>52</v>
      </c>
    </row>
    <row r="53" spans="1:32" x14ac:dyDescent="0.2">
      <c r="A53" s="1" t="s">
        <v>49</v>
      </c>
      <c r="B53" s="5" t="s">
        <v>50</v>
      </c>
      <c r="C53" s="30">
        <v>47740.357499999998</v>
      </c>
      <c r="D53" s="30" t="s">
        <v>36</v>
      </c>
      <c r="E53" s="1">
        <f t="shared" ref="E53:E64" si="10">+(C53-C$7)/C$8</f>
        <v>-7957.5307320178781</v>
      </c>
      <c r="F53" s="1">
        <f t="shared" si="8"/>
        <v>-7957.5</v>
      </c>
      <c r="G53" s="1">
        <f t="shared" ref="G53:G64" si="11">+C53-(C$7+F53*C$8)</f>
        <v>-1.8382000002020504E-2</v>
      </c>
      <c r="H53" s="1">
        <f t="shared" ref="H53:H64" si="12">G53</f>
        <v>-1.8382000002020504E-2</v>
      </c>
      <c r="J53" s="15"/>
      <c r="O53" s="1">
        <f t="shared" ca="1" si="9"/>
        <v>3.681654659998386E-2</v>
      </c>
      <c r="P53" s="33">
        <f t="shared" ref="P53:P64" si="13">D$11+D$12*F53+D$13*F53^2</f>
        <v>-1.9805436382706855E-2</v>
      </c>
      <c r="Q53" s="102">
        <f t="shared" ref="Q53:Q64" si="14">+C53-15018.5</f>
        <v>32721.857499999998</v>
      </c>
      <c r="R53" s="34">
        <f t="shared" ref="R53:R64" si="15">(P53-H53)^2</f>
        <v>2.0261711298614575E-6</v>
      </c>
      <c r="AA53" s="1" t="s">
        <v>53</v>
      </c>
      <c r="AB53" s="1">
        <v>10</v>
      </c>
      <c r="AD53" s="1" t="s">
        <v>51</v>
      </c>
      <c r="AF53" s="1" t="s">
        <v>52</v>
      </c>
    </row>
    <row r="54" spans="1:32" x14ac:dyDescent="0.2">
      <c r="A54" s="1" t="s">
        <v>49</v>
      </c>
      <c r="B54" s="5" t="s">
        <v>50</v>
      </c>
      <c r="C54" s="30">
        <v>47768.463100000001</v>
      </c>
      <c r="D54" s="30" t="s">
        <v>36</v>
      </c>
      <c r="E54" s="1">
        <f t="shared" si="10"/>
        <v>-7910.5422758344885</v>
      </c>
      <c r="F54" s="1">
        <f t="shared" si="8"/>
        <v>-7910.5</v>
      </c>
      <c r="G54" s="1">
        <f t="shared" si="11"/>
        <v>-2.5286800002504606E-2</v>
      </c>
      <c r="H54" s="1">
        <f t="shared" si="12"/>
        <v>-2.5286800002504606E-2</v>
      </c>
      <c r="J54" s="15"/>
      <c r="O54" s="1">
        <f t="shared" ca="1" si="9"/>
        <v>3.6682654356975299E-2</v>
      </c>
      <c r="P54" s="33">
        <f t="shared" si="13"/>
        <v>-1.96532361448639E-2</v>
      </c>
      <c r="Q54" s="102">
        <f t="shared" si="14"/>
        <v>32749.963100000001</v>
      </c>
      <c r="R54" s="34">
        <f t="shared" si="15"/>
        <v>3.1737041738115634E-5</v>
      </c>
      <c r="AA54" s="1" t="s">
        <v>53</v>
      </c>
      <c r="AB54" s="1">
        <v>8</v>
      </c>
      <c r="AD54" s="1" t="s">
        <v>54</v>
      </c>
      <c r="AF54" s="1" t="s">
        <v>52</v>
      </c>
    </row>
    <row r="55" spans="1:32" x14ac:dyDescent="0.2">
      <c r="A55" s="1" t="s">
        <v>49</v>
      </c>
      <c r="B55" s="5" t="s">
        <v>50</v>
      </c>
      <c r="C55" s="30">
        <v>47768.466500000002</v>
      </c>
      <c r="D55" s="30" t="s">
        <v>36</v>
      </c>
      <c r="E55" s="1">
        <f t="shared" si="10"/>
        <v>-7910.5365915313214</v>
      </c>
      <c r="F55" s="1">
        <f t="shared" si="8"/>
        <v>-7910.5</v>
      </c>
      <c r="G55" s="1">
        <f t="shared" si="11"/>
        <v>-2.1886800001084339E-2</v>
      </c>
      <c r="H55" s="1">
        <f t="shared" si="12"/>
        <v>-2.1886800001084339E-2</v>
      </c>
      <c r="J55" s="15"/>
      <c r="O55" s="1">
        <f t="shared" ca="1" si="9"/>
        <v>3.6682654356975299E-2</v>
      </c>
      <c r="P55" s="33">
        <f t="shared" si="13"/>
        <v>-1.96532361448639E-2</v>
      </c>
      <c r="Q55" s="102">
        <f t="shared" si="14"/>
        <v>32749.966500000002</v>
      </c>
      <c r="R55" s="34">
        <f t="shared" si="15"/>
        <v>4.9888074998143186E-6</v>
      </c>
      <c r="AA55" s="1" t="s">
        <v>53</v>
      </c>
      <c r="AB55" s="1">
        <v>5</v>
      </c>
      <c r="AD55" s="1" t="s">
        <v>51</v>
      </c>
      <c r="AF55" s="1" t="s">
        <v>52</v>
      </c>
    </row>
    <row r="56" spans="1:32" x14ac:dyDescent="0.2">
      <c r="A56" s="1" t="s">
        <v>49</v>
      </c>
      <c r="B56" s="5" t="s">
        <v>50</v>
      </c>
      <c r="C56" s="30">
        <v>48091.465100000001</v>
      </c>
      <c r="D56" s="30" t="s">
        <v>36</v>
      </c>
      <c r="E56" s="1">
        <f t="shared" si="10"/>
        <v>-7370.5301314879625</v>
      </c>
      <c r="F56" s="1">
        <f t="shared" si="8"/>
        <v>-7370.5</v>
      </c>
      <c r="G56" s="1">
        <f t="shared" si="11"/>
        <v>-1.8022799995378591E-2</v>
      </c>
      <c r="H56" s="1">
        <f t="shared" si="12"/>
        <v>-1.8022799995378591E-2</v>
      </c>
      <c r="J56" s="15"/>
      <c r="O56" s="1">
        <f t="shared" ca="1" si="9"/>
        <v>3.5144317947940817E-2</v>
      </c>
      <c r="P56" s="33">
        <f t="shared" si="13"/>
        <v>-1.7934576621291318E-2</v>
      </c>
      <c r="Q56" s="102">
        <f t="shared" si="14"/>
        <v>33072.965100000001</v>
      </c>
      <c r="R56" s="34">
        <f t="shared" si="15"/>
        <v>7.7833637353429885E-9</v>
      </c>
      <c r="AA56" s="1" t="s">
        <v>53</v>
      </c>
      <c r="AB56" s="1">
        <v>6</v>
      </c>
      <c r="AD56" s="1" t="s">
        <v>51</v>
      </c>
      <c r="AF56" s="1" t="s">
        <v>52</v>
      </c>
    </row>
    <row r="57" spans="1:32" x14ac:dyDescent="0.2">
      <c r="A57" s="1" t="s">
        <v>49</v>
      </c>
      <c r="B57" s="5" t="s">
        <v>50</v>
      </c>
      <c r="C57" s="30">
        <v>48094.452499999999</v>
      </c>
      <c r="D57" s="30" t="s">
        <v>36</v>
      </c>
      <c r="E57" s="1">
        <f t="shared" si="10"/>
        <v>-7365.5356352309118</v>
      </c>
      <c r="F57" s="1">
        <f t="shared" si="8"/>
        <v>-7365.5</v>
      </c>
      <c r="G57" s="1">
        <f t="shared" si="11"/>
        <v>-2.1314800003892742E-2</v>
      </c>
      <c r="H57" s="1">
        <f t="shared" si="12"/>
        <v>-2.1314800003892742E-2</v>
      </c>
      <c r="J57" s="15"/>
      <c r="O57" s="1">
        <f t="shared" ca="1" si="9"/>
        <v>3.5130074092301608E-2</v>
      </c>
      <c r="P57" s="33">
        <f t="shared" si="13"/>
        <v>-1.791892121673026E-2</v>
      </c>
      <c r="Q57" s="102">
        <f t="shared" si="14"/>
        <v>33075.952499999999</v>
      </c>
      <c r="R57" s="34">
        <f t="shared" si="15"/>
        <v>1.1531992737100133E-5</v>
      </c>
      <c r="AA57" s="1" t="s">
        <v>53</v>
      </c>
      <c r="AB57" s="1">
        <v>6</v>
      </c>
      <c r="AD57" s="1" t="s">
        <v>51</v>
      </c>
      <c r="AF57" s="1" t="s">
        <v>52</v>
      </c>
    </row>
    <row r="58" spans="1:32" x14ac:dyDescent="0.2">
      <c r="A58" s="1" t="s">
        <v>49</v>
      </c>
      <c r="B58" s="5" t="s">
        <v>50</v>
      </c>
      <c r="C58" s="30">
        <v>48094.4539</v>
      </c>
      <c r="D58" s="30" t="s">
        <v>36</v>
      </c>
      <c r="E58" s="1">
        <f t="shared" si="10"/>
        <v>-7365.5332946354893</v>
      </c>
      <c r="F58" s="1">
        <f t="shared" si="8"/>
        <v>-7365.5</v>
      </c>
      <c r="G58" s="1">
        <f t="shared" si="11"/>
        <v>-1.9914800002879929E-2</v>
      </c>
      <c r="H58" s="1">
        <f t="shared" si="12"/>
        <v>-1.9914800002879929E-2</v>
      </c>
      <c r="J58" s="15"/>
      <c r="O58" s="1">
        <f t="shared" ca="1" si="9"/>
        <v>3.5130074092301608E-2</v>
      </c>
      <c r="P58" s="33">
        <f t="shared" si="13"/>
        <v>-1.791892121673026E-2</v>
      </c>
      <c r="Q58" s="102">
        <f t="shared" si="14"/>
        <v>33075.9539</v>
      </c>
      <c r="R58" s="34">
        <f t="shared" si="15"/>
        <v>3.9835321290022769E-6</v>
      </c>
    </row>
    <row r="59" spans="1:32" x14ac:dyDescent="0.2">
      <c r="A59" s="1" t="s">
        <v>49</v>
      </c>
      <c r="B59" s="5" t="s">
        <v>50</v>
      </c>
      <c r="C59" s="30">
        <v>48122.567499999997</v>
      </c>
      <c r="D59" s="30" t="s">
        <v>36</v>
      </c>
      <c r="E59" s="1">
        <f t="shared" si="10"/>
        <v>-7318.5314636211342</v>
      </c>
      <c r="F59" s="1">
        <f t="shared" si="8"/>
        <v>-7318.5</v>
      </c>
      <c r="G59" s="1">
        <f t="shared" si="11"/>
        <v>-1.8819600001734216E-2</v>
      </c>
      <c r="H59" s="1">
        <f t="shared" si="12"/>
        <v>-1.8819600001734216E-2</v>
      </c>
      <c r="J59" s="15"/>
      <c r="O59" s="1">
        <f t="shared" ca="1" si="9"/>
        <v>3.4996181849293054E-2</v>
      </c>
      <c r="P59" s="33">
        <f t="shared" si="13"/>
        <v>-1.7771991907335485E-2</v>
      </c>
      <c r="Q59" s="102">
        <f t="shared" si="14"/>
        <v>33104.067499999997</v>
      </c>
      <c r="R59" s="34">
        <f t="shared" si="15"/>
        <v>1.0974827194497391E-6</v>
      </c>
    </row>
    <row r="60" spans="1:32" x14ac:dyDescent="0.2">
      <c r="A60" s="1" t="s">
        <v>49</v>
      </c>
      <c r="B60" s="5" t="s">
        <v>45</v>
      </c>
      <c r="C60" s="30">
        <v>48123.466</v>
      </c>
      <c r="D60" s="30" t="s">
        <v>36</v>
      </c>
      <c r="E60" s="1">
        <f t="shared" si="10"/>
        <v>-7317.0293029171844</v>
      </c>
      <c r="F60" s="1">
        <f t="shared" si="8"/>
        <v>-7317</v>
      </c>
      <c r="G60" s="1">
        <f t="shared" si="11"/>
        <v>-1.7527199997857679E-2</v>
      </c>
      <c r="H60" s="1">
        <f t="shared" si="12"/>
        <v>-1.7527199997857679E-2</v>
      </c>
      <c r="J60" s="15"/>
      <c r="O60" s="1">
        <f t="shared" ca="1" si="9"/>
        <v>3.4991908692601291E-2</v>
      </c>
      <c r="P60" s="33">
        <f t="shared" si="13"/>
        <v>-1.7767309564871415E-2</v>
      </c>
      <c r="Q60" s="102">
        <f t="shared" si="14"/>
        <v>33104.966</v>
      </c>
      <c r="R60" s="34">
        <f t="shared" si="15"/>
        <v>5.7652604171524171E-8</v>
      </c>
    </row>
    <row r="61" spans="1:32" x14ac:dyDescent="0.2">
      <c r="A61" s="1" t="s">
        <v>49</v>
      </c>
      <c r="B61" s="5" t="s">
        <v>50</v>
      </c>
      <c r="C61" s="30">
        <v>48127.354599999999</v>
      </c>
      <c r="D61" s="30" t="s">
        <v>36</v>
      </c>
      <c r="E61" s="1">
        <f t="shared" si="10"/>
        <v>-7310.5281319507358</v>
      </c>
      <c r="F61" s="1">
        <f t="shared" si="8"/>
        <v>-7310.5</v>
      </c>
      <c r="G61" s="1">
        <f t="shared" si="11"/>
        <v>-1.6826800005219411E-2</v>
      </c>
      <c r="H61" s="1">
        <f t="shared" si="12"/>
        <v>-1.6826800005219411E-2</v>
      </c>
      <c r="J61" s="15"/>
      <c r="O61" s="1">
        <f t="shared" ca="1" si="9"/>
        <v>3.4973391680270319E-2</v>
      </c>
      <c r="P61" s="33">
        <f t="shared" si="13"/>
        <v>-1.7747024339586956E-2</v>
      </c>
      <c r="Q61" s="102">
        <f t="shared" si="14"/>
        <v>33108.854599999999</v>
      </c>
      <c r="R61" s="34">
        <f t="shared" si="15"/>
        <v>8.4681282556219094E-7</v>
      </c>
    </row>
    <row r="62" spans="1:32" x14ac:dyDescent="0.2">
      <c r="A62" s="1" t="s">
        <v>49</v>
      </c>
      <c r="B62" s="5" t="s">
        <v>50</v>
      </c>
      <c r="C62" s="30">
        <v>48127.355199999998</v>
      </c>
      <c r="D62" s="30" t="s">
        <v>36</v>
      </c>
      <c r="E62" s="1">
        <f t="shared" si="10"/>
        <v>-7310.5271288384138</v>
      </c>
      <c r="F62" s="1">
        <f t="shared" si="8"/>
        <v>-7310.5</v>
      </c>
      <c r="G62" s="1">
        <f t="shared" si="11"/>
        <v>-1.6226800005824771E-2</v>
      </c>
      <c r="H62" s="1">
        <f t="shared" si="12"/>
        <v>-1.6226800005824771E-2</v>
      </c>
      <c r="J62" s="15"/>
      <c r="O62" s="1">
        <f t="shared" ca="1" si="9"/>
        <v>3.4973391680270319E-2</v>
      </c>
      <c r="P62" s="33">
        <f t="shared" si="13"/>
        <v>-1.7747024339586956E-2</v>
      </c>
      <c r="Q62" s="102">
        <f t="shared" si="14"/>
        <v>33108.855199999998</v>
      </c>
      <c r="R62" s="34">
        <f t="shared" si="15"/>
        <v>2.3110820249626798E-6</v>
      </c>
      <c r="AA62" s="1" t="s">
        <v>53</v>
      </c>
      <c r="AF62" s="1" t="s">
        <v>55</v>
      </c>
    </row>
    <row r="63" spans="1:32" x14ac:dyDescent="0.2">
      <c r="A63" s="32" t="s">
        <v>49</v>
      </c>
      <c r="B63" s="35" t="s">
        <v>45</v>
      </c>
      <c r="C63" s="36">
        <v>48144.401700000002</v>
      </c>
      <c r="D63" s="36" t="s">
        <v>36</v>
      </c>
      <c r="E63" s="1">
        <f t="shared" si="10"/>
        <v>-7282.0278718102672</v>
      </c>
      <c r="F63" s="1">
        <f t="shared" si="8"/>
        <v>-7282</v>
      </c>
      <c r="G63" s="1">
        <f t="shared" si="11"/>
        <v>-1.6671199999109376E-2</v>
      </c>
      <c r="H63" s="1">
        <f t="shared" si="12"/>
        <v>-1.6671199999109376E-2</v>
      </c>
      <c r="J63" s="15"/>
      <c r="O63" s="1">
        <f t="shared" ca="1" si="9"/>
        <v>3.4892201703126832E-2</v>
      </c>
      <c r="P63" s="33">
        <f t="shared" si="13"/>
        <v>-1.7658175911026062E-2</v>
      </c>
      <c r="Q63" s="102">
        <f t="shared" si="14"/>
        <v>33125.901700000002</v>
      </c>
      <c r="R63" s="34">
        <f t="shared" si="15"/>
        <v>9.74121450703773E-7</v>
      </c>
      <c r="AA63" s="1" t="s">
        <v>53</v>
      </c>
      <c r="AB63" s="1">
        <v>8</v>
      </c>
      <c r="AD63" s="1" t="s">
        <v>51</v>
      </c>
      <c r="AF63" s="1" t="s">
        <v>52</v>
      </c>
    </row>
    <row r="64" spans="1:32" x14ac:dyDescent="0.2">
      <c r="A64" s="32" t="s">
        <v>49</v>
      </c>
      <c r="B64" s="35" t="s">
        <v>45</v>
      </c>
      <c r="C64" s="36">
        <v>48162.345800000003</v>
      </c>
      <c r="D64" s="36" t="s">
        <v>36</v>
      </c>
      <c r="E64" s="1">
        <f t="shared" si="10"/>
        <v>-7252.0279587466675</v>
      </c>
      <c r="F64" s="1">
        <f t="shared" si="8"/>
        <v>-7252</v>
      </c>
      <c r="G64" s="1">
        <f t="shared" si="11"/>
        <v>-1.6723199994885363E-2</v>
      </c>
      <c r="H64" s="1">
        <f t="shared" si="12"/>
        <v>-1.6723199994885363E-2</v>
      </c>
      <c r="J64" s="15"/>
      <c r="O64" s="1">
        <f t="shared" ca="1" si="9"/>
        <v>3.4806738569291583E-2</v>
      </c>
      <c r="P64" s="33">
        <f t="shared" si="13"/>
        <v>-1.7564817481402616E-2</v>
      </c>
      <c r="Q64" s="102">
        <f t="shared" si="14"/>
        <v>33143.845800000003</v>
      </c>
      <c r="R64" s="34">
        <f t="shared" si="15"/>
        <v>7.0831999361161841E-7</v>
      </c>
      <c r="AA64" s="1" t="s">
        <v>53</v>
      </c>
      <c r="AF64" s="1" t="s">
        <v>55</v>
      </c>
    </row>
    <row r="65" spans="1:18" x14ac:dyDescent="0.2">
      <c r="A65" s="37" t="s">
        <v>56</v>
      </c>
      <c r="B65" s="38" t="s">
        <v>57</v>
      </c>
      <c r="C65" s="37">
        <v>48478.464899999999</v>
      </c>
      <c r="D65" s="37" t="s">
        <v>37</v>
      </c>
      <c r="E65" s="1">
        <f t="shared" ref="E65:E99" si="16">+(C65-C$7)/C$8</f>
        <v>-6723.5230174153703</v>
      </c>
      <c r="F65" s="1">
        <f t="shared" ref="F65:F101" si="17">ROUND(2*E65,0)/2</f>
        <v>-6723.5</v>
      </c>
      <c r="G65" s="1">
        <f t="shared" ref="G65:G99" si="18">+C65-(C$7+F65*C$8)</f>
        <v>-1.3767600001301616E-2</v>
      </c>
      <c r="J65" s="32">
        <f>G65</f>
        <v>-1.3767600001301616E-2</v>
      </c>
      <c r="O65" s="1">
        <f t="shared" ref="O65:O99" ca="1" si="19">C$11+C$12*F65</f>
        <v>3.3301163028227276E-2</v>
      </c>
      <c r="P65" s="33">
        <f t="shared" ref="P65:P99" si="20">D$11+D$12*F65+D$13*F65^2</f>
        <v>-1.5948111122320523E-2</v>
      </c>
      <c r="Q65" s="102">
        <f t="shared" ref="Q65:Q99" si="21">+C65-15018.5</f>
        <v>33459.964899999999</v>
      </c>
      <c r="R65" s="34">
        <f t="shared" ref="R65:R99" si="22">(P65-H65)^2</f>
        <v>2.5434224836988354E-4</v>
      </c>
    </row>
    <row r="66" spans="1:18" x14ac:dyDescent="0.2">
      <c r="A66" s="37" t="s">
        <v>56</v>
      </c>
      <c r="B66" s="38" t="s">
        <v>57</v>
      </c>
      <c r="C66" s="37">
        <v>48484.444100000001</v>
      </c>
      <c r="D66" s="37" t="s">
        <v>37</v>
      </c>
      <c r="E66" s="1">
        <f t="shared" si="16"/>
        <v>-6713.5266687442236</v>
      </c>
      <c r="F66" s="1">
        <f t="shared" si="17"/>
        <v>-6713.5</v>
      </c>
      <c r="G66" s="1">
        <f t="shared" si="18"/>
        <v>-1.5951599998516031E-2</v>
      </c>
      <c r="J66" s="32">
        <f>G66</f>
        <v>-1.5951599998516031E-2</v>
      </c>
      <c r="O66" s="1">
        <f t="shared" ca="1" si="19"/>
        <v>3.3272675316948858E-2</v>
      </c>
      <c r="P66" s="33">
        <f t="shared" si="20"/>
        <v>-1.5918030714300733E-2</v>
      </c>
      <c r="Q66" s="102">
        <f t="shared" si="21"/>
        <v>33465.944100000001</v>
      </c>
      <c r="R66" s="34">
        <f t="shared" si="22"/>
        <v>2.5338370182142149E-4</v>
      </c>
    </row>
    <row r="67" spans="1:18" x14ac:dyDescent="0.2">
      <c r="A67" s="28" t="s">
        <v>58</v>
      </c>
      <c r="B67" s="29" t="s">
        <v>45</v>
      </c>
      <c r="C67" s="28">
        <v>49901.745000000003</v>
      </c>
      <c r="D67" s="30"/>
      <c r="E67" s="1">
        <f t="shared" si="16"/>
        <v>-4344.006671365687</v>
      </c>
      <c r="F67" s="1">
        <f t="shared" si="17"/>
        <v>-4344</v>
      </c>
      <c r="G67" s="1">
        <f t="shared" si="18"/>
        <v>-3.990400000475347E-3</v>
      </c>
      <c r="I67" s="32">
        <f t="shared" ref="I67:I77" si="23">G67</f>
        <v>-3.990400000475347E-3</v>
      </c>
      <c r="O67" s="1">
        <f t="shared" ca="1" si="19"/>
        <v>2.6522512129528098E-2</v>
      </c>
      <c r="P67" s="33">
        <f t="shared" si="20"/>
        <v>-9.3245256523882304E-3</v>
      </c>
      <c r="Q67" s="102">
        <f t="shared" si="21"/>
        <v>34883.245000000003</v>
      </c>
      <c r="R67" s="34">
        <f t="shared" si="22"/>
        <v>8.6946778642046148E-5</v>
      </c>
    </row>
    <row r="68" spans="1:18" x14ac:dyDescent="0.2">
      <c r="A68" s="28" t="s">
        <v>58</v>
      </c>
      <c r="B68" s="29" t="s">
        <v>50</v>
      </c>
      <c r="C68" s="28">
        <v>49924.77</v>
      </c>
      <c r="D68" s="30"/>
      <c r="E68" s="1">
        <f t="shared" si="16"/>
        <v>-4305.5122359641246</v>
      </c>
      <c r="F68" s="1">
        <f t="shared" si="17"/>
        <v>-4305.5</v>
      </c>
      <c r="G68" s="1">
        <f t="shared" si="18"/>
        <v>-7.3188000023947097E-3</v>
      </c>
      <c r="I68" s="32">
        <f t="shared" si="23"/>
        <v>-7.3188000023947097E-3</v>
      </c>
      <c r="O68" s="1">
        <f t="shared" ca="1" si="19"/>
        <v>2.6412834441106196E-2</v>
      </c>
      <c r="P68" s="33">
        <f t="shared" si="20"/>
        <v>-9.2261745875303509E-3</v>
      </c>
      <c r="Q68" s="102">
        <f t="shared" si="21"/>
        <v>34906.269999999997</v>
      </c>
      <c r="R68" s="34">
        <f t="shared" si="22"/>
        <v>8.5122297519590835E-5</v>
      </c>
    </row>
    <row r="69" spans="1:18" x14ac:dyDescent="0.2">
      <c r="A69" s="28" t="s">
        <v>58</v>
      </c>
      <c r="B69" s="29" t="s">
        <v>45</v>
      </c>
      <c r="C69" s="28">
        <v>49925.673000000003</v>
      </c>
      <c r="D69" s="30"/>
      <c r="E69" s="1">
        <f t="shared" si="16"/>
        <v>-4304.002551917747</v>
      </c>
      <c r="F69" s="1">
        <f t="shared" si="17"/>
        <v>-4304</v>
      </c>
      <c r="G69" s="1">
        <f t="shared" si="18"/>
        <v>-1.5263999957824126E-3</v>
      </c>
      <c r="I69" s="32">
        <f t="shared" si="23"/>
        <v>-1.5263999957824126E-3</v>
      </c>
      <c r="O69" s="1">
        <f t="shared" ca="1" si="19"/>
        <v>2.6408561284414434E-2</v>
      </c>
      <c r="P69" s="33">
        <f t="shared" si="20"/>
        <v>-9.2223484110065326E-3</v>
      </c>
      <c r="Q69" s="102">
        <f t="shared" si="21"/>
        <v>34907.173000000003</v>
      </c>
      <c r="R69" s="34">
        <f t="shared" si="22"/>
        <v>8.505171021399472E-5</v>
      </c>
    </row>
    <row r="70" spans="1:18" x14ac:dyDescent="0.2">
      <c r="A70" s="28" t="s">
        <v>58</v>
      </c>
      <c r="B70" s="29" t="s">
        <v>50</v>
      </c>
      <c r="C70" s="28">
        <v>49927.752</v>
      </c>
      <c r="D70" s="30"/>
      <c r="E70" s="1">
        <f t="shared" si="16"/>
        <v>-4300.5267677179727</v>
      </c>
      <c r="F70" s="1">
        <f t="shared" si="17"/>
        <v>-4300.5</v>
      </c>
      <c r="G70" s="1">
        <f t="shared" si="18"/>
        <v>-1.6010799998184666E-2</v>
      </c>
      <c r="I70" s="32">
        <f t="shared" si="23"/>
        <v>-1.6010799998184666E-2</v>
      </c>
      <c r="O70" s="1">
        <f t="shared" ca="1" si="19"/>
        <v>2.6398590585466987E-2</v>
      </c>
      <c r="P70" s="33">
        <f t="shared" si="20"/>
        <v>-9.2134223233685305E-3</v>
      </c>
      <c r="Q70" s="102">
        <f t="shared" si="21"/>
        <v>34909.252</v>
      </c>
      <c r="R70" s="34">
        <f t="shared" si="22"/>
        <v>8.4887150908745571E-5</v>
      </c>
    </row>
    <row r="71" spans="1:18" x14ac:dyDescent="0.2">
      <c r="A71" s="28" t="s">
        <v>58</v>
      </c>
      <c r="B71" s="29" t="s">
        <v>45</v>
      </c>
      <c r="C71" s="28">
        <v>49928.665000000001</v>
      </c>
      <c r="D71" s="30"/>
      <c r="E71" s="1">
        <f t="shared" si="16"/>
        <v>-4299.0003651328852</v>
      </c>
      <c r="F71" s="1">
        <f t="shared" si="17"/>
        <v>-4299</v>
      </c>
      <c r="G71" s="1">
        <f t="shared" si="18"/>
        <v>-2.1839999681105837E-4</v>
      </c>
      <c r="I71" s="32">
        <f t="shared" si="23"/>
        <v>-2.1839999681105837E-4</v>
      </c>
      <c r="O71" s="1">
        <f t="shared" ca="1" si="19"/>
        <v>2.6394317428775224E-2</v>
      </c>
      <c r="P71" s="33">
        <f t="shared" si="20"/>
        <v>-9.2095975676312041E-3</v>
      </c>
      <c r="Q71" s="102">
        <f t="shared" si="21"/>
        <v>34910.165000000001</v>
      </c>
      <c r="R71" s="34">
        <f t="shared" si="22"/>
        <v>8.481668735771859E-5</v>
      </c>
    </row>
    <row r="72" spans="1:18" x14ac:dyDescent="0.2">
      <c r="A72" s="28" t="s">
        <v>58</v>
      </c>
      <c r="B72" s="29" t="s">
        <v>50</v>
      </c>
      <c r="C72" s="28">
        <v>49978.603000000003</v>
      </c>
      <c r="D72" s="30"/>
      <c r="E72" s="1">
        <f t="shared" si="16"/>
        <v>-4215.5113264756073</v>
      </c>
      <c r="F72" s="1">
        <f t="shared" si="17"/>
        <v>-4215.5</v>
      </c>
      <c r="G72" s="1">
        <f t="shared" si="18"/>
        <v>-6.7748000001301989E-3</v>
      </c>
      <c r="I72" s="32">
        <f t="shared" si="23"/>
        <v>-6.7748000001301989E-3</v>
      </c>
      <c r="O72" s="1">
        <f t="shared" ca="1" si="19"/>
        <v>2.6156445039600448E-2</v>
      </c>
      <c r="P72" s="33">
        <f t="shared" si="20"/>
        <v>-8.9973584337286489E-3</v>
      </c>
      <c r="Q72" s="102">
        <f t="shared" si="21"/>
        <v>34960.103000000003</v>
      </c>
      <c r="R72" s="34">
        <f t="shared" si="22"/>
        <v>8.0952458784988048E-5</v>
      </c>
    </row>
    <row r="73" spans="1:18" x14ac:dyDescent="0.2">
      <c r="A73" s="28" t="s">
        <v>58</v>
      </c>
      <c r="B73" s="29" t="s">
        <v>50</v>
      </c>
      <c r="C73" s="28">
        <v>50280.669000000002</v>
      </c>
      <c r="D73" s="30"/>
      <c r="E73" s="1">
        <f t="shared" si="16"/>
        <v>-3710.5011147921596</v>
      </c>
      <c r="F73" s="1">
        <f t="shared" si="17"/>
        <v>-3710.5</v>
      </c>
      <c r="G73" s="1">
        <f t="shared" si="18"/>
        <v>-6.6679999872576445E-4</v>
      </c>
      <c r="I73" s="32">
        <f t="shared" si="23"/>
        <v>-6.6679999872576445E-4</v>
      </c>
      <c r="O73" s="1">
        <f t="shared" ca="1" si="19"/>
        <v>2.4717815620040419E-2</v>
      </c>
      <c r="P73" s="33">
        <f t="shared" si="20"/>
        <v>-7.741906292148164E-3</v>
      </c>
      <c r="Q73" s="102">
        <f t="shared" si="21"/>
        <v>35262.169000000002</v>
      </c>
      <c r="R73" s="34">
        <f t="shared" si="22"/>
        <v>5.9937113036403329E-5</v>
      </c>
    </row>
    <row r="74" spans="1:18" x14ac:dyDescent="0.2">
      <c r="A74" s="28" t="s">
        <v>58</v>
      </c>
      <c r="B74" s="29" t="s">
        <v>45</v>
      </c>
      <c r="C74" s="28">
        <v>50283.347000000002</v>
      </c>
      <c r="D74" s="30"/>
      <c r="E74" s="1">
        <f t="shared" si="16"/>
        <v>-3706.0238901230869</v>
      </c>
      <c r="F74" s="1">
        <f t="shared" si="17"/>
        <v>-3706</v>
      </c>
      <c r="G74" s="1">
        <f t="shared" si="18"/>
        <v>-1.4289599996118341E-2</v>
      </c>
      <c r="I74" s="32">
        <f t="shared" si="23"/>
        <v>-1.4289599996118341E-2</v>
      </c>
      <c r="O74" s="1">
        <f t="shared" ca="1" si="19"/>
        <v>2.470499614996513E-2</v>
      </c>
      <c r="P74" s="33">
        <f t="shared" si="20"/>
        <v>-7.7309362620622971E-3</v>
      </c>
      <c r="Q74" s="102">
        <f t="shared" si="21"/>
        <v>35264.847000000002</v>
      </c>
      <c r="R74" s="34">
        <f t="shared" si="22"/>
        <v>5.9767375488069761E-5</v>
      </c>
    </row>
    <row r="75" spans="1:18" x14ac:dyDescent="0.2">
      <c r="A75" s="28" t="s">
        <v>58</v>
      </c>
      <c r="B75" s="29" t="s">
        <v>50</v>
      </c>
      <c r="C75" s="28">
        <v>51371.671000000002</v>
      </c>
      <c r="D75" s="30"/>
      <c r="E75" s="1">
        <f t="shared" si="16"/>
        <v>-1886.5051967905727</v>
      </c>
      <c r="F75" s="1">
        <f t="shared" si="17"/>
        <v>-1886.5</v>
      </c>
      <c r="G75" s="1">
        <f t="shared" si="18"/>
        <v>-3.1084000002010725E-3</v>
      </c>
      <c r="I75" s="32">
        <f t="shared" si="23"/>
        <v>-3.1084000002010725E-3</v>
      </c>
      <c r="O75" s="1">
        <f t="shared" ca="1" si="19"/>
        <v>1.9521657082857271E-2</v>
      </c>
      <c r="P75" s="33">
        <f t="shared" si="20"/>
        <v>-3.6097381470386798E-3</v>
      </c>
      <c r="Q75" s="102">
        <f t="shared" si="21"/>
        <v>36353.171000000002</v>
      </c>
      <c r="R75" s="34">
        <f t="shared" si="22"/>
        <v>1.3030209490186241E-5</v>
      </c>
    </row>
    <row r="76" spans="1:18" x14ac:dyDescent="0.2">
      <c r="A76" s="28" t="s">
        <v>58</v>
      </c>
      <c r="B76" s="29" t="s">
        <v>45</v>
      </c>
      <c r="C76" s="28">
        <v>51427.61</v>
      </c>
      <c r="D76" s="30"/>
      <c r="E76" s="1">
        <f t="shared" si="16"/>
        <v>-1792.9833630477492</v>
      </c>
      <c r="F76" s="1">
        <f t="shared" si="17"/>
        <v>-1793</v>
      </c>
      <c r="G76" s="1">
        <f t="shared" si="18"/>
        <v>9.95120000152383E-3</v>
      </c>
      <c r="I76" s="32">
        <f t="shared" si="23"/>
        <v>9.95120000152383E-3</v>
      </c>
      <c r="O76" s="1">
        <f t="shared" ca="1" si="19"/>
        <v>1.925529698240408E-2</v>
      </c>
      <c r="P76" s="33">
        <f t="shared" si="20"/>
        <v>-3.4149010528907358E-3</v>
      </c>
      <c r="Q76" s="102">
        <f t="shared" si="21"/>
        <v>36409.11</v>
      </c>
      <c r="R76" s="34">
        <f t="shared" si="22"/>
        <v>1.1661549201034255E-5</v>
      </c>
    </row>
    <row r="77" spans="1:18" x14ac:dyDescent="0.2">
      <c r="A77" s="28" t="s">
        <v>58</v>
      </c>
      <c r="B77" s="29" t="s">
        <v>45</v>
      </c>
      <c r="C77" s="28">
        <v>51431.175000000003</v>
      </c>
      <c r="D77" s="30"/>
      <c r="E77" s="1">
        <f t="shared" si="16"/>
        <v>-1787.0232039942553</v>
      </c>
      <c r="F77" s="1">
        <f t="shared" si="17"/>
        <v>-1787</v>
      </c>
      <c r="G77" s="1">
        <f t="shared" si="18"/>
        <v>-1.3879199999792036E-2</v>
      </c>
      <c r="I77" s="32">
        <f t="shared" si="23"/>
        <v>-1.3879199999792036E-2</v>
      </c>
      <c r="O77" s="1">
        <f t="shared" ca="1" si="19"/>
        <v>1.9238204355637029E-2</v>
      </c>
      <c r="P77" s="33">
        <f t="shared" si="20"/>
        <v>-3.4024546850606402E-3</v>
      </c>
      <c r="Q77" s="102">
        <f t="shared" si="21"/>
        <v>36412.675000000003</v>
      </c>
      <c r="R77" s="34">
        <f t="shared" si="22"/>
        <v>1.15766978838911E-5</v>
      </c>
    </row>
    <row r="78" spans="1:18" x14ac:dyDescent="0.2">
      <c r="A78" s="28" t="s">
        <v>59</v>
      </c>
      <c r="B78" s="29" t="s">
        <v>45</v>
      </c>
      <c r="C78" s="28">
        <v>51702.145100000002</v>
      </c>
      <c r="D78" s="30"/>
      <c r="E78" s="1">
        <f t="shared" si="16"/>
        <v>-1334.0007931274749</v>
      </c>
      <c r="F78" s="1">
        <f t="shared" si="17"/>
        <v>-1334</v>
      </c>
      <c r="G78" s="1">
        <f t="shared" si="18"/>
        <v>-4.7439999616472051E-4</v>
      </c>
      <c r="K78" s="32">
        <f t="shared" ref="K78:K99" si="24">G78</f>
        <v>-4.7439999616472051E-4</v>
      </c>
      <c r="O78" s="1">
        <f t="shared" ca="1" si="19"/>
        <v>1.7947711034724766E-2</v>
      </c>
      <c r="P78" s="33">
        <f t="shared" si="20"/>
        <v>-2.4824485720871836E-3</v>
      </c>
      <c r="Q78" s="102">
        <f t="shared" si="21"/>
        <v>36683.645100000002</v>
      </c>
      <c r="R78" s="34">
        <f t="shared" si="22"/>
        <v>6.1625509130576967E-6</v>
      </c>
    </row>
    <row r="79" spans="1:18" x14ac:dyDescent="0.2">
      <c r="A79" s="28" t="s">
        <v>60</v>
      </c>
      <c r="B79" s="29" t="s">
        <v>50</v>
      </c>
      <c r="C79" s="28">
        <v>52468.063499999997</v>
      </c>
      <c r="D79" s="30"/>
      <c r="E79" s="1">
        <f t="shared" si="16"/>
        <v>-53.497150492266904</v>
      </c>
      <c r="F79" s="1">
        <f t="shared" si="17"/>
        <v>-53.5</v>
      </c>
      <c r="G79" s="1">
        <f t="shared" si="18"/>
        <v>1.7043999978341162E-3</v>
      </c>
      <c r="K79" s="32">
        <f t="shared" si="24"/>
        <v>1.7043999978341162E-3</v>
      </c>
      <c r="O79" s="1">
        <f t="shared" ca="1" si="19"/>
        <v>1.429985960552355E-2</v>
      </c>
      <c r="P79" s="33">
        <f t="shared" si="20"/>
        <v>-9.2109754290287276E-5</v>
      </c>
      <c r="Q79" s="102">
        <f t="shared" si="21"/>
        <v>37449.563499999997</v>
      </c>
      <c r="R79" s="34">
        <f t="shared" si="22"/>
        <v>8.484206835417096E-9</v>
      </c>
    </row>
    <row r="80" spans="1:18" x14ac:dyDescent="0.2">
      <c r="A80" s="36" t="s">
        <v>61</v>
      </c>
      <c r="B80" s="35" t="s">
        <v>45</v>
      </c>
      <c r="C80" s="36">
        <v>52500.0622</v>
      </c>
      <c r="D80" s="36"/>
      <c r="E80" s="1">
        <f t="shared" si="16"/>
        <v>0</v>
      </c>
      <c r="F80" s="1">
        <f t="shared" si="17"/>
        <v>0</v>
      </c>
      <c r="G80" s="1">
        <f t="shared" si="18"/>
        <v>0</v>
      </c>
      <c r="J80" s="32"/>
      <c r="K80" s="32">
        <f t="shared" si="24"/>
        <v>0</v>
      </c>
      <c r="O80" s="1">
        <f t="shared" ca="1" si="19"/>
        <v>1.4147450350184021E-2</v>
      </c>
      <c r="P80" s="33">
        <f t="shared" si="20"/>
        <v>9.9991947941548828E-7</v>
      </c>
      <c r="Q80" s="102">
        <f t="shared" si="21"/>
        <v>37481.5622</v>
      </c>
      <c r="R80" s="34">
        <f t="shared" si="22"/>
        <v>9.9983896531454112E-13</v>
      </c>
    </row>
    <row r="81" spans="1:18" x14ac:dyDescent="0.2">
      <c r="A81" s="39" t="s">
        <v>62</v>
      </c>
      <c r="B81" s="35" t="s">
        <v>50</v>
      </c>
      <c r="C81" s="36">
        <v>53940.679700000001</v>
      </c>
      <c r="D81" s="36">
        <v>1.2999999999999999E-3</v>
      </c>
      <c r="E81" s="1">
        <f t="shared" si="16"/>
        <v>2408.5019453691662</v>
      </c>
      <c r="F81" s="1">
        <f t="shared" si="17"/>
        <v>2408.5</v>
      </c>
      <c r="G81" s="1">
        <f t="shared" si="18"/>
        <v>1.1635999981081113E-3</v>
      </c>
      <c r="K81" s="32">
        <f t="shared" si="24"/>
        <v>1.1635999981081113E-3</v>
      </c>
      <c r="O81" s="1">
        <f t="shared" ca="1" si="19"/>
        <v>7.2861850887774356E-3</v>
      </c>
      <c r="P81" s="33">
        <f t="shared" si="20"/>
        <v>3.6310172052143701E-3</v>
      </c>
      <c r="Q81" s="102">
        <f t="shared" si="21"/>
        <v>38922.179700000001</v>
      </c>
      <c r="R81" s="34">
        <f t="shared" si="22"/>
        <v>1.3184285944562775E-5</v>
      </c>
    </row>
    <row r="82" spans="1:18" x14ac:dyDescent="0.2">
      <c r="A82" s="39" t="s">
        <v>62</v>
      </c>
      <c r="B82" s="35" t="s">
        <v>45</v>
      </c>
      <c r="C82" s="36">
        <v>53944.565300000002</v>
      </c>
      <c r="D82" s="36">
        <v>1.1999999999999999E-3</v>
      </c>
      <c r="E82" s="1">
        <f t="shared" si="16"/>
        <v>2414.9981007740043</v>
      </c>
      <c r="F82" s="1">
        <f t="shared" si="17"/>
        <v>2415</v>
      </c>
      <c r="G82" s="1">
        <f t="shared" si="18"/>
        <v>-1.1359999989508651E-3</v>
      </c>
      <c r="K82" s="32">
        <f t="shared" si="24"/>
        <v>-1.1359999989508651E-3</v>
      </c>
      <c r="O82" s="1">
        <f t="shared" ca="1" si="19"/>
        <v>7.2676680764464652E-3</v>
      </c>
      <c r="P82" s="33">
        <f t="shared" si="20"/>
        <v>3.6393269526722102E-3</v>
      </c>
      <c r="Q82" s="102">
        <f t="shared" si="21"/>
        <v>38926.065300000002</v>
      </c>
      <c r="R82" s="34">
        <f t="shared" si="22"/>
        <v>1.3244700668446396E-5</v>
      </c>
    </row>
    <row r="83" spans="1:18" x14ac:dyDescent="0.2">
      <c r="A83" s="28" t="s">
        <v>63</v>
      </c>
      <c r="B83" s="29" t="s">
        <v>45</v>
      </c>
      <c r="C83" s="28">
        <v>54244.831700000002</v>
      </c>
      <c r="D83" s="30"/>
      <c r="E83" s="1">
        <f t="shared" si="16"/>
        <v>2916.9996442295001</v>
      </c>
      <c r="F83" s="1">
        <f t="shared" si="17"/>
        <v>2917</v>
      </c>
      <c r="G83" s="1">
        <f t="shared" si="18"/>
        <v>-2.1279999782564119E-4</v>
      </c>
      <c r="K83" s="32">
        <f t="shared" si="24"/>
        <v>-2.1279999782564119E-4</v>
      </c>
      <c r="O83" s="1">
        <f t="shared" ca="1" si="19"/>
        <v>5.8375849702699632E-3</v>
      </c>
      <c r="P83" s="33">
        <f t="shared" si="20"/>
        <v>4.256916480586289E-3</v>
      </c>
      <c r="Q83" s="102">
        <f t="shared" si="21"/>
        <v>39226.331700000002</v>
      </c>
      <c r="R83" s="34">
        <f t="shared" si="22"/>
        <v>1.8121337922687159E-5</v>
      </c>
    </row>
    <row r="84" spans="1:18" x14ac:dyDescent="0.2">
      <c r="A84" s="28" t="s">
        <v>64</v>
      </c>
      <c r="B84" s="29" t="s">
        <v>45</v>
      </c>
      <c r="C84" s="28">
        <v>54333.954299999998</v>
      </c>
      <c r="D84" s="30"/>
      <c r="E84" s="1">
        <f t="shared" si="16"/>
        <v>3065.9996081174481</v>
      </c>
      <c r="F84" s="1">
        <f t="shared" si="17"/>
        <v>3066</v>
      </c>
      <c r="G84" s="1">
        <f t="shared" si="18"/>
        <v>-2.3440000222763047E-4</v>
      </c>
      <c r="K84" s="32">
        <f t="shared" si="24"/>
        <v>-2.3440000222763047E-4</v>
      </c>
      <c r="O84" s="1">
        <f t="shared" ca="1" si="19"/>
        <v>5.4131180722215583E-3</v>
      </c>
      <c r="P84" s="33">
        <f t="shared" si="20"/>
        <v>4.431037268191532E-3</v>
      </c>
      <c r="Q84" s="102">
        <f t="shared" si="21"/>
        <v>39315.454299999998</v>
      </c>
      <c r="R84" s="34">
        <f t="shared" si="22"/>
        <v>1.9634091272102274E-5</v>
      </c>
    </row>
    <row r="85" spans="1:18" x14ac:dyDescent="0.2">
      <c r="A85" s="39" t="s">
        <v>65</v>
      </c>
      <c r="B85" s="35" t="s">
        <v>45</v>
      </c>
      <c r="C85" s="36">
        <v>55105.551700000004</v>
      </c>
      <c r="D85" s="36">
        <v>2.0000000000000001E-4</v>
      </c>
      <c r="E85" s="1">
        <f t="shared" si="16"/>
        <v>4355.9977088914593</v>
      </c>
      <c r="F85" s="1">
        <f t="shared" si="17"/>
        <v>4356</v>
      </c>
      <c r="G85" s="1">
        <f t="shared" si="18"/>
        <v>-1.370399993902538E-3</v>
      </c>
      <c r="K85" s="32">
        <f t="shared" si="24"/>
        <v>-1.370399993902538E-3</v>
      </c>
      <c r="O85" s="1">
        <f t="shared" ca="1" si="19"/>
        <v>1.7382033173058455E-3</v>
      </c>
      <c r="P85" s="33">
        <f t="shared" si="20"/>
        <v>5.7626979546841588E-3</v>
      </c>
      <c r="Q85" s="102">
        <f t="shared" si="21"/>
        <v>40087.051700000004</v>
      </c>
      <c r="R85" s="34">
        <f t="shared" si="22"/>
        <v>3.3208687716920986E-5</v>
      </c>
    </row>
    <row r="86" spans="1:18" x14ac:dyDescent="0.2">
      <c r="A86" s="39" t="s">
        <v>66</v>
      </c>
      <c r="B86" s="35" t="s">
        <v>45</v>
      </c>
      <c r="C86" s="36">
        <v>56492.6302</v>
      </c>
      <c r="D86" s="36">
        <v>4.0000000000000002E-4</v>
      </c>
      <c r="E86" s="1">
        <f t="shared" si="16"/>
        <v>6674.9902698104643</v>
      </c>
      <c r="F86" s="1">
        <f t="shared" si="17"/>
        <v>6675</v>
      </c>
      <c r="G86" s="1">
        <f t="shared" si="18"/>
        <v>-5.8199999984935857E-3</v>
      </c>
      <c r="K86" s="32">
        <f t="shared" si="24"/>
        <v>-5.8199999984935857E-3</v>
      </c>
      <c r="O86" s="1">
        <f t="shared" ca="1" si="19"/>
        <v>-4.8680969281589149E-3</v>
      </c>
      <c r="P86" s="33">
        <f t="shared" si="20"/>
        <v>7.3638604925821858E-3</v>
      </c>
      <c r="Q86" s="102">
        <f t="shared" si="21"/>
        <v>41474.1302</v>
      </c>
      <c r="R86" s="34">
        <f t="shared" si="22"/>
        <v>5.4226441354212751E-5</v>
      </c>
    </row>
    <row r="87" spans="1:18" x14ac:dyDescent="0.2">
      <c r="A87" s="28" t="s">
        <v>67</v>
      </c>
      <c r="B87" s="29" t="s">
        <v>50</v>
      </c>
      <c r="C87" s="28">
        <v>56787.211600000002</v>
      </c>
      <c r="D87" s="30"/>
      <c r="E87" s="1">
        <f t="shared" si="16"/>
        <v>7167.4873240039469</v>
      </c>
      <c r="F87" s="1">
        <f t="shared" si="17"/>
        <v>7167.5</v>
      </c>
      <c r="G87" s="1">
        <f t="shared" si="18"/>
        <v>-7.5819999983650632E-3</v>
      </c>
      <c r="K87" s="32">
        <f t="shared" si="24"/>
        <v>-7.5819999983650632E-3</v>
      </c>
      <c r="O87" s="1">
        <f t="shared" ca="1" si="19"/>
        <v>-6.2711167086209208E-3</v>
      </c>
      <c r="P87" s="33">
        <f t="shared" si="20"/>
        <v>7.5727549229058239E-3</v>
      </c>
      <c r="Q87" s="102">
        <f t="shared" si="21"/>
        <v>41768.711600000002</v>
      </c>
      <c r="R87" s="34">
        <f t="shared" si="22"/>
        <v>5.7346617122394395E-5</v>
      </c>
    </row>
    <row r="88" spans="1:18" x14ac:dyDescent="0.2">
      <c r="A88" s="40" t="s">
        <v>68</v>
      </c>
      <c r="B88" s="41" t="s">
        <v>50</v>
      </c>
      <c r="C88" s="40">
        <v>56787.211600000039</v>
      </c>
      <c r="D88" s="40" t="s">
        <v>69</v>
      </c>
      <c r="E88" s="1">
        <f t="shared" si="16"/>
        <v>7167.4873240040079</v>
      </c>
      <c r="F88" s="1">
        <f t="shared" si="17"/>
        <v>7167.5</v>
      </c>
      <c r="G88" s="1">
        <f t="shared" si="18"/>
        <v>-7.5819999619852751E-3</v>
      </c>
      <c r="K88" s="32">
        <f t="shared" si="24"/>
        <v>-7.5819999619852751E-3</v>
      </c>
      <c r="O88" s="1">
        <f t="shared" ca="1" si="19"/>
        <v>-6.2711167086209208E-3</v>
      </c>
      <c r="P88" s="33">
        <f t="shared" si="20"/>
        <v>7.5727549229058239E-3</v>
      </c>
      <c r="Q88" s="102">
        <f t="shared" si="21"/>
        <v>41768.711600000039</v>
      </c>
      <c r="R88" s="34">
        <f t="shared" si="22"/>
        <v>5.7346617122394395E-5</v>
      </c>
    </row>
    <row r="89" spans="1:18" x14ac:dyDescent="0.2">
      <c r="A89" s="42" t="s">
        <v>70</v>
      </c>
      <c r="B89" s="43" t="s">
        <v>50</v>
      </c>
      <c r="C89" s="44">
        <v>57170.618260000003</v>
      </c>
      <c r="D89" s="44">
        <v>6.9999999999999999E-4</v>
      </c>
      <c r="E89" s="1">
        <f t="shared" si="16"/>
        <v>7808.487233055097</v>
      </c>
      <c r="F89" s="1">
        <f t="shared" si="17"/>
        <v>7808.5</v>
      </c>
      <c r="G89" s="1">
        <f t="shared" si="18"/>
        <v>-7.6363999978639185E-3</v>
      </c>
      <c r="K89" s="32">
        <f t="shared" si="24"/>
        <v>-7.6363999978639185E-3</v>
      </c>
      <c r="O89" s="1">
        <f t="shared" ca="1" si="19"/>
        <v>-8.0971790015674106E-3</v>
      </c>
      <c r="P89" s="33">
        <f t="shared" si="20"/>
        <v>7.7758154080420959E-3</v>
      </c>
      <c r="Q89" s="102">
        <f t="shared" si="21"/>
        <v>42152.118260000003</v>
      </c>
      <c r="R89" s="34">
        <f t="shared" si="22"/>
        <v>6.0463305259944865E-5</v>
      </c>
    </row>
    <row r="90" spans="1:18" x14ac:dyDescent="0.2">
      <c r="A90" s="42" t="s">
        <v>70</v>
      </c>
      <c r="B90" s="43" t="s">
        <v>50</v>
      </c>
      <c r="C90" s="44">
        <v>57170.618580000002</v>
      </c>
      <c r="D90" s="44">
        <v>5.9999999999999995E-4</v>
      </c>
      <c r="E90" s="1">
        <f t="shared" si="16"/>
        <v>7808.4877680483351</v>
      </c>
      <c r="F90" s="1">
        <f t="shared" si="17"/>
        <v>7808.5</v>
      </c>
      <c r="G90" s="1">
        <f t="shared" si="18"/>
        <v>-7.3163999986718409E-3</v>
      </c>
      <c r="K90" s="32">
        <f t="shared" si="24"/>
        <v>-7.3163999986718409E-3</v>
      </c>
      <c r="O90" s="1">
        <f t="shared" ca="1" si="19"/>
        <v>-8.0971790015674106E-3</v>
      </c>
      <c r="P90" s="33">
        <f t="shared" si="20"/>
        <v>7.7758154080420959E-3</v>
      </c>
      <c r="Q90" s="102">
        <f t="shared" si="21"/>
        <v>42152.118580000002</v>
      </c>
      <c r="R90" s="34">
        <f t="shared" si="22"/>
        <v>6.0463305259944865E-5</v>
      </c>
    </row>
    <row r="91" spans="1:18" x14ac:dyDescent="0.2">
      <c r="A91" s="42" t="s">
        <v>70</v>
      </c>
      <c r="B91" s="43" t="s">
        <v>50</v>
      </c>
      <c r="C91" s="44">
        <v>57170.619919999997</v>
      </c>
      <c r="D91" s="44">
        <v>8.0000000000000004E-4</v>
      </c>
      <c r="E91" s="1">
        <f t="shared" si="16"/>
        <v>7808.4900083325156</v>
      </c>
      <c r="F91" s="1">
        <f t="shared" si="17"/>
        <v>7808.5</v>
      </c>
      <c r="G91" s="1">
        <f t="shared" si="18"/>
        <v>-5.9764000034192577E-3</v>
      </c>
      <c r="K91" s="32">
        <f t="shared" si="24"/>
        <v>-5.9764000034192577E-3</v>
      </c>
      <c r="O91" s="1">
        <f t="shared" ca="1" si="19"/>
        <v>-8.0971790015674106E-3</v>
      </c>
      <c r="P91" s="33">
        <f t="shared" si="20"/>
        <v>7.7758154080420959E-3</v>
      </c>
      <c r="Q91" s="102">
        <f t="shared" si="21"/>
        <v>42152.119919999997</v>
      </c>
      <c r="R91" s="34">
        <f t="shared" si="22"/>
        <v>6.0463305259944865E-5</v>
      </c>
    </row>
    <row r="92" spans="1:18" x14ac:dyDescent="0.2">
      <c r="A92" s="42" t="s">
        <v>70</v>
      </c>
      <c r="B92" s="43" t="s">
        <v>50</v>
      </c>
      <c r="C92" s="44">
        <v>57170.62023</v>
      </c>
      <c r="D92" s="44">
        <v>1E-3</v>
      </c>
      <c r="E92" s="1">
        <f t="shared" si="16"/>
        <v>7808.490526607221</v>
      </c>
      <c r="F92" s="1">
        <f t="shared" si="17"/>
        <v>7808.5</v>
      </c>
      <c r="G92" s="1">
        <f t="shared" si="18"/>
        <v>-5.66640000033658E-3</v>
      </c>
      <c r="K92" s="32">
        <f t="shared" si="24"/>
        <v>-5.66640000033658E-3</v>
      </c>
      <c r="O92" s="1">
        <f t="shared" ca="1" si="19"/>
        <v>-8.0971790015674106E-3</v>
      </c>
      <c r="P92" s="33">
        <f t="shared" si="20"/>
        <v>7.7758154080420959E-3</v>
      </c>
      <c r="Q92" s="102">
        <f t="shared" si="21"/>
        <v>42152.12023</v>
      </c>
      <c r="R92" s="34">
        <f t="shared" si="22"/>
        <v>6.0463305259944865E-5</v>
      </c>
    </row>
    <row r="93" spans="1:18" x14ac:dyDescent="0.2">
      <c r="A93" s="45" t="s">
        <v>71</v>
      </c>
      <c r="B93" s="46" t="s">
        <v>45</v>
      </c>
      <c r="C93" s="45">
        <v>57224.749400000001</v>
      </c>
      <c r="D93" s="45">
        <v>2.0000000000000001E-4</v>
      </c>
      <c r="E93" s="1">
        <f t="shared" si="16"/>
        <v>7898.9865890569818</v>
      </c>
      <c r="F93" s="1">
        <f t="shared" si="17"/>
        <v>7899</v>
      </c>
      <c r="G93" s="1">
        <f t="shared" si="18"/>
        <v>-8.0215999987558462E-3</v>
      </c>
      <c r="K93" s="32">
        <f t="shared" si="24"/>
        <v>-8.0215999987558462E-3</v>
      </c>
      <c r="O93" s="1">
        <f t="shared" ca="1" si="19"/>
        <v>-8.3549927886370796E-3</v>
      </c>
      <c r="P93" s="33">
        <f t="shared" si="20"/>
        <v>7.7982141586774049E-3</v>
      </c>
      <c r="Q93" s="102">
        <f t="shared" si="21"/>
        <v>42206.249400000001</v>
      </c>
      <c r="R93" s="34">
        <f t="shared" si="22"/>
        <v>6.0812144064596746E-5</v>
      </c>
    </row>
    <row r="94" spans="1:18" x14ac:dyDescent="0.2">
      <c r="A94" s="45" t="s">
        <v>72</v>
      </c>
      <c r="B94" s="46" t="s">
        <v>45</v>
      </c>
      <c r="C94" s="45">
        <v>57526.808900000004</v>
      </c>
      <c r="D94" s="45">
        <v>1E-4</v>
      </c>
      <c r="E94" s="1">
        <f t="shared" si="16"/>
        <v>8403.98593369027</v>
      </c>
      <c r="F94" s="1">
        <f t="shared" si="17"/>
        <v>8404</v>
      </c>
      <c r="G94" s="1">
        <f t="shared" si="18"/>
        <v>-8.4135999932186678E-3</v>
      </c>
      <c r="K94" s="32">
        <f t="shared" si="24"/>
        <v>-8.4135999932186678E-3</v>
      </c>
      <c r="O94" s="1">
        <f t="shared" ca="1" si="19"/>
        <v>-9.7936222081971055E-3</v>
      </c>
      <c r="P94" s="33">
        <f t="shared" si="20"/>
        <v>7.8947170242319228E-3</v>
      </c>
      <c r="Q94" s="102">
        <f t="shared" si="21"/>
        <v>42508.308900000004</v>
      </c>
      <c r="R94" s="34">
        <f t="shared" si="22"/>
        <v>6.2326556892697347E-5</v>
      </c>
    </row>
    <row r="95" spans="1:18" x14ac:dyDescent="0.2">
      <c r="A95" s="47" t="s">
        <v>73</v>
      </c>
      <c r="B95" s="48" t="s">
        <v>45</v>
      </c>
      <c r="C95" s="47">
        <v>57949.689200000001</v>
      </c>
      <c r="D95" s="47">
        <v>2.0000000000000001E-4</v>
      </c>
      <c r="E95" s="1">
        <f t="shared" si="16"/>
        <v>9110.9800006152436</v>
      </c>
      <c r="F95" s="1">
        <f t="shared" si="17"/>
        <v>9111</v>
      </c>
      <c r="G95" s="1">
        <f t="shared" si="18"/>
        <v>-1.1962399999902118E-2</v>
      </c>
      <c r="K95" s="32">
        <f t="shared" si="24"/>
        <v>-1.1962399999902118E-2</v>
      </c>
      <c r="O95" s="1">
        <f t="shared" ca="1" si="19"/>
        <v>-1.1807703395581145E-2</v>
      </c>
      <c r="P95" s="33">
        <f t="shared" si="20"/>
        <v>7.9486577551645936E-3</v>
      </c>
      <c r="Q95" s="102">
        <f t="shared" si="21"/>
        <v>42931.189200000001</v>
      </c>
      <c r="R95" s="34">
        <f t="shared" si="22"/>
        <v>6.3181160108738242E-5</v>
      </c>
    </row>
    <row r="96" spans="1:18" x14ac:dyDescent="0.2">
      <c r="A96" s="47" t="s">
        <v>73</v>
      </c>
      <c r="B96" s="48" t="s">
        <v>45</v>
      </c>
      <c r="C96" s="47">
        <v>57964.642800000001</v>
      </c>
      <c r="D96" s="47">
        <v>1E-4</v>
      </c>
      <c r="E96" s="1">
        <f t="shared" si="16"/>
        <v>9135.9802346747874</v>
      </c>
      <c r="F96" s="1">
        <f t="shared" si="17"/>
        <v>9136</v>
      </c>
      <c r="G96" s="1">
        <f t="shared" si="18"/>
        <v>-1.1822399996162858E-2</v>
      </c>
      <c r="K96" s="32">
        <f t="shared" si="24"/>
        <v>-1.1822399996162858E-2</v>
      </c>
      <c r="O96" s="1">
        <f t="shared" ca="1" si="19"/>
        <v>-1.1878922673777185E-2</v>
      </c>
      <c r="P96" s="33">
        <f t="shared" si="20"/>
        <v>7.9488317765114974E-3</v>
      </c>
      <c r="Q96" s="102">
        <f t="shared" si="21"/>
        <v>42946.142800000001</v>
      </c>
      <c r="R96" s="34">
        <f t="shared" si="22"/>
        <v>6.3183926611278925E-5</v>
      </c>
    </row>
    <row r="97" spans="1:18" x14ac:dyDescent="0.2">
      <c r="A97" s="40" t="s">
        <v>74</v>
      </c>
      <c r="B97" s="41" t="s">
        <v>45</v>
      </c>
      <c r="C97" s="40">
        <v>58301.992099999916</v>
      </c>
      <c r="D97" s="40" t="s">
        <v>17</v>
      </c>
      <c r="E97" s="1">
        <f t="shared" si="16"/>
        <v>9699.9789680781505</v>
      </c>
      <c r="F97" s="1">
        <f t="shared" si="17"/>
        <v>9700</v>
      </c>
      <c r="G97" s="1">
        <f t="shared" si="18"/>
        <v>-1.2580000082380138E-2</v>
      </c>
      <c r="K97" s="32">
        <f t="shared" si="24"/>
        <v>-1.2580000082380138E-2</v>
      </c>
      <c r="O97" s="1">
        <f t="shared" ca="1" si="19"/>
        <v>-1.3485629589879871E-2</v>
      </c>
      <c r="P97" s="33">
        <f t="shared" si="20"/>
        <v>7.9212923921249349E-3</v>
      </c>
      <c r="Q97" s="102">
        <f t="shared" si="21"/>
        <v>43283.492099999916</v>
      </c>
      <c r="R97" s="34">
        <f t="shared" si="22"/>
        <v>6.2746873161536373E-5</v>
      </c>
    </row>
    <row r="98" spans="1:18" x14ac:dyDescent="0.2">
      <c r="A98" s="40" t="s">
        <v>74</v>
      </c>
      <c r="B98" s="41" t="s">
        <v>45</v>
      </c>
      <c r="C98" s="40">
        <v>58301.992899999954</v>
      </c>
      <c r="D98" s="40" t="s">
        <v>17</v>
      </c>
      <c r="E98" s="1">
        <f t="shared" si="16"/>
        <v>9699.980305561312</v>
      </c>
      <c r="F98" s="1">
        <f t="shared" si="17"/>
        <v>9700</v>
      </c>
      <c r="G98" s="1">
        <f t="shared" si="18"/>
        <v>-1.1780000044382177E-2</v>
      </c>
      <c r="K98" s="32">
        <f t="shared" si="24"/>
        <v>-1.1780000044382177E-2</v>
      </c>
      <c r="O98" s="1">
        <f t="shared" ca="1" si="19"/>
        <v>-1.3485629589879871E-2</v>
      </c>
      <c r="P98" s="33">
        <f t="shared" si="20"/>
        <v>7.9212923921249349E-3</v>
      </c>
      <c r="Q98" s="102">
        <f t="shared" si="21"/>
        <v>43283.492899999954</v>
      </c>
      <c r="R98" s="34">
        <f t="shared" si="22"/>
        <v>6.2746873161536373E-5</v>
      </c>
    </row>
    <row r="99" spans="1:18" x14ac:dyDescent="0.2">
      <c r="A99" s="40" t="s">
        <v>74</v>
      </c>
      <c r="B99" s="41" t="s">
        <v>45</v>
      </c>
      <c r="C99" s="40">
        <v>58301.993300000206</v>
      </c>
      <c r="D99" s="40" t="s">
        <v>17</v>
      </c>
      <c r="E99" s="1">
        <f t="shared" si="16"/>
        <v>9699.980974303282</v>
      </c>
      <c r="F99" s="1">
        <f t="shared" si="17"/>
        <v>9700</v>
      </c>
      <c r="G99" s="1">
        <f t="shared" si="18"/>
        <v>-1.1379999792552553E-2</v>
      </c>
      <c r="K99" s="32">
        <f t="shared" si="24"/>
        <v>-1.1379999792552553E-2</v>
      </c>
      <c r="O99" s="1">
        <f t="shared" ca="1" si="19"/>
        <v>-1.3485629589879871E-2</v>
      </c>
      <c r="P99" s="33">
        <f t="shared" si="20"/>
        <v>7.9212923921249349E-3</v>
      </c>
      <c r="Q99" s="102">
        <f t="shared" si="21"/>
        <v>43283.493300000206</v>
      </c>
      <c r="R99" s="34">
        <f t="shared" si="22"/>
        <v>6.2746873161536373E-5</v>
      </c>
    </row>
    <row r="100" spans="1:18" x14ac:dyDescent="0.2">
      <c r="A100" s="49" t="s">
        <v>75</v>
      </c>
      <c r="B100" s="50" t="s">
        <v>50</v>
      </c>
      <c r="C100" s="51">
        <v>58948.274700000002</v>
      </c>
      <c r="D100" s="51" t="s">
        <v>69</v>
      </c>
      <c r="E100" s="1">
        <f>+(C100-C$7)/C$8</f>
        <v>10780.46903526007</v>
      </c>
      <c r="F100" s="1">
        <f t="shared" si="17"/>
        <v>10780.5</v>
      </c>
      <c r="G100" s="1">
        <f>+C100-(C$7+F100*C$8)</f>
        <v>-1.852119999966817E-2</v>
      </c>
      <c r="K100" s="32">
        <f>G100</f>
        <v>-1.852119999966817E-2</v>
      </c>
      <c r="O100" s="1">
        <f ca="1">C$11+C$12*F100</f>
        <v>-1.6563726793512763E-2</v>
      </c>
      <c r="P100" s="33">
        <f>D$11+D$12*F100+D$13*F100^2</f>
        <v>7.7002282997865375E-3</v>
      </c>
      <c r="Q100" s="102">
        <f>+C100-15018.5</f>
        <v>43929.774700000002</v>
      </c>
      <c r="R100" s="34">
        <f>(P100-H100)^2</f>
        <v>5.9293515868833473E-5</v>
      </c>
    </row>
    <row r="101" spans="1:18" ht="12" customHeight="1" x14ac:dyDescent="0.2">
      <c r="A101" s="49" t="s">
        <v>75</v>
      </c>
      <c r="B101" s="50" t="s">
        <v>50</v>
      </c>
      <c r="C101" s="51">
        <v>58948.277600000001</v>
      </c>
      <c r="D101" s="51" t="s">
        <v>76</v>
      </c>
      <c r="E101" s="1">
        <f>+(C101-C$7)/C$8</f>
        <v>10780.473883636298</v>
      </c>
      <c r="F101" s="1">
        <f t="shared" si="17"/>
        <v>10780.5</v>
      </c>
      <c r="G101" s="1">
        <f>+C101-(C$7+F101*C$8)</f>
        <v>-1.5621200000168756E-2</v>
      </c>
      <c r="K101" s="32">
        <f>G101</f>
        <v>-1.5621200000168756E-2</v>
      </c>
      <c r="O101" s="1">
        <f ca="1">C$11+C$12*F101</f>
        <v>-1.6563726793512763E-2</v>
      </c>
      <c r="P101" s="33">
        <f>D$11+D$12*F101+D$13*F101^2</f>
        <v>7.7002282997865375E-3</v>
      </c>
      <c r="Q101" s="102">
        <f>+C101-15018.5</f>
        <v>43929.777600000001</v>
      </c>
      <c r="R101" s="34">
        <f>(P101-H101)^2</f>
        <v>5.9293515868833473E-5</v>
      </c>
    </row>
    <row r="102" spans="1:18" ht="12" customHeight="1" x14ac:dyDescent="0.2">
      <c r="A102" s="98" t="s">
        <v>376</v>
      </c>
      <c r="B102" s="99" t="s">
        <v>45</v>
      </c>
      <c r="C102" s="100">
        <v>59397.775300000001</v>
      </c>
      <c r="D102" s="100">
        <v>4.0000000000000002E-4</v>
      </c>
      <c r="E102" s="1">
        <f>+(C102-C$7)/C$8</f>
        <v>11531.968353812432</v>
      </c>
      <c r="F102" s="1">
        <f>ROUND(2*E102,0)/2</f>
        <v>11532</v>
      </c>
      <c r="G102" s="1">
        <f>+C102-(C$7+F102*C$8)</f>
        <v>-1.8928799996501766E-2</v>
      </c>
      <c r="K102" s="32">
        <f>G102</f>
        <v>-1.8928799996501766E-2</v>
      </c>
      <c r="O102" s="1">
        <f ca="1">C$11+C$12*F102</f>
        <v>-1.8704578296085753E-2</v>
      </c>
      <c r="P102" s="33">
        <f>D$11+D$12*F102+D$13*F102^2</f>
        <v>7.4160713865069096E-3</v>
      </c>
      <c r="Q102" s="102">
        <f>+C102-15018.5</f>
        <v>44379.275300000001</v>
      </c>
      <c r="R102" s="34">
        <f>(P102-H102)^2</f>
        <v>5.4998114809766516E-5</v>
      </c>
    </row>
    <row r="103" spans="1:18" ht="12" customHeight="1" x14ac:dyDescent="0.2">
      <c r="A103" s="103" t="s">
        <v>378</v>
      </c>
      <c r="B103" s="104" t="s">
        <v>45</v>
      </c>
      <c r="C103" s="109">
        <v>59291.308000000194</v>
      </c>
      <c r="D103" s="108" t="s">
        <v>76</v>
      </c>
      <c r="E103" s="1">
        <f t="shared" ref="E103:E107" si="25">+(C103-C$7)/C$8</f>
        <v>11353.970586072042</v>
      </c>
      <c r="F103" s="1">
        <f t="shared" ref="F103:F107" si="26">ROUND(2*E103,0)/2</f>
        <v>11354</v>
      </c>
      <c r="G103" s="1">
        <f t="shared" ref="G103:G107" si="27">+C103-(C$7+F103*C$8)</f>
        <v>-1.7593599804968107E-2</v>
      </c>
      <c r="K103" s="32">
        <f t="shared" ref="K103:K107" si="28">G103</f>
        <v>-1.7593599804968107E-2</v>
      </c>
      <c r="O103" s="1">
        <f t="shared" ref="O103:O107" ca="1" si="29">C$11+C$12*F103</f>
        <v>-1.819749703532994E-2</v>
      </c>
      <c r="P103" s="33">
        <f t="shared" ref="P103:P107" si="30">D$11+D$12*F103+D$13*F103^2</f>
        <v>7.4930458931644177E-3</v>
      </c>
      <c r="Q103" s="102">
        <f t="shared" ref="Q103:Q107" si="31">+C103-15018.5</f>
        <v>44272.808000000194</v>
      </c>
      <c r="R103" s="34">
        <f t="shared" ref="R103:R107" si="32">(P103-H103)^2</f>
        <v>5.6145736757068147E-5</v>
      </c>
    </row>
    <row r="104" spans="1:18" ht="12" customHeight="1" x14ac:dyDescent="0.2">
      <c r="A104" s="103" t="s">
        <v>378</v>
      </c>
      <c r="B104" s="104" t="s">
        <v>45</v>
      </c>
      <c r="C104" s="109">
        <v>59297.285999999847</v>
      </c>
      <c r="D104" s="108" t="s">
        <v>52</v>
      </c>
      <c r="E104" s="1">
        <f t="shared" si="25"/>
        <v>11363.96492851796</v>
      </c>
      <c r="F104" s="1">
        <f t="shared" si="26"/>
        <v>11364</v>
      </c>
      <c r="G104" s="1">
        <f t="shared" si="27"/>
        <v>-2.0977600150217768E-2</v>
      </c>
      <c r="K104" s="32">
        <f t="shared" si="28"/>
        <v>-2.0977600150217768E-2</v>
      </c>
      <c r="O104" s="1">
        <f t="shared" ca="1" si="29"/>
        <v>-1.8225984746608359E-2</v>
      </c>
      <c r="P104" s="33">
        <f t="shared" si="30"/>
        <v>7.4888806107651744E-3</v>
      </c>
      <c r="Q104" s="102">
        <f t="shared" si="31"/>
        <v>44278.785999999847</v>
      </c>
      <c r="R104" s="34">
        <f t="shared" si="32"/>
        <v>5.6083332802294571E-5</v>
      </c>
    </row>
    <row r="105" spans="1:18" ht="12" customHeight="1" x14ac:dyDescent="0.2">
      <c r="A105" s="103" t="s">
        <v>378</v>
      </c>
      <c r="B105" s="104" t="s">
        <v>45</v>
      </c>
      <c r="C105" s="109">
        <v>59297.288999999873</v>
      </c>
      <c r="D105" s="108" t="s">
        <v>380</v>
      </c>
      <c r="E105" s="1">
        <f t="shared" si="25"/>
        <v>11363.969944079619</v>
      </c>
      <c r="F105" s="1">
        <f t="shared" si="26"/>
        <v>11364</v>
      </c>
      <c r="G105" s="1">
        <f t="shared" si="27"/>
        <v>-1.7977600124140736E-2</v>
      </c>
      <c r="K105" s="32">
        <f t="shared" si="28"/>
        <v>-1.7977600124140736E-2</v>
      </c>
      <c r="O105" s="1">
        <f t="shared" ca="1" si="29"/>
        <v>-1.8225984746608359E-2</v>
      </c>
      <c r="P105" s="33">
        <f t="shared" si="30"/>
        <v>7.4888806107651744E-3</v>
      </c>
      <c r="Q105" s="102">
        <f t="shared" si="31"/>
        <v>44278.788999999873</v>
      </c>
      <c r="R105" s="34">
        <f t="shared" si="32"/>
        <v>5.6083332802294571E-5</v>
      </c>
    </row>
    <row r="106" spans="1:18" ht="12" customHeight="1" x14ac:dyDescent="0.2">
      <c r="A106" s="103" t="s">
        <v>378</v>
      </c>
      <c r="B106" s="104" t="s">
        <v>45</v>
      </c>
      <c r="C106" s="109">
        <v>59297.290000000037</v>
      </c>
      <c r="D106" s="108" t="s">
        <v>373</v>
      </c>
      <c r="E106" s="1">
        <f t="shared" si="25"/>
        <v>11363.971615933766</v>
      </c>
      <c r="F106" s="1">
        <f t="shared" si="26"/>
        <v>11364</v>
      </c>
      <c r="G106" s="1">
        <f t="shared" si="27"/>
        <v>-1.6977599960227963E-2</v>
      </c>
      <c r="K106" s="32">
        <f t="shared" si="28"/>
        <v>-1.6977599960227963E-2</v>
      </c>
      <c r="O106" s="1">
        <f t="shared" ca="1" si="29"/>
        <v>-1.8225984746608359E-2</v>
      </c>
      <c r="P106" s="33">
        <f t="shared" si="30"/>
        <v>7.4888806107651744E-3</v>
      </c>
      <c r="Q106" s="102">
        <f t="shared" si="31"/>
        <v>44278.790000000037</v>
      </c>
      <c r="R106" s="34">
        <f t="shared" si="32"/>
        <v>5.6083332802294571E-5</v>
      </c>
    </row>
    <row r="107" spans="1:18" ht="12" customHeight="1" x14ac:dyDescent="0.2">
      <c r="A107" s="103" t="s">
        <v>379</v>
      </c>
      <c r="B107" s="104" t="s">
        <v>45</v>
      </c>
      <c r="C107" s="109">
        <v>59397.775300000001</v>
      </c>
      <c r="D107" s="108">
        <v>4.0000000000000002E-4</v>
      </c>
      <c r="E107" s="1">
        <f t="shared" si="25"/>
        <v>11531.968353812432</v>
      </c>
      <c r="F107" s="1">
        <f t="shared" si="26"/>
        <v>11532</v>
      </c>
      <c r="G107" s="1">
        <f t="shared" si="27"/>
        <v>-1.8928799996501766E-2</v>
      </c>
      <c r="K107" s="32">
        <f t="shared" si="28"/>
        <v>-1.8928799996501766E-2</v>
      </c>
      <c r="O107" s="1">
        <f t="shared" ca="1" si="29"/>
        <v>-1.8704578296085753E-2</v>
      </c>
      <c r="P107" s="33">
        <f t="shared" si="30"/>
        <v>7.4160713865069096E-3</v>
      </c>
      <c r="Q107" s="102">
        <f t="shared" si="31"/>
        <v>44379.275300000001</v>
      </c>
      <c r="R107" s="34">
        <f t="shared" si="32"/>
        <v>5.4998114809766516E-5</v>
      </c>
    </row>
    <row r="108" spans="1:18" ht="12" customHeight="1" x14ac:dyDescent="0.2">
      <c r="A108" s="105" t="s">
        <v>381</v>
      </c>
      <c r="B108" s="106" t="s">
        <v>45</v>
      </c>
      <c r="C108" s="110">
        <v>59762.039700000081</v>
      </c>
      <c r="D108" s="30"/>
      <c r="E108" s="1">
        <f t="shared" ref="E108" si="33">+(C108-C$7)/C$8</f>
        <v>12140.965201364905</v>
      </c>
      <c r="F108" s="1">
        <f t="shared" ref="F108" si="34">ROUND(2*E108,0)/2</f>
        <v>12141</v>
      </c>
      <c r="G108" s="1">
        <f t="shared" ref="G108" si="35">+C108-(C$7+F108*C$8)</f>
        <v>-2.0814399918890558E-2</v>
      </c>
      <c r="K108" s="32">
        <f t="shared" ref="K108" si="36">G108</f>
        <v>-2.0814399918890558E-2</v>
      </c>
      <c r="O108" s="1">
        <f t="shared" ref="O108" ca="1" si="37">C$11+C$12*F108</f>
        <v>-2.0439479912941309E-2</v>
      </c>
      <c r="P108" s="33">
        <f t="shared" ref="P108" si="38">D$11+D$12*F108+D$13*F108^2</f>
        <v>7.1073175337277791E-3</v>
      </c>
      <c r="Q108" s="102">
        <f t="shared" ref="Q108" si="39">+C108-15018.5</f>
        <v>44743.539700000081</v>
      </c>
      <c r="R108" s="34">
        <f t="shared" ref="R108" si="40">(P108-H108)^2</f>
        <v>5.0513962525234323E-5</v>
      </c>
    </row>
    <row r="109" spans="1:18" ht="12" customHeight="1" x14ac:dyDescent="0.2">
      <c r="A109" s="107" t="s">
        <v>382</v>
      </c>
      <c r="B109" s="106" t="s">
        <v>45</v>
      </c>
      <c r="C109" s="108">
        <v>60086.826200000003</v>
      </c>
      <c r="D109" s="108">
        <v>2.0000000000000001E-4</v>
      </c>
      <c r="E109" s="1">
        <f t="shared" ref="E109:E110" si="41">+(C109-C$7)/C$8</f>
        <v>12683.960768945788</v>
      </c>
      <c r="F109" s="1">
        <f t="shared" ref="F109:F110" si="42">ROUND(2*E109,0)/2</f>
        <v>12684</v>
      </c>
      <c r="G109" s="1">
        <f t="shared" ref="G109:G110" si="43">+C109-(C$7+F109*C$8)</f>
        <v>-2.3465599995688535E-2</v>
      </c>
      <c r="K109" s="32">
        <f t="shared" ref="K109:K110" si="44">G109</f>
        <v>-2.3465599995688535E-2</v>
      </c>
      <c r="O109" s="1">
        <f t="shared" ref="O109:O110" ca="1" si="45">C$11+C$12*F109</f>
        <v>-2.1986362635359323E-2</v>
      </c>
      <c r="P109" s="33">
        <f t="shared" ref="P109:P110" si="46">D$11+D$12*F109+D$13*F109^2</f>
        <v>6.7727744830083699E-3</v>
      </c>
      <c r="Q109" s="102">
        <f t="shared" ref="Q109:Q110" si="47">+C109-15018.5</f>
        <v>45068.326200000003</v>
      </c>
      <c r="R109" s="34">
        <f t="shared" ref="R109:R110" si="48">(P109-H109)^2</f>
        <v>4.5870474197689294E-5</v>
      </c>
    </row>
    <row r="110" spans="1:18" x14ac:dyDescent="0.2">
      <c r="A110" s="107" t="s">
        <v>382</v>
      </c>
      <c r="B110" s="106" t="s">
        <v>45</v>
      </c>
      <c r="C110" s="108">
        <v>60130.490100000003</v>
      </c>
      <c r="D110" s="108">
        <v>1E-4</v>
      </c>
      <c r="E110" s="1">
        <f t="shared" si="41"/>
        <v>12756.960429225081</v>
      </c>
      <c r="F110" s="1">
        <f t="shared" si="42"/>
        <v>12757</v>
      </c>
      <c r="G110" s="1">
        <f t="shared" si="43"/>
        <v>-2.3668799993174616E-2</v>
      </c>
      <c r="K110" s="32">
        <f t="shared" si="44"/>
        <v>-2.3668799993174616E-2</v>
      </c>
      <c r="O110" s="1">
        <f t="shared" ca="1" si="45"/>
        <v>-2.2194322927691759E-2</v>
      </c>
      <c r="P110" s="33">
        <f t="shared" si="46"/>
        <v>6.7235397536172525E-3</v>
      </c>
      <c r="Q110" s="102">
        <f t="shared" si="47"/>
        <v>45111.990100000003</v>
      </c>
      <c r="R110" s="34">
        <f t="shared" si="48"/>
        <v>4.5205986818471547E-5</v>
      </c>
    </row>
    <row r="111" spans="1:18" x14ac:dyDescent="0.2">
      <c r="C111" s="30"/>
      <c r="D111" s="30"/>
    </row>
    <row r="112" spans="1:18" x14ac:dyDescent="0.2">
      <c r="C112" s="30"/>
      <c r="D112" s="30"/>
    </row>
    <row r="113" spans="3:4" x14ac:dyDescent="0.2">
      <c r="C113" s="30"/>
      <c r="D113" s="30"/>
    </row>
    <row r="114" spans="3:4" x14ac:dyDescent="0.2">
      <c r="C114" s="30"/>
      <c r="D114" s="30"/>
    </row>
    <row r="115" spans="3:4" x14ac:dyDescent="0.2">
      <c r="C115" s="30"/>
      <c r="D115" s="30"/>
    </row>
    <row r="116" spans="3:4" x14ac:dyDescent="0.2">
      <c r="C116" s="30"/>
      <c r="D116" s="30"/>
    </row>
    <row r="117" spans="3:4" x14ac:dyDescent="0.2">
      <c r="C117" s="30"/>
      <c r="D117" s="30"/>
    </row>
    <row r="118" spans="3:4" x14ac:dyDescent="0.2">
      <c r="C118" s="30"/>
      <c r="D118" s="30"/>
    </row>
    <row r="119" spans="3:4" x14ac:dyDescent="0.2">
      <c r="C119" s="30"/>
      <c r="D119" s="30"/>
    </row>
    <row r="120" spans="3:4" x14ac:dyDescent="0.2">
      <c r="C120" s="30"/>
      <c r="D120" s="30"/>
    </row>
    <row r="121" spans="3:4" x14ac:dyDescent="0.2">
      <c r="C121" s="30"/>
      <c r="D121" s="30"/>
    </row>
    <row r="122" spans="3:4" x14ac:dyDescent="0.2">
      <c r="C122" s="30"/>
      <c r="D122" s="30"/>
    </row>
    <row r="123" spans="3:4" x14ac:dyDescent="0.2">
      <c r="C123" s="30"/>
      <c r="D123" s="30"/>
    </row>
    <row r="124" spans="3:4" x14ac:dyDescent="0.2">
      <c r="C124" s="30"/>
      <c r="D124" s="30"/>
    </row>
    <row r="125" spans="3:4" x14ac:dyDescent="0.2">
      <c r="C125" s="30"/>
      <c r="D125" s="30"/>
    </row>
    <row r="126" spans="3:4" x14ac:dyDescent="0.2">
      <c r="C126" s="30"/>
      <c r="D126" s="30"/>
    </row>
    <row r="127" spans="3:4" x14ac:dyDescent="0.2">
      <c r="C127" s="30"/>
      <c r="D127" s="30"/>
    </row>
    <row r="128" spans="3:4" x14ac:dyDescent="0.2">
      <c r="C128" s="30"/>
      <c r="D128" s="30"/>
    </row>
    <row r="129" spans="3:4" x14ac:dyDescent="0.2">
      <c r="C129" s="30"/>
      <c r="D129" s="30"/>
    </row>
    <row r="130" spans="3:4" x14ac:dyDescent="0.2">
      <c r="C130" s="30"/>
      <c r="D130" s="30"/>
    </row>
    <row r="131" spans="3:4" x14ac:dyDescent="0.2">
      <c r="C131" s="30"/>
      <c r="D131" s="30"/>
    </row>
    <row r="132" spans="3:4" x14ac:dyDescent="0.2">
      <c r="C132" s="30"/>
      <c r="D132" s="30"/>
    </row>
    <row r="133" spans="3:4" x14ac:dyDescent="0.2">
      <c r="C133" s="30"/>
      <c r="D133" s="30"/>
    </row>
    <row r="134" spans="3:4" x14ac:dyDescent="0.2">
      <c r="C134" s="30"/>
      <c r="D134" s="30"/>
    </row>
    <row r="135" spans="3:4" x14ac:dyDescent="0.2">
      <c r="C135" s="30"/>
      <c r="D135" s="30"/>
    </row>
    <row r="136" spans="3:4" x14ac:dyDescent="0.2">
      <c r="C136" s="30"/>
      <c r="D136" s="30"/>
    </row>
    <row r="137" spans="3:4" x14ac:dyDescent="0.2">
      <c r="C137" s="30"/>
      <c r="D137" s="30"/>
    </row>
    <row r="138" spans="3:4" x14ac:dyDescent="0.2">
      <c r="C138" s="30"/>
      <c r="D138" s="30"/>
    </row>
    <row r="139" spans="3:4" x14ac:dyDescent="0.2">
      <c r="C139" s="30"/>
      <c r="D139" s="30"/>
    </row>
    <row r="140" spans="3:4" x14ac:dyDescent="0.2">
      <c r="C140" s="30"/>
      <c r="D140" s="30"/>
    </row>
    <row r="141" spans="3:4" x14ac:dyDescent="0.2">
      <c r="C141" s="30"/>
      <c r="D141" s="30"/>
    </row>
    <row r="142" spans="3:4" x14ac:dyDescent="0.2">
      <c r="C142" s="30"/>
      <c r="D142" s="30"/>
    </row>
    <row r="143" spans="3:4" x14ac:dyDescent="0.2">
      <c r="C143" s="30"/>
      <c r="D143" s="30"/>
    </row>
    <row r="144" spans="3:4" x14ac:dyDescent="0.2">
      <c r="C144" s="30"/>
      <c r="D144" s="30"/>
    </row>
    <row r="145" spans="3:4" x14ac:dyDescent="0.2">
      <c r="C145" s="30"/>
      <c r="D145" s="30"/>
    </row>
    <row r="146" spans="3:4" x14ac:dyDescent="0.2">
      <c r="C146" s="30"/>
      <c r="D146" s="30"/>
    </row>
    <row r="147" spans="3:4" x14ac:dyDescent="0.2">
      <c r="C147" s="30"/>
      <c r="D147" s="30"/>
    </row>
    <row r="148" spans="3:4" x14ac:dyDescent="0.2">
      <c r="C148" s="30"/>
      <c r="D148" s="30"/>
    </row>
    <row r="149" spans="3:4" x14ac:dyDescent="0.2">
      <c r="C149" s="30"/>
      <c r="D149" s="30"/>
    </row>
    <row r="150" spans="3:4" x14ac:dyDescent="0.2">
      <c r="C150" s="30"/>
      <c r="D150" s="30"/>
    </row>
    <row r="151" spans="3:4" x14ac:dyDescent="0.2">
      <c r="C151" s="30"/>
      <c r="D151" s="30"/>
    </row>
    <row r="152" spans="3:4" x14ac:dyDescent="0.2">
      <c r="C152" s="30"/>
      <c r="D152" s="30"/>
    </row>
    <row r="153" spans="3:4" x14ac:dyDescent="0.2">
      <c r="C153" s="30"/>
      <c r="D153" s="30"/>
    </row>
    <row r="154" spans="3:4" x14ac:dyDescent="0.2">
      <c r="C154" s="30"/>
      <c r="D154" s="30"/>
    </row>
    <row r="155" spans="3:4" x14ac:dyDescent="0.2">
      <c r="C155" s="30"/>
      <c r="D155" s="30"/>
    </row>
    <row r="156" spans="3:4" x14ac:dyDescent="0.2">
      <c r="C156" s="30"/>
      <c r="D156" s="30"/>
    </row>
    <row r="157" spans="3:4" x14ac:dyDescent="0.2">
      <c r="C157" s="30"/>
      <c r="D157" s="30"/>
    </row>
    <row r="158" spans="3:4" x14ac:dyDescent="0.2">
      <c r="C158" s="30"/>
      <c r="D158" s="30"/>
    </row>
    <row r="159" spans="3:4" x14ac:dyDescent="0.2">
      <c r="C159" s="30"/>
      <c r="D159" s="30"/>
    </row>
    <row r="160" spans="3:4" x14ac:dyDescent="0.2">
      <c r="C160" s="30"/>
      <c r="D160" s="30"/>
    </row>
    <row r="161" spans="3:4" x14ac:dyDescent="0.2">
      <c r="C161" s="30"/>
      <c r="D161" s="30"/>
    </row>
    <row r="162" spans="3:4" x14ac:dyDescent="0.2">
      <c r="C162" s="30"/>
      <c r="D162" s="30"/>
    </row>
    <row r="163" spans="3:4" x14ac:dyDescent="0.2">
      <c r="C163" s="30"/>
      <c r="D163" s="30"/>
    </row>
    <row r="164" spans="3:4" x14ac:dyDescent="0.2">
      <c r="C164" s="30"/>
      <c r="D164" s="30"/>
    </row>
    <row r="165" spans="3:4" x14ac:dyDescent="0.2">
      <c r="C165" s="30"/>
      <c r="D165" s="30"/>
    </row>
    <row r="166" spans="3:4" x14ac:dyDescent="0.2">
      <c r="C166" s="30"/>
      <c r="D166" s="30"/>
    </row>
    <row r="167" spans="3:4" x14ac:dyDescent="0.2">
      <c r="C167" s="30"/>
      <c r="D167" s="30"/>
    </row>
    <row r="168" spans="3:4" x14ac:dyDescent="0.2">
      <c r="C168" s="30"/>
      <c r="D168" s="30"/>
    </row>
    <row r="169" spans="3:4" x14ac:dyDescent="0.2">
      <c r="C169" s="30"/>
      <c r="D169" s="30"/>
    </row>
    <row r="170" spans="3:4" x14ac:dyDescent="0.2">
      <c r="C170" s="30"/>
      <c r="D170" s="30"/>
    </row>
    <row r="171" spans="3:4" x14ac:dyDescent="0.2">
      <c r="C171" s="30"/>
      <c r="D171" s="30"/>
    </row>
    <row r="172" spans="3:4" x14ac:dyDescent="0.2">
      <c r="C172" s="30"/>
      <c r="D172" s="30"/>
    </row>
    <row r="173" spans="3:4" x14ac:dyDescent="0.2">
      <c r="C173" s="30"/>
      <c r="D173" s="30"/>
    </row>
    <row r="174" spans="3:4" x14ac:dyDescent="0.2">
      <c r="C174" s="30"/>
      <c r="D174" s="30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"/>
  <sheetViews>
    <sheetView topLeftCell="A29" workbookViewId="0">
      <selection activeCell="A41" sqref="A41"/>
    </sheetView>
  </sheetViews>
  <sheetFormatPr defaultRowHeight="12.75" x14ac:dyDescent="0.2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2" t="s">
        <v>77</v>
      </c>
      <c r="I1" s="53" t="s">
        <v>78</v>
      </c>
      <c r="J1" s="54" t="s">
        <v>38</v>
      </c>
    </row>
    <row r="2" spans="1:16" x14ac:dyDescent="0.2">
      <c r="I2" s="55" t="s">
        <v>79</v>
      </c>
      <c r="J2" s="56" t="s">
        <v>37</v>
      </c>
    </row>
    <row r="3" spans="1:16" x14ac:dyDescent="0.2">
      <c r="A3" s="57" t="s">
        <v>80</v>
      </c>
      <c r="I3" s="55" t="s">
        <v>81</v>
      </c>
      <c r="J3" s="56" t="s">
        <v>35</v>
      </c>
    </row>
    <row r="4" spans="1:16" x14ac:dyDescent="0.2">
      <c r="I4" s="55" t="s">
        <v>82</v>
      </c>
      <c r="J4" s="56" t="s">
        <v>35</v>
      </c>
    </row>
    <row r="5" spans="1:16" x14ac:dyDescent="0.2">
      <c r="I5" s="58" t="s">
        <v>69</v>
      </c>
      <c r="J5" s="59" t="s">
        <v>36</v>
      </c>
    </row>
    <row r="11" spans="1:16" ht="12.75" customHeight="1" x14ac:dyDescent="0.2">
      <c r="A11" s="30" t="str">
        <f t="shared" ref="A11:A42" si="0">P11</f>
        <v> AJ 67.462 </v>
      </c>
      <c r="B11" s="5" t="str">
        <f t="shared" ref="B11:B42" si="1">IF(H11=INT(H11),"I","II")</f>
        <v>I</v>
      </c>
      <c r="C11" s="30">
        <f t="shared" ref="C11:C42" si="2">1*G11</f>
        <v>34921.838000000003</v>
      </c>
      <c r="D11" t="str">
        <f t="shared" ref="D11:D42" si="3">VLOOKUP(F11,I$1:J$5,2,FALSE)</f>
        <v>vis</v>
      </c>
      <c r="E11">
        <f>VLOOKUP(C11,Active!C$21:E$973,3,FALSE)</f>
        <v>-29388.222190717061</v>
      </c>
      <c r="F11" s="5" t="s">
        <v>69</v>
      </c>
      <c r="G11" t="str">
        <f t="shared" ref="G11:G42" si="4">MID(I11,3,LEN(I11)-3)</f>
        <v>34921.838</v>
      </c>
      <c r="H11" s="30">
        <f t="shared" ref="H11:H42" si="5">1*K11</f>
        <v>0</v>
      </c>
      <c r="I11" s="60" t="s">
        <v>83</v>
      </c>
      <c r="J11" s="61" t="s">
        <v>84</v>
      </c>
      <c r="K11" s="60">
        <v>0</v>
      </c>
      <c r="L11" s="60" t="s">
        <v>85</v>
      </c>
      <c r="M11" s="61" t="s">
        <v>86</v>
      </c>
      <c r="N11" s="61"/>
      <c r="O11" s="62" t="s">
        <v>87</v>
      </c>
      <c r="P11" s="62" t="s">
        <v>88</v>
      </c>
    </row>
    <row r="12" spans="1:16" ht="12.75" customHeight="1" x14ac:dyDescent="0.2">
      <c r="A12" s="30" t="str">
        <f t="shared" si="0"/>
        <v> GEOS 19.5 </v>
      </c>
      <c r="B12" s="5" t="str">
        <f t="shared" si="1"/>
        <v>II</v>
      </c>
      <c r="C12" s="30">
        <f t="shared" si="2"/>
        <v>45178.511200000001</v>
      </c>
      <c r="D12" t="str">
        <f t="shared" si="3"/>
        <v>vis</v>
      </c>
      <c r="E12">
        <f>VLOOKUP(C12,Active!C$21:E$973,3,FALSE)</f>
        <v>-12240.563388005185</v>
      </c>
      <c r="F12" s="5" t="s">
        <v>69</v>
      </c>
      <c r="G12" t="str">
        <f t="shared" si="4"/>
        <v>45178.5112</v>
      </c>
      <c r="H12" s="30">
        <f t="shared" si="5"/>
        <v>17147.5</v>
      </c>
      <c r="I12" s="60" t="s">
        <v>89</v>
      </c>
      <c r="J12" s="61" t="s">
        <v>90</v>
      </c>
      <c r="K12" s="60">
        <v>17147.5</v>
      </c>
      <c r="L12" s="60" t="s">
        <v>91</v>
      </c>
      <c r="M12" s="61" t="s">
        <v>92</v>
      </c>
      <c r="N12" s="61"/>
      <c r="O12" s="62" t="s">
        <v>93</v>
      </c>
      <c r="P12" s="62" t="s">
        <v>48</v>
      </c>
    </row>
    <row r="13" spans="1:16" ht="12.75" customHeight="1" x14ac:dyDescent="0.2">
      <c r="A13" s="30" t="str">
        <f t="shared" si="0"/>
        <v> GEOS 19.5 </v>
      </c>
      <c r="B13" s="5" t="str">
        <f t="shared" si="1"/>
        <v>II</v>
      </c>
      <c r="C13" s="30">
        <f t="shared" si="2"/>
        <v>45178.518900000003</v>
      </c>
      <c r="D13" t="str">
        <f t="shared" si="3"/>
        <v>vis</v>
      </c>
      <c r="E13">
        <f>VLOOKUP(C13,Active!C$21:E$973,3,FALSE)</f>
        <v>-12240.550514730367</v>
      </c>
      <c r="F13" s="5" t="s">
        <v>69</v>
      </c>
      <c r="G13" t="str">
        <f t="shared" si="4"/>
        <v>45178.5189</v>
      </c>
      <c r="H13" s="30">
        <f t="shared" si="5"/>
        <v>17147.5</v>
      </c>
      <c r="I13" s="60" t="s">
        <v>94</v>
      </c>
      <c r="J13" s="61" t="s">
        <v>95</v>
      </c>
      <c r="K13" s="60">
        <v>17147.5</v>
      </c>
      <c r="L13" s="60" t="s">
        <v>96</v>
      </c>
      <c r="M13" s="61" t="s">
        <v>92</v>
      </c>
      <c r="N13" s="61"/>
      <c r="O13" s="62" t="s">
        <v>97</v>
      </c>
      <c r="P13" s="62" t="s">
        <v>48</v>
      </c>
    </row>
    <row r="14" spans="1:16" ht="12.75" customHeight="1" x14ac:dyDescent="0.2">
      <c r="A14" s="30" t="str">
        <f t="shared" si="0"/>
        <v> GEOS 19.5 </v>
      </c>
      <c r="B14" s="5" t="str">
        <f t="shared" si="1"/>
        <v>II</v>
      </c>
      <c r="C14" s="30">
        <f t="shared" si="2"/>
        <v>45909.446600000003</v>
      </c>
      <c r="D14" t="str">
        <f t="shared" si="3"/>
        <v>vis</v>
      </c>
      <c r="E14">
        <f>VLOOKUP(C14,Active!C$21:E$973,3,FALSE)</f>
        <v>-11018.546209372276</v>
      </c>
      <c r="F14" s="5" t="s">
        <v>69</v>
      </c>
      <c r="G14" t="str">
        <f t="shared" si="4"/>
        <v>45909.4466</v>
      </c>
      <c r="H14" s="30">
        <f t="shared" si="5"/>
        <v>18369.5</v>
      </c>
      <c r="I14" s="60" t="s">
        <v>98</v>
      </c>
      <c r="J14" s="61" t="s">
        <v>99</v>
      </c>
      <c r="K14" s="60">
        <v>18369.5</v>
      </c>
      <c r="L14" s="60" t="s">
        <v>100</v>
      </c>
      <c r="M14" s="61" t="s">
        <v>92</v>
      </c>
      <c r="N14" s="61"/>
      <c r="O14" s="62" t="s">
        <v>101</v>
      </c>
      <c r="P14" s="62" t="s">
        <v>48</v>
      </c>
    </row>
    <row r="15" spans="1:16" ht="12.75" customHeight="1" x14ac:dyDescent="0.2">
      <c r="A15" s="30" t="str">
        <f t="shared" si="0"/>
        <v> GEOS 19.5 </v>
      </c>
      <c r="B15" s="5" t="str">
        <f t="shared" si="1"/>
        <v>II</v>
      </c>
      <c r="C15" s="30">
        <f t="shared" si="2"/>
        <v>47036.342400000001</v>
      </c>
      <c r="D15" t="str">
        <f t="shared" si="3"/>
        <v>vis</v>
      </c>
      <c r="E15">
        <f>VLOOKUP(C15,Active!C$21:E$973,3,FALSE)</f>
        <v>-9134.5411028618109</v>
      </c>
      <c r="F15" s="5" t="s">
        <v>69</v>
      </c>
      <c r="G15" t="str">
        <f t="shared" si="4"/>
        <v>47036.3424</v>
      </c>
      <c r="H15" s="30">
        <f t="shared" si="5"/>
        <v>20253.5</v>
      </c>
      <c r="I15" s="60" t="s">
        <v>102</v>
      </c>
      <c r="J15" s="61" t="s">
        <v>103</v>
      </c>
      <c r="K15" s="60">
        <v>20253.5</v>
      </c>
      <c r="L15" s="60" t="s">
        <v>104</v>
      </c>
      <c r="M15" s="61" t="s">
        <v>92</v>
      </c>
      <c r="N15" s="61"/>
      <c r="O15" s="62" t="s">
        <v>105</v>
      </c>
      <c r="P15" s="62" t="s">
        <v>48</v>
      </c>
    </row>
    <row r="16" spans="1:16" ht="12.75" customHeight="1" x14ac:dyDescent="0.2">
      <c r="A16" s="30" t="str">
        <f t="shared" si="0"/>
        <v> GEOS 19.5 </v>
      </c>
      <c r="B16" s="5" t="str">
        <f t="shared" si="1"/>
        <v>II</v>
      </c>
      <c r="C16" s="30">
        <f t="shared" si="2"/>
        <v>47354.552799999998</v>
      </c>
      <c r="D16" t="str">
        <f t="shared" si="3"/>
        <v>vis</v>
      </c>
      <c r="E16">
        <f>VLOOKUP(C16,Active!C$21:E$973,3,FALSE)</f>
        <v>-8602.5398135281121</v>
      </c>
      <c r="F16" s="5" t="s">
        <v>69</v>
      </c>
      <c r="G16" t="str">
        <f t="shared" si="4"/>
        <v>47354.5528</v>
      </c>
      <c r="H16" s="30">
        <f t="shared" si="5"/>
        <v>20785.5</v>
      </c>
      <c r="I16" s="60" t="s">
        <v>106</v>
      </c>
      <c r="J16" s="61" t="s">
        <v>107</v>
      </c>
      <c r="K16" s="60">
        <v>20785.5</v>
      </c>
      <c r="L16" s="60" t="s">
        <v>108</v>
      </c>
      <c r="M16" s="61" t="s">
        <v>92</v>
      </c>
      <c r="N16" s="61"/>
      <c r="O16" s="62" t="s">
        <v>97</v>
      </c>
      <c r="P16" s="62" t="s">
        <v>48</v>
      </c>
    </row>
    <row r="17" spans="1:16" ht="12.75" customHeight="1" x14ac:dyDescent="0.2">
      <c r="A17" s="30" t="str">
        <f t="shared" si="0"/>
        <v> GEOS 19.5 </v>
      </c>
      <c r="B17" s="5" t="str">
        <f t="shared" si="1"/>
        <v>I</v>
      </c>
      <c r="C17" s="30">
        <f t="shared" si="2"/>
        <v>47355.452799999999</v>
      </c>
      <c r="D17" t="str">
        <f t="shared" si="3"/>
        <v>vis</v>
      </c>
      <c r="E17">
        <f>VLOOKUP(C17,Active!C$21:E$973,3,FALSE)</f>
        <v>-8601.0351450433573</v>
      </c>
      <c r="F17" s="5" t="s">
        <v>69</v>
      </c>
      <c r="G17" t="str">
        <f t="shared" si="4"/>
        <v>47355.4528</v>
      </c>
      <c r="H17" s="30">
        <f t="shared" si="5"/>
        <v>20787</v>
      </c>
      <c r="I17" s="60" t="s">
        <v>109</v>
      </c>
      <c r="J17" s="61" t="s">
        <v>110</v>
      </c>
      <c r="K17" s="60">
        <v>20787</v>
      </c>
      <c r="L17" s="60" t="s">
        <v>111</v>
      </c>
      <c r="M17" s="61" t="s">
        <v>92</v>
      </c>
      <c r="N17" s="61"/>
      <c r="O17" s="62" t="s">
        <v>97</v>
      </c>
      <c r="P17" s="62" t="s">
        <v>48</v>
      </c>
    </row>
    <row r="18" spans="1:16" ht="12.75" customHeight="1" x14ac:dyDescent="0.2">
      <c r="A18" s="30" t="str">
        <f t="shared" si="0"/>
        <v> GEOS 19.5 </v>
      </c>
      <c r="B18" s="5" t="str">
        <f t="shared" si="1"/>
        <v>I</v>
      </c>
      <c r="C18" s="30">
        <f t="shared" si="2"/>
        <v>47355.453399999999</v>
      </c>
      <c r="D18" t="str">
        <f t="shared" si="3"/>
        <v>vis</v>
      </c>
      <c r="E18">
        <f>VLOOKUP(C18,Active!C$21:E$973,3,FALSE)</f>
        <v>-8601.0341419310353</v>
      </c>
      <c r="F18" s="5" t="s">
        <v>69</v>
      </c>
      <c r="G18" t="str">
        <f t="shared" si="4"/>
        <v>47355.4534</v>
      </c>
      <c r="H18" s="30">
        <f t="shared" si="5"/>
        <v>20787</v>
      </c>
      <c r="I18" s="60" t="s">
        <v>112</v>
      </c>
      <c r="J18" s="61" t="s">
        <v>110</v>
      </c>
      <c r="K18" s="60">
        <v>20787</v>
      </c>
      <c r="L18" s="60" t="s">
        <v>113</v>
      </c>
      <c r="M18" s="61" t="s">
        <v>92</v>
      </c>
      <c r="N18" s="61"/>
      <c r="O18" s="62" t="s">
        <v>114</v>
      </c>
      <c r="P18" s="62" t="s">
        <v>48</v>
      </c>
    </row>
    <row r="19" spans="1:16" ht="12.75" customHeight="1" x14ac:dyDescent="0.2">
      <c r="A19" s="30" t="str">
        <f t="shared" si="0"/>
        <v> GEOS 19.5 </v>
      </c>
      <c r="B19" s="5" t="str">
        <f t="shared" si="1"/>
        <v>I</v>
      </c>
      <c r="C19" s="30">
        <f t="shared" si="2"/>
        <v>47361.435899999997</v>
      </c>
      <c r="D19" t="str">
        <f t="shared" si="3"/>
        <v>vis</v>
      </c>
      <c r="E19">
        <f>VLOOKUP(C19,Active!C$21:E$973,3,FALSE)</f>
        <v>-8591.0322761421176</v>
      </c>
      <c r="F19" s="5" t="s">
        <v>69</v>
      </c>
      <c r="G19" t="str">
        <f t="shared" si="4"/>
        <v>47361.4359</v>
      </c>
      <c r="H19" s="30">
        <f t="shared" si="5"/>
        <v>20797</v>
      </c>
      <c r="I19" s="60" t="s">
        <v>115</v>
      </c>
      <c r="J19" s="61" t="s">
        <v>116</v>
      </c>
      <c r="K19" s="60">
        <v>20797</v>
      </c>
      <c r="L19" s="60" t="s">
        <v>117</v>
      </c>
      <c r="M19" s="61" t="s">
        <v>92</v>
      </c>
      <c r="N19" s="61"/>
      <c r="O19" s="62" t="s">
        <v>114</v>
      </c>
      <c r="P19" s="62" t="s">
        <v>48</v>
      </c>
    </row>
    <row r="20" spans="1:16" ht="12.75" customHeight="1" x14ac:dyDescent="0.2">
      <c r="A20" s="30" t="str">
        <f t="shared" si="0"/>
        <v> GEOS 19.5 </v>
      </c>
      <c r="B20" s="5" t="str">
        <f t="shared" si="1"/>
        <v>II</v>
      </c>
      <c r="C20" s="30">
        <f t="shared" si="2"/>
        <v>47387.452499999999</v>
      </c>
      <c r="D20" t="str">
        <f t="shared" si="3"/>
        <v>vis</v>
      </c>
      <c r="E20">
        <f>VLOOKUP(C20,Active!C$21:E$973,3,FALSE)</f>
        <v>-8547.536322697224</v>
      </c>
      <c r="F20" s="5" t="s">
        <v>69</v>
      </c>
      <c r="G20" t="str">
        <f t="shared" si="4"/>
        <v>47387.4525</v>
      </c>
      <c r="H20" s="30">
        <f t="shared" si="5"/>
        <v>20840.5</v>
      </c>
      <c r="I20" s="60" t="s">
        <v>118</v>
      </c>
      <c r="J20" s="61" t="s">
        <v>119</v>
      </c>
      <c r="K20" s="60">
        <v>20840.5</v>
      </c>
      <c r="L20" s="60" t="s">
        <v>120</v>
      </c>
      <c r="M20" s="61" t="s">
        <v>92</v>
      </c>
      <c r="N20" s="61"/>
      <c r="O20" s="62" t="s">
        <v>114</v>
      </c>
      <c r="P20" s="62" t="s">
        <v>48</v>
      </c>
    </row>
    <row r="21" spans="1:16" ht="12.75" customHeight="1" x14ac:dyDescent="0.2">
      <c r="A21" s="30" t="str">
        <f t="shared" si="0"/>
        <v> GEOS 19.5 </v>
      </c>
      <c r="B21" s="5" t="str">
        <f t="shared" si="1"/>
        <v>II</v>
      </c>
      <c r="C21" s="30">
        <f t="shared" si="2"/>
        <v>47387.452499999999</v>
      </c>
      <c r="D21" t="str">
        <f t="shared" si="3"/>
        <v>vis</v>
      </c>
      <c r="E21">
        <f>VLOOKUP(C21,Active!C$21:E$973,3,FALSE)</f>
        <v>-8547.536322697224</v>
      </c>
      <c r="F21" s="5" t="s">
        <v>69</v>
      </c>
      <c r="G21" t="str">
        <f t="shared" si="4"/>
        <v>47387.4525</v>
      </c>
      <c r="H21" s="30">
        <f t="shared" si="5"/>
        <v>20840.5</v>
      </c>
      <c r="I21" s="60" t="s">
        <v>118</v>
      </c>
      <c r="J21" s="61" t="s">
        <v>119</v>
      </c>
      <c r="K21" s="60">
        <v>20840.5</v>
      </c>
      <c r="L21" s="60" t="s">
        <v>120</v>
      </c>
      <c r="M21" s="61" t="s">
        <v>92</v>
      </c>
      <c r="N21" s="61"/>
      <c r="O21" s="62" t="s">
        <v>97</v>
      </c>
      <c r="P21" s="62" t="s">
        <v>48</v>
      </c>
    </row>
    <row r="22" spans="1:16" ht="12.75" customHeight="1" x14ac:dyDescent="0.2">
      <c r="A22" s="30" t="str">
        <f t="shared" si="0"/>
        <v> GEOS 19.5 </v>
      </c>
      <c r="B22" s="5" t="str">
        <f t="shared" si="1"/>
        <v>II</v>
      </c>
      <c r="C22" s="30">
        <f t="shared" si="2"/>
        <v>47734.368499999997</v>
      </c>
      <c r="D22" t="str">
        <f t="shared" si="3"/>
        <v>vis</v>
      </c>
      <c r="E22">
        <f>VLOOKUP(C22,Active!C$21:E$973,3,FALSE)</f>
        <v>-7967.543464856969</v>
      </c>
      <c r="F22" s="5" t="s">
        <v>69</v>
      </c>
      <c r="G22" t="str">
        <f t="shared" si="4"/>
        <v>47734.3685</v>
      </c>
      <c r="H22" s="30">
        <f t="shared" si="5"/>
        <v>21420.5</v>
      </c>
      <c r="I22" s="60" t="s">
        <v>121</v>
      </c>
      <c r="J22" s="61" t="s">
        <v>122</v>
      </c>
      <c r="K22" s="60">
        <v>21420.5</v>
      </c>
      <c r="L22" s="60" t="s">
        <v>123</v>
      </c>
      <c r="M22" s="61" t="s">
        <v>92</v>
      </c>
      <c r="N22" s="61"/>
      <c r="O22" s="62" t="s">
        <v>124</v>
      </c>
      <c r="P22" s="62" t="s">
        <v>48</v>
      </c>
    </row>
    <row r="23" spans="1:16" ht="12.75" customHeight="1" x14ac:dyDescent="0.2">
      <c r="A23" s="30" t="str">
        <f t="shared" si="0"/>
        <v> GEOS 19.5 </v>
      </c>
      <c r="B23" s="5" t="str">
        <f t="shared" si="1"/>
        <v>II</v>
      </c>
      <c r="C23" s="30">
        <f t="shared" si="2"/>
        <v>47740.357499999998</v>
      </c>
      <c r="D23" t="str">
        <f t="shared" si="3"/>
        <v>vis</v>
      </c>
      <c r="E23">
        <f>VLOOKUP(C23,Active!C$21:E$973,3,FALSE)</f>
        <v>-7957.5307320178781</v>
      </c>
      <c r="F23" s="5" t="s">
        <v>69</v>
      </c>
      <c r="G23" t="str">
        <f t="shared" si="4"/>
        <v>47740.3575</v>
      </c>
      <c r="H23" s="30">
        <f t="shared" si="5"/>
        <v>21430.5</v>
      </c>
      <c r="I23" s="60" t="s">
        <v>125</v>
      </c>
      <c r="J23" s="61" t="s">
        <v>126</v>
      </c>
      <c r="K23" s="60">
        <v>21430.5</v>
      </c>
      <c r="L23" s="60" t="s">
        <v>127</v>
      </c>
      <c r="M23" s="61" t="s">
        <v>92</v>
      </c>
      <c r="N23" s="61"/>
      <c r="O23" s="62" t="s">
        <v>124</v>
      </c>
      <c r="P23" s="62" t="s">
        <v>48</v>
      </c>
    </row>
    <row r="24" spans="1:16" ht="12.75" customHeight="1" x14ac:dyDescent="0.2">
      <c r="A24" s="30" t="str">
        <f t="shared" si="0"/>
        <v> GEOS 19.5 </v>
      </c>
      <c r="B24" s="5" t="str">
        <f t="shared" si="1"/>
        <v>II</v>
      </c>
      <c r="C24" s="30">
        <f t="shared" si="2"/>
        <v>47768.463100000001</v>
      </c>
      <c r="D24" t="str">
        <f t="shared" si="3"/>
        <v>vis</v>
      </c>
      <c r="E24">
        <f>VLOOKUP(C24,Active!C$21:E$973,3,FALSE)</f>
        <v>-7910.5422758344885</v>
      </c>
      <c r="F24" s="5" t="s">
        <v>69</v>
      </c>
      <c r="G24" t="str">
        <f t="shared" si="4"/>
        <v>47768.4631</v>
      </c>
      <c r="H24" s="30">
        <f t="shared" si="5"/>
        <v>21477.5</v>
      </c>
      <c r="I24" s="60" t="s">
        <v>128</v>
      </c>
      <c r="J24" s="61" t="s">
        <v>129</v>
      </c>
      <c r="K24" s="60">
        <v>21477.5</v>
      </c>
      <c r="L24" s="60" t="s">
        <v>130</v>
      </c>
      <c r="M24" s="61" t="s">
        <v>92</v>
      </c>
      <c r="N24" s="61"/>
      <c r="O24" s="62" t="s">
        <v>114</v>
      </c>
      <c r="P24" s="62" t="s">
        <v>48</v>
      </c>
    </row>
    <row r="25" spans="1:16" ht="12.75" customHeight="1" x14ac:dyDescent="0.2">
      <c r="A25" s="30" t="str">
        <f t="shared" si="0"/>
        <v> GEOS 19.5 </v>
      </c>
      <c r="B25" s="5" t="str">
        <f t="shared" si="1"/>
        <v>II</v>
      </c>
      <c r="C25" s="30">
        <f t="shared" si="2"/>
        <v>47768.466500000002</v>
      </c>
      <c r="D25" t="str">
        <f t="shared" si="3"/>
        <v>vis</v>
      </c>
      <c r="E25">
        <f>VLOOKUP(C25,Active!C$21:E$973,3,FALSE)</f>
        <v>-7910.5365915313214</v>
      </c>
      <c r="F25" s="5" t="s">
        <v>69</v>
      </c>
      <c r="G25" t="str">
        <f t="shared" si="4"/>
        <v>47768.4665</v>
      </c>
      <c r="H25" s="30">
        <f t="shared" si="5"/>
        <v>21477.5</v>
      </c>
      <c r="I25" s="60" t="s">
        <v>131</v>
      </c>
      <c r="J25" s="61" t="s">
        <v>132</v>
      </c>
      <c r="K25" s="60">
        <v>21477.5</v>
      </c>
      <c r="L25" s="60" t="s">
        <v>133</v>
      </c>
      <c r="M25" s="61" t="s">
        <v>92</v>
      </c>
      <c r="N25" s="61"/>
      <c r="O25" s="62" t="s">
        <v>97</v>
      </c>
      <c r="P25" s="62" t="s">
        <v>48</v>
      </c>
    </row>
    <row r="26" spans="1:16" ht="12.75" customHeight="1" x14ac:dyDescent="0.2">
      <c r="A26" s="30" t="str">
        <f t="shared" si="0"/>
        <v> GEOS 19.5 </v>
      </c>
      <c r="B26" s="5" t="str">
        <f t="shared" si="1"/>
        <v>II</v>
      </c>
      <c r="C26" s="30">
        <f t="shared" si="2"/>
        <v>48091.465100000001</v>
      </c>
      <c r="D26" t="str">
        <f t="shared" si="3"/>
        <v>vis</v>
      </c>
      <c r="E26">
        <f>VLOOKUP(C26,Active!C$21:E$973,3,FALSE)</f>
        <v>-7370.5301314879625</v>
      </c>
      <c r="F26" s="5" t="s">
        <v>69</v>
      </c>
      <c r="G26" t="str">
        <f t="shared" si="4"/>
        <v>48091.4651</v>
      </c>
      <c r="H26" s="30">
        <f t="shared" si="5"/>
        <v>22017.5</v>
      </c>
      <c r="I26" s="60" t="s">
        <v>134</v>
      </c>
      <c r="J26" s="61" t="s">
        <v>135</v>
      </c>
      <c r="K26" s="60">
        <v>22017.5</v>
      </c>
      <c r="L26" s="60" t="s">
        <v>113</v>
      </c>
      <c r="M26" s="61" t="s">
        <v>92</v>
      </c>
      <c r="N26" s="61"/>
      <c r="O26" s="62" t="s">
        <v>114</v>
      </c>
      <c r="P26" s="62" t="s">
        <v>48</v>
      </c>
    </row>
    <row r="27" spans="1:16" ht="12.75" customHeight="1" x14ac:dyDescent="0.2">
      <c r="A27" s="30" t="str">
        <f t="shared" si="0"/>
        <v> GEOS 19.5 </v>
      </c>
      <c r="B27" s="5" t="str">
        <f t="shared" si="1"/>
        <v>II</v>
      </c>
      <c r="C27" s="30">
        <f t="shared" si="2"/>
        <v>48094.452499999999</v>
      </c>
      <c r="D27" t="str">
        <f t="shared" si="3"/>
        <v>vis</v>
      </c>
      <c r="E27">
        <f>VLOOKUP(C27,Active!C$21:E$973,3,FALSE)</f>
        <v>-7365.5356352309118</v>
      </c>
      <c r="F27" s="5" t="s">
        <v>69</v>
      </c>
      <c r="G27" t="str">
        <f t="shared" si="4"/>
        <v>48094.4525</v>
      </c>
      <c r="H27" s="30">
        <f t="shared" si="5"/>
        <v>22022.5</v>
      </c>
      <c r="I27" s="60" t="s">
        <v>136</v>
      </c>
      <c r="J27" s="61" t="s">
        <v>137</v>
      </c>
      <c r="K27" s="60">
        <v>22022.5</v>
      </c>
      <c r="L27" s="60" t="s">
        <v>108</v>
      </c>
      <c r="M27" s="61" t="s">
        <v>92</v>
      </c>
      <c r="N27" s="61"/>
      <c r="O27" s="62" t="s">
        <v>114</v>
      </c>
      <c r="P27" s="62" t="s">
        <v>48</v>
      </c>
    </row>
    <row r="28" spans="1:16" ht="12.75" customHeight="1" x14ac:dyDescent="0.2">
      <c r="A28" s="30" t="str">
        <f t="shared" si="0"/>
        <v> GEOS 19.5 </v>
      </c>
      <c r="B28" s="5" t="str">
        <f t="shared" si="1"/>
        <v>II</v>
      </c>
      <c r="C28" s="30">
        <f t="shared" si="2"/>
        <v>48094.4539</v>
      </c>
      <c r="D28" t="str">
        <f t="shared" si="3"/>
        <v>vis</v>
      </c>
      <c r="E28">
        <f>VLOOKUP(C28,Active!C$21:E$973,3,FALSE)</f>
        <v>-7365.5332946354893</v>
      </c>
      <c r="F28" s="5" t="s">
        <v>69</v>
      </c>
      <c r="G28" t="str">
        <f t="shared" si="4"/>
        <v>48094.4539</v>
      </c>
      <c r="H28" s="30">
        <f t="shared" si="5"/>
        <v>22022.5</v>
      </c>
      <c r="I28" s="60" t="s">
        <v>138</v>
      </c>
      <c r="J28" s="61" t="s">
        <v>139</v>
      </c>
      <c r="K28" s="60">
        <v>22022.5</v>
      </c>
      <c r="L28" s="60" t="s">
        <v>140</v>
      </c>
      <c r="M28" s="61" t="s">
        <v>92</v>
      </c>
      <c r="N28" s="61"/>
      <c r="O28" s="62" t="s">
        <v>141</v>
      </c>
      <c r="P28" s="62" t="s">
        <v>48</v>
      </c>
    </row>
    <row r="29" spans="1:16" ht="12.75" customHeight="1" x14ac:dyDescent="0.2">
      <c r="A29" s="30" t="str">
        <f t="shared" si="0"/>
        <v> GEOS 19.5 </v>
      </c>
      <c r="B29" s="5" t="str">
        <f t="shared" si="1"/>
        <v>II</v>
      </c>
      <c r="C29" s="30">
        <f t="shared" si="2"/>
        <v>48122.567499999997</v>
      </c>
      <c r="D29" t="str">
        <f t="shared" si="3"/>
        <v>vis</v>
      </c>
      <c r="E29">
        <f>VLOOKUP(C29,Active!C$21:E$973,3,FALSE)</f>
        <v>-7318.5314636211342</v>
      </c>
      <c r="F29" s="5" t="s">
        <v>69</v>
      </c>
      <c r="G29" t="str">
        <f t="shared" si="4"/>
        <v>48122.5675</v>
      </c>
      <c r="H29" s="30">
        <f t="shared" si="5"/>
        <v>22069.5</v>
      </c>
      <c r="I29" s="60" t="s">
        <v>142</v>
      </c>
      <c r="J29" s="61" t="s">
        <v>143</v>
      </c>
      <c r="K29" s="60">
        <v>22069.5</v>
      </c>
      <c r="L29" s="60" t="s">
        <v>144</v>
      </c>
      <c r="M29" s="61" t="s">
        <v>92</v>
      </c>
      <c r="N29" s="61"/>
      <c r="O29" s="62" t="s">
        <v>141</v>
      </c>
      <c r="P29" s="62" t="s">
        <v>48</v>
      </c>
    </row>
    <row r="30" spans="1:16" ht="12.75" customHeight="1" x14ac:dyDescent="0.2">
      <c r="A30" s="30" t="str">
        <f t="shared" si="0"/>
        <v> GEOS 19.5 </v>
      </c>
      <c r="B30" s="5" t="str">
        <f t="shared" si="1"/>
        <v>I</v>
      </c>
      <c r="C30" s="30">
        <f t="shared" si="2"/>
        <v>48123.466</v>
      </c>
      <c r="D30" t="str">
        <f t="shared" si="3"/>
        <v>vis</v>
      </c>
      <c r="E30">
        <f>VLOOKUP(C30,Active!C$21:E$973,3,FALSE)</f>
        <v>-7317.0293029171844</v>
      </c>
      <c r="F30" s="5" t="s">
        <v>69</v>
      </c>
      <c r="G30" t="str">
        <f t="shared" si="4"/>
        <v>48123.4660</v>
      </c>
      <c r="H30" s="30">
        <f t="shared" si="5"/>
        <v>22071</v>
      </c>
      <c r="I30" s="60" t="s">
        <v>145</v>
      </c>
      <c r="J30" s="61" t="s">
        <v>146</v>
      </c>
      <c r="K30" s="60">
        <v>22071</v>
      </c>
      <c r="L30" s="60" t="s">
        <v>147</v>
      </c>
      <c r="M30" s="61" t="s">
        <v>92</v>
      </c>
      <c r="N30" s="61"/>
      <c r="O30" s="62" t="s">
        <v>141</v>
      </c>
      <c r="P30" s="62" t="s">
        <v>48</v>
      </c>
    </row>
    <row r="31" spans="1:16" ht="12.75" customHeight="1" x14ac:dyDescent="0.2">
      <c r="A31" s="30" t="str">
        <f t="shared" si="0"/>
        <v> GEOS 19.5 </v>
      </c>
      <c r="B31" s="5" t="str">
        <f t="shared" si="1"/>
        <v>II</v>
      </c>
      <c r="C31" s="30">
        <f t="shared" si="2"/>
        <v>48127.354599999999</v>
      </c>
      <c r="D31" t="str">
        <f t="shared" si="3"/>
        <v>vis</v>
      </c>
      <c r="E31">
        <f>VLOOKUP(C31,Active!C$21:E$973,3,FALSE)</f>
        <v>-7310.5281319507358</v>
      </c>
      <c r="F31" s="5" t="s">
        <v>69</v>
      </c>
      <c r="G31" t="str">
        <f t="shared" si="4"/>
        <v>48127.3546</v>
      </c>
      <c r="H31" s="30">
        <f t="shared" si="5"/>
        <v>22077.5</v>
      </c>
      <c r="I31" s="60" t="s">
        <v>148</v>
      </c>
      <c r="J31" s="61" t="s">
        <v>149</v>
      </c>
      <c r="K31" s="60">
        <v>22077.5</v>
      </c>
      <c r="L31" s="60" t="s">
        <v>117</v>
      </c>
      <c r="M31" s="61" t="s">
        <v>92</v>
      </c>
      <c r="N31" s="61"/>
      <c r="O31" s="62" t="s">
        <v>141</v>
      </c>
      <c r="P31" s="62" t="s">
        <v>48</v>
      </c>
    </row>
    <row r="32" spans="1:16" ht="12.75" customHeight="1" x14ac:dyDescent="0.2">
      <c r="A32" s="30" t="str">
        <f t="shared" si="0"/>
        <v> GEOS 19.5 </v>
      </c>
      <c r="B32" s="5" t="str">
        <f t="shared" si="1"/>
        <v>II</v>
      </c>
      <c r="C32" s="30">
        <f t="shared" si="2"/>
        <v>48127.355199999998</v>
      </c>
      <c r="D32" t="str">
        <f t="shared" si="3"/>
        <v>vis</v>
      </c>
      <c r="E32">
        <f>VLOOKUP(C32,Active!C$21:E$973,3,FALSE)</f>
        <v>-7310.5271288384138</v>
      </c>
      <c r="F32" s="5" t="s">
        <v>69</v>
      </c>
      <c r="G32" t="str">
        <f t="shared" si="4"/>
        <v>48127.3552</v>
      </c>
      <c r="H32" s="30">
        <f t="shared" si="5"/>
        <v>22077.5</v>
      </c>
      <c r="I32" s="60" t="s">
        <v>150</v>
      </c>
      <c r="J32" s="61" t="s">
        <v>151</v>
      </c>
      <c r="K32" s="60">
        <v>22077.5</v>
      </c>
      <c r="L32" s="60" t="s">
        <v>152</v>
      </c>
      <c r="M32" s="61" t="s">
        <v>92</v>
      </c>
      <c r="N32" s="61"/>
      <c r="O32" s="62" t="s">
        <v>124</v>
      </c>
      <c r="P32" s="62" t="s">
        <v>48</v>
      </c>
    </row>
    <row r="33" spans="1:16" ht="12.75" customHeight="1" x14ac:dyDescent="0.2">
      <c r="A33" s="30" t="str">
        <f t="shared" si="0"/>
        <v> GEOS 19.5 </v>
      </c>
      <c r="B33" s="5" t="str">
        <f t="shared" si="1"/>
        <v>I</v>
      </c>
      <c r="C33" s="30">
        <f t="shared" si="2"/>
        <v>48144.401700000002</v>
      </c>
      <c r="D33" t="str">
        <f t="shared" si="3"/>
        <v>vis</v>
      </c>
      <c r="E33">
        <f>VLOOKUP(C33,Active!C$21:E$973,3,FALSE)</f>
        <v>-7282.0278718102672</v>
      </c>
      <c r="F33" s="5" t="s">
        <v>69</v>
      </c>
      <c r="G33" t="str">
        <f t="shared" si="4"/>
        <v>48144.4017</v>
      </c>
      <c r="H33" s="30">
        <f t="shared" si="5"/>
        <v>22106</v>
      </c>
      <c r="I33" s="60" t="s">
        <v>153</v>
      </c>
      <c r="J33" s="61" t="s">
        <v>154</v>
      </c>
      <c r="K33" s="60">
        <v>22106</v>
      </c>
      <c r="L33" s="60" t="s">
        <v>155</v>
      </c>
      <c r="M33" s="61" t="s">
        <v>92</v>
      </c>
      <c r="N33" s="61"/>
      <c r="O33" s="62" t="s">
        <v>141</v>
      </c>
      <c r="P33" s="62" t="s">
        <v>48</v>
      </c>
    </row>
    <row r="34" spans="1:16" ht="12.75" customHeight="1" x14ac:dyDescent="0.2">
      <c r="A34" s="30" t="str">
        <f t="shared" si="0"/>
        <v> GEOS 19.5 </v>
      </c>
      <c r="B34" s="5" t="str">
        <f t="shared" si="1"/>
        <v>I</v>
      </c>
      <c r="C34" s="30">
        <f t="shared" si="2"/>
        <v>48162.345800000003</v>
      </c>
      <c r="D34" t="str">
        <f t="shared" si="3"/>
        <v>vis</v>
      </c>
      <c r="E34">
        <f>VLOOKUP(C34,Active!C$21:E$973,3,FALSE)</f>
        <v>-7252.0279587466675</v>
      </c>
      <c r="F34" s="5" t="s">
        <v>69</v>
      </c>
      <c r="G34" t="str">
        <f t="shared" si="4"/>
        <v>48162.3458</v>
      </c>
      <c r="H34" s="30">
        <f t="shared" si="5"/>
        <v>22136</v>
      </c>
      <c r="I34" s="60" t="s">
        <v>156</v>
      </c>
      <c r="J34" s="61" t="s">
        <v>157</v>
      </c>
      <c r="K34" s="60">
        <v>22136</v>
      </c>
      <c r="L34" s="60" t="s">
        <v>117</v>
      </c>
      <c r="M34" s="61" t="s">
        <v>92</v>
      </c>
      <c r="N34" s="61"/>
      <c r="O34" s="62" t="s">
        <v>141</v>
      </c>
      <c r="P34" s="62" t="s">
        <v>48</v>
      </c>
    </row>
    <row r="35" spans="1:16" ht="12.75" customHeight="1" x14ac:dyDescent="0.2">
      <c r="A35" s="30" t="str">
        <f t="shared" si="0"/>
        <v>IBVS 3758 </v>
      </c>
      <c r="B35" s="5" t="str">
        <f t="shared" si="1"/>
        <v>II</v>
      </c>
      <c r="C35" s="30">
        <f t="shared" si="2"/>
        <v>48478.464899999999</v>
      </c>
      <c r="D35" t="str">
        <f t="shared" si="3"/>
        <v>vis</v>
      </c>
      <c r="E35">
        <f>VLOOKUP(C35,Active!C$21:E$973,3,FALSE)</f>
        <v>-6723.5230174153703</v>
      </c>
      <c r="F35" s="5" t="s">
        <v>69</v>
      </c>
      <c r="G35" t="str">
        <f t="shared" si="4"/>
        <v>48478.4649</v>
      </c>
      <c r="H35" s="30">
        <f t="shared" si="5"/>
        <v>22664.5</v>
      </c>
      <c r="I35" s="60" t="s">
        <v>158</v>
      </c>
      <c r="J35" s="61" t="s">
        <v>159</v>
      </c>
      <c r="K35" s="60">
        <v>22664.5</v>
      </c>
      <c r="L35" s="60" t="s">
        <v>160</v>
      </c>
      <c r="M35" s="61" t="s">
        <v>161</v>
      </c>
      <c r="N35" s="61" t="s">
        <v>162</v>
      </c>
      <c r="O35" s="62" t="s">
        <v>163</v>
      </c>
      <c r="P35" s="63" t="s">
        <v>164</v>
      </c>
    </row>
    <row r="36" spans="1:16" ht="12.75" customHeight="1" x14ac:dyDescent="0.2">
      <c r="A36" s="30" t="str">
        <f t="shared" si="0"/>
        <v>IBVS 3758 </v>
      </c>
      <c r="B36" s="5" t="str">
        <f t="shared" si="1"/>
        <v>II</v>
      </c>
      <c r="C36" s="30">
        <f t="shared" si="2"/>
        <v>48484.444100000001</v>
      </c>
      <c r="D36" t="str">
        <f t="shared" si="3"/>
        <v>vis</v>
      </c>
      <c r="E36">
        <f>VLOOKUP(C36,Active!C$21:E$973,3,FALSE)</f>
        <v>-6713.5266687442236</v>
      </c>
      <c r="F36" s="5" t="s">
        <v>69</v>
      </c>
      <c r="G36" t="str">
        <f t="shared" si="4"/>
        <v>48484.4441</v>
      </c>
      <c r="H36" s="30">
        <f t="shared" si="5"/>
        <v>22674.5</v>
      </c>
      <c r="I36" s="60" t="s">
        <v>165</v>
      </c>
      <c r="J36" s="61" t="s">
        <v>166</v>
      </c>
      <c r="K36" s="60">
        <v>22674.5</v>
      </c>
      <c r="L36" s="60" t="s">
        <v>127</v>
      </c>
      <c r="M36" s="61" t="s">
        <v>161</v>
      </c>
      <c r="N36" s="61" t="s">
        <v>162</v>
      </c>
      <c r="O36" s="62" t="s">
        <v>163</v>
      </c>
      <c r="P36" s="63" t="s">
        <v>164</v>
      </c>
    </row>
    <row r="37" spans="1:16" ht="12.75" customHeight="1" x14ac:dyDescent="0.2">
      <c r="A37" s="30" t="str">
        <f t="shared" si="0"/>
        <v>IBVS 5843 </v>
      </c>
      <c r="B37" s="5" t="str">
        <f t="shared" si="1"/>
        <v>II</v>
      </c>
      <c r="C37" s="30">
        <f t="shared" si="2"/>
        <v>53940.679700000001</v>
      </c>
      <c r="D37" t="str">
        <f t="shared" si="3"/>
        <v>vis</v>
      </c>
      <c r="E37">
        <f>VLOOKUP(C37,Active!C$21:E$973,3,FALSE)</f>
        <v>2408.5019453691662</v>
      </c>
      <c r="F37" s="5" t="s">
        <v>69</v>
      </c>
      <c r="G37" t="str">
        <f t="shared" si="4"/>
        <v>53940.6797</v>
      </c>
      <c r="H37" s="30">
        <f t="shared" si="5"/>
        <v>31796.5</v>
      </c>
      <c r="I37" s="60" t="s">
        <v>167</v>
      </c>
      <c r="J37" s="61" t="s">
        <v>168</v>
      </c>
      <c r="K37" s="60">
        <v>31796.5</v>
      </c>
      <c r="L37" s="60" t="s">
        <v>113</v>
      </c>
      <c r="M37" s="61" t="s">
        <v>169</v>
      </c>
      <c r="N37" s="61" t="s">
        <v>170</v>
      </c>
      <c r="O37" s="62" t="s">
        <v>171</v>
      </c>
      <c r="P37" s="63" t="s">
        <v>172</v>
      </c>
    </row>
    <row r="38" spans="1:16" ht="12.75" customHeight="1" x14ac:dyDescent="0.2">
      <c r="A38" s="30" t="str">
        <f t="shared" si="0"/>
        <v>IBVS 5843 </v>
      </c>
      <c r="B38" s="5" t="str">
        <f t="shared" si="1"/>
        <v>I</v>
      </c>
      <c r="C38" s="30">
        <f t="shared" si="2"/>
        <v>53944.565300000002</v>
      </c>
      <c r="D38" t="str">
        <f t="shared" si="3"/>
        <v>vis</v>
      </c>
      <c r="E38">
        <f>VLOOKUP(C38,Active!C$21:E$973,3,FALSE)</f>
        <v>2414.9981007740043</v>
      </c>
      <c r="F38" s="5" t="s">
        <v>69</v>
      </c>
      <c r="G38" t="str">
        <f t="shared" si="4"/>
        <v>53944.5653</v>
      </c>
      <c r="H38" s="30">
        <f t="shared" si="5"/>
        <v>31803</v>
      </c>
      <c r="I38" s="60" t="s">
        <v>173</v>
      </c>
      <c r="J38" s="61" t="s">
        <v>174</v>
      </c>
      <c r="K38" s="60" t="s">
        <v>175</v>
      </c>
      <c r="L38" s="60" t="s">
        <v>100</v>
      </c>
      <c r="M38" s="61" t="s">
        <v>169</v>
      </c>
      <c r="N38" s="61" t="s">
        <v>170</v>
      </c>
      <c r="O38" s="62" t="s">
        <v>171</v>
      </c>
      <c r="P38" s="63" t="s">
        <v>172</v>
      </c>
    </row>
    <row r="39" spans="1:16" ht="12.75" customHeight="1" x14ac:dyDescent="0.2">
      <c r="A39" s="30" t="str">
        <f t="shared" si="0"/>
        <v> JAAVSO 38;120 </v>
      </c>
      <c r="B39" s="5" t="str">
        <f t="shared" si="1"/>
        <v>I</v>
      </c>
      <c r="C39" s="30">
        <f t="shared" si="2"/>
        <v>55105.551700000004</v>
      </c>
      <c r="D39" t="str">
        <f t="shared" si="3"/>
        <v>vis</v>
      </c>
      <c r="E39">
        <f>VLOOKUP(C39,Active!C$21:E$973,3,FALSE)</f>
        <v>4355.9977088914593</v>
      </c>
      <c r="F39" s="5" t="s">
        <v>69</v>
      </c>
      <c r="G39" t="str">
        <f t="shared" si="4"/>
        <v>55105.5517</v>
      </c>
      <c r="H39" s="30">
        <f t="shared" si="5"/>
        <v>33744</v>
      </c>
      <c r="I39" s="60" t="s">
        <v>176</v>
      </c>
      <c r="J39" s="61" t="s">
        <v>177</v>
      </c>
      <c r="K39" s="60" t="s">
        <v>178</v>
      </c>
      <c r="L39" s="60" t="s">
        <v>179</v>
      </c>
      <c r="M39" s="61" t="s">
        <v>169</v>
      </c>
      <c r="N39" s="61" t="s">
        <v>180</v>
      </c>
      <c r="O39" s="62" t="s">
        <v>181</v>
      </c>
      <c r="P39" s="62" t="s">
        <v>182</v>
      </c>
    </row>
    <row r="40" spans="1:16" ht="12.75" customHeight="1" x14ac:dyDescent="0.2">
      <c r="A40" s="30" t="str">
        <f t="shared" si="0"/>
        <v> JAAVSO 41;328 </v>
      </c>
      <c r="B40" s="5" t="str">
        <f t="shared" si="1"/>
        <v>I</v>
      </c>
      <c r="C40" s="30">
        <f t="shared" si="2"/>
        <v>56492.6302</v>
      </c>
      <c r="D40" t="str">
        <f t="shared" si="3"/>
        <v>vis</v>
      </c>
      <c r="E40">
        <f>VLOOKUP(C40,Active!C$21:E$973,3,FALSE)</f>
        <v>6674.9902698104643</v>
      </c>
      <c r="F40" s="5" t="s">
        <v>69</v>
      </c>
      <c r="G40" t="str">
        <f t="shared" si="4"/>
        <v>56492.6302</v>
      </c>
      <c r="H40" s="30">
        <f t="shared" si="5"/>
        <v>36063</v>
      </c>
      <c r="I40" s="60" t="s">
        <v>183</v>
      </c>
      <c r="J40" s="61" t="s">
        <v>184</v>
      </c>
      <c r="K40" s="60" t="s">
        <v>185</v>
      </c>
      <c r="L40" s="60" t="s">
        <v>186</v>
      </c>
      <c r="M40" s="61" t="s">
        <v>169</v>
      </c>
      <c r="N40" s="61" t="s">
        <v>69</v>
      </c>
      <c r="O40" s="62" t="s">
        <v>181</v>
      </c>
      <c r="P40" s="62" t="s">
        <v>187</v>
      </c>
    </row>
    <row r="41" spans="1:16" ht="12.75" customHeight="1" x14ac:dyDescent="0.2">
      <c r="A41" s="30" t="str">
        <f t="shared" si="0"/>
        <v> AN 202.239 </v>
      </c>
      <c r="B41" s="5" t="str">
        <f t="shared" si="1"/>
        <v>I</v>
      </c>
      <c r="C41" s="30">
        <f t="shared" si="2"/>
        <v>20346.362000000001</v>
      </c>
      <c r="D41" t="str">
        <f t="shared" si="3"/>
        <v>vis</v>
      </c>
      <c r="E41">
        <f>VLOOKUP(C41,Active!C$21:E$973,3,FALSE)</f>
        <v>-53756.288176783171</v>
      </c>
      <c r="F41" s="5" t="s">
        <v>69</v>
      </c>
      <c r="G41" t="str">
        <f t="shared" si="4"/>
        <v>20346.362</v>
      </c>
      <c r="H41" s="30">
        <f t="shared" si="5"/>
        <v>-24352</v>
      </c>
      <c r="I41" s="60" t="s">
        <v>188</v>
      </c>
      <c r="J41" s="61" t="s">
        <v>189</v>
      </c>
      <c r="K41" s="60">
        <v>-24352</v>
      </c>
      <c r="L41" s="60" t="s">
        <v>190</v>
      </c>
      <c r="M41" s="61" t="s">
        <v>92</v>
      </c>
      <c r="N41" s="61"/>
      <c r="O41" s="62" t="s">
        <v>191</v>
      </c>
      <c r="P41" s="62" t="s">
        <v>44</v>
      </c>
    </row>
    <row r="42" spans="1:16" ht="12.75" customHeight="1" x14ac:dyDescent="0.2">
      <c r="A42" s="30" t="str">
        <f t="shared" si="0"/>
        <v> AN 208.261 </v>
      </c>
      <c r="B42" s="5" t="str">
        <f t="shared" si="1"/>
        <v>I</v>
      </c>
      <c r="C42" s="30">
        <f t="shared" si="2"/>
        <v>20656.491000000002</v>
      </c>
      <c r="D42" t="str">
        <f t="shared" si="3"/>
        <v>vis</v>
      </c>
      <c r="E42">
        <f>VLOOKUP(C42,Active!C$21:E$973,3,FALSE)</f>
        <v>-53237.797807330207</v>
      </c>
      <c r="F42" s="5" t="s">
        <v>69</v>
      </c>
      <c r="G42" t="str">
        <f t="shared" si="4"/>
        <v>20656.491</v>
      </c>
      <c r="H42" s="30">
        <f t="shared" si="5"/>
        <v>-23833</v>
      </c>
      <c r="I42" s="60" t="s">
        <v>192</v>
      </c>
      <c r="J42" s="61" t="s">
        <v>193</v>
      </c>
      <c r="K42" s="60">
        <v>-23833</v>
      </c>
      <c r="L42" s="60" t="s">
        <v>194</v>
      </c>
      <c r="M42" s="61" t="s">
        <v>92</v>
      </c>
      <c r="N42" s="61"/>
      <c r="O42" s="62" t="s">
        <v>195</v>
      </c>
      <c r="P42" s="62" t="s">
        <v>46</v>
      </c>
    </row>
    <row r="43" spans="1:16" ht="12.75" customHeight="1" x14ac:dyDescent="0.2">
      <c r="A43" s="30" t="str">
        <f t="shared" ref="A43:A76" si="6">P43</f>
        <v> AN 208.261 </v>
      </c>
      <c r="B43" s="5" t="str">
        <f t="shared" ref="B43:B76" si="7">IF(H43=INT(H43),"I","II")</f>
        <v>I</v>
      </c>
      <c r="C43" s="30">
        <f t="shared" ref="C43:C76" si="8">1*G43</f>
        <v>20662.47</v>
      </c>
      <c r="D43" t="str">
        <f t="shared" ref="D43:D76" si="9">VLOOKUP(F43,I$1:J$5,2,FALSE)</f>
        <v>vis</v>
      </c>
      <c r="E43">
        <f>VLOOKUP(C43,Active!C$21:E$973,3,FALSE)</f>
        <v>-53227.801793029845</v>
      </c>
      <c r="F43" s="5" t="s">
        <v>69</v>
      </c>
      <c r="G43" t="str">
        <f t="shared" ref="G43:G76" si="10">MID(I43,3,LEN(I43)-3)</f>
        <v>20662.470</v>
      </c>
      <c r="H43" s="30">
        <f t="shared" ref="H43:H76" si="11">1*K43</f>
        <v>-23823</v>
      </c>
      <c r="I43" s="60" t="s">
        <v>196</v>
      </c>
      <c r="J43" s="61" t="s">
        <v>197</v>
      </c>
      <c r="K43" s="60">
        <v>-23823</v>
      </c>
      <c r="L43" s="60" t="s">
        <v>198</v>
      </c>
      <c r="M43" s="61" t="s">
        <v>92</v>
      </c>
      <c r="N43" s="61"/>
      <c r="O43" s="62" t="s">
        <v>195</v>
      </c>
      <c r="P43" s="62" t="s">
        <v>46</v>
      </c>
    </row>
    <row r="44" spans="1:16" ht="12.75" customHeight="1" x14ac:dyDescent="0.2">
      <c r="A44" s="30" t="str">
        <f t="shared" si="6"/>
        <v> AN 208.261 </v>
      </c>
      <c r="B44" s="5" t="str">
        <f t="shared" si="7"/>
        <v>I</v>
      </c>
      <c r="C44" s="30">
        <f t="shared" si="8"/>
        <v>20665.455999999998</v>
      </c>
      <c r="D44" t="str">
        <f t="shared" si="9"/>
        <v>vis</v>
      </c>
      <c r="E44">
        <f>VLOOKUP(C44,Active!C$21:E$973,3,FALSE)</f>
        <v>-53222.809637368213</v>
      </c>
      <c r="F44" s="5" t="s">
        <v>69</v>
      </c>
      <c r="G44" t="str">
        <f t="shared" si="10"/>
        <v>20665.456</v>
      </c>
      <c r="H44" s="30">
        <f t="shared" si="11"/>
        <v>-23818</v>
      </c>
      <c r="I44" s="60" t="s">
        <v>199</v>
      </c>
      <c r="J44" s="61" t="s">
        <v>200</v>
      </c>
      <c r="K44" s="60">
        <v>-23818</v>
      </c>
      <c r="L44" s="60" t="s">
        <v>201</v>
      </c>
      <c r="M44" s="61" t="s">
        <v>92</v>
      </c>
      <c r="N44" s="61"/>
      <c r="O44" s="62" t="s">
        <v>195</v>
      </c>
      <c r="P44" s="62" t="s">
        <v>46</v>
      </c>
    </row>
    <row r="45" spans="1:16" ht="12.75" customHeight="1" x14ac:dyDescent="0.2">
      <c r="A45" s="30" t="str">
        <f t="shared" si="6"/>
        <v> AN 208.261 </v>
      </c>
      <c r="B45" s="5" t="str">
        <f t="shared" si="7"/>
        <v>I</v>
      </c>
      <c r="C45" s="30">
        <f t="shared" si="8"/>
        <v>20753.387999999999</v>
      </c>
      <c r="D45" t="str">
        <f t="shared" si="9"/>
        <v>vis</v>
      </c>
      <c r="E45">
        <f>VLOOKUP(C45,Active!C$21:E$973,3,FALSE)</f>
        <v>-53075.800182700194</v>
      </c>
      <c r="F45" s="5" t="s">
        <v>69</v>
      </c>
      <c r="G45" t="str">
        <f t="shared" si="10"/>
        <v>20753.388</v>
      </c>
      <c r="H45" s="30">
        <f t="shared" si="11"/>
        <v>-23671</v>
      </c>
      <c r="I45" s="60" t="s">
        <v>202</v>
      </c>
      <c r="J45" s="61" t="s">
        <v>203</v>
      </c>
      <c r="K45" s="60">
        <v>-23671</v>
      </c>
      <c r="L45" s="60" t="s">
        <v>204</v>
      </c>
      <c r="M45" s="61" t="s">
        <v>92</v>
      </c>
      <c r="N45" s="61"/>
      <c r="O45" s="62" t="s">
        <v>195</v>
      </c>
      <c r="P45" s="62" t="s">
        <v>46</v>
      </c>
    </row>
    <row r="46" spans="1:16" ht="12.75" customHeight="1" x14ac:dyDescent="0.2">
      <c r="A46" s="30" t="str">
        <f t="shared" si="6"/>
        <v> AN 208.261 </v>
      </c>
      <c r="B46" s="5" t="str">
        <f t="shared" si="7"/>
        <v>I</v>
      </c>
      <c r="C46" s="30">
        <f t="shared" si="8"/>
        <v>20955.552</v>
      </c>
      <c r="D46" t="str">
        <f t="shared" si="9"/>
        <v>vis</v>
      </c>
      <c r="E46">
        <f>VLOOKUP(C46,Active!C$21:E$973,3,FALSE)</f>
        <v>-52737.811516531961</v>
      </c>
      <c r="F46" s="5" t="s">
        <v>69</v>
      </c>
      <c r="G46" t="str">
        <f t="shared" si="10"/>
        <v>20955.552</v>
      </c>
      <c r="H46" s="30">
        <f t="shared" si="11"/>
        <v>-23333</v>
      </c>
      <c r="I46" s="60" t="s">
        <v>205</v>
      </c>
      <c r="J46" s="61" t="s">
        <v>206</v>
      </c>
      <c r="K46" s="60">
        <v>-23333</v>
      </c>
      <c r="L46" s="60" t="s">
        <v>207</v>
      </c>
      <c r="M46" s="61" t="s">
        <v>92</v>
      </c>
      <c r="N46" s="61"/>
      <c r="O46" s="62" t="s">
        <v>195</v>
      </c>
      <c r="P46" s="62" t="s">
        <v>46</v>
      </c>
    </row>
    <row r="47" spans="1:16" ht="12.75" customHeight="1" x14ac:dyDescent="0.2">
      <c r="A47" s="30" t="str">
        <f t="shared" si="6"/>
        <v> AN 208.261 </v>
      </c>
      <c r="B47" s="5" t="str">
        <f t="shared" si="7"/>
        <v>I</v>
      </c>
      <c r="C47" s="30">
        <f t="shared" si="8"/>
        <v>20957.66</v>
      </c>
      <c r="D47" t="str">
        <f t="shared" si="9"/>
        <v>vis</v>
      </c>
      <c r="E47">
        <f>VLOOKUP(C47,Active!C$21:E$973,3,FALSE)</f>
        <v>-52734.287248569897</v>
      </c>
      <c r="F47" s="5" t="s">
        <v>69</v>
      </c>
      <c r="G47" t="str">
        <f t="shared" si="10"/>
        <v>20957.660</v>
      </c>
      <c r="H47" s="30">
        <f t="shared" si="11"/>
        <v>-23330</v>
      </c>
      <c r="I47" s="60" t="s">
        <v>208</v>
      </c>
      <c r="J47" s="61" t="s">
        <v>209</v>
      </c>
      <c r="K47" s="60">
        <v>-23330</v>
      </c>
      <c r="L47" s="60" t="s">
        <v>210</v>
      </c>
      <c r="M47" s="61" t="s">
        <v>92</v>
      </c>
      <c r="N47" s="61"/>
      <c r="O47" s="62" t="s">
        <v>195</v>
      </c>
      <c r="P47" s="62" t="s">
        <v>46</v>
      </c>
    </row>
    <row r="48" spans="1:16" ht="12.75" customHeight="1" x14ac:dyDescent="0.2">
      <c r="A48" s="30" t="str">
        <f t="shared" si="6"/>
        <v> AN 208.261 </v>
      </c>
      <c r="B48" s="5" t="str">
        <f t="shared" si="7"/>
        <v>I</v>
      </c>
      <c r="C48" s="30">
        <f t="shared" si="8"/>
        <v>20981.573</v>
      </c>
      <c r="D48" t="str">
        <f t="shared" si="9"/>
        <v>vis</v>
      </c>
      <c r="E48">
        <f>VLOOKUP(C48,Active!C$21:E$973,3,FALSE)</f>
        <v>-52694.308206930036</v>
      </c>
      <c r="F48" s="5" t="s">
        <v>69</v>
      </c>
      <c r="G48" t="str">
        <f t="shared" si="10"/>
        <v>20981.573</v>
      </c>
      <c r="H48" s="30">
        <f t="shared" si="11"/>
        <v>-23290</v>
      </c>
      <c r="I48" s="60" t="s">
        <v>211</v>
      </c>
      <c r="J48" s="61" t="s">
        <v>212</v>
      </c>
      <c r="K48" s="60">
        <v>-23290</v>
      </c>
      <c r="L48" s="60" t="s">
        <v>213</v>
      </c>
      <c r="M48" s="61" t="s">
        <v>92</v>
      </c>
      <c r="N48" s="61"/>
      <c r="O48" s="62" t="s">
        <v>195</v>
      </c>
      <c r="P48" s="62" t="s">
        <v>46</v>
      </c>
    </row>
    <row r="49" spans="1:16" ht="12.75" customHeight="1" x14ac:dyDescent="0.2">
      <c r="A49" s="30" t="str">
        <f t="shared" si="6"/>
        <v> AN 208.261 </v>
      </c>
      <c r="B49" s="5" t="str">
        <f t="shared" si="7"/>
        <v>I</v>
      </c>
      <c r="C49" s="30">
        <f t="shared" si="8"/>
        <v>20984.565999999999</v>
      </c>
      <c r="D49" t="str">
        <f t="shared" si="9"/>
        <v>vis</v>
      </c>
      <c r="E49">
        <f>VLOOKUP(C49,Active!C$21:E$973,3,FALSE)</f>
        <v>-52689.304348291305</v>
      </c>
      <c r="F49" s="5" t="s">
        <v>69</v>
      </c>
      <c r="G49" t="str">
        <f t="shared" si="10"/>
        <v>20984.566</v>
      </c>
      <c r="H49" s="30">
        <f t="shared" si="11"/>
        <v>-23285</v>
      </c>
      <c r="I49" s="60" t="s">
        <v>214</v>
      </c>
      <c r="J49" s="61" t="s">
        <v>215</v>
      </c>
      <c r="K49" s="60">
        <v>-23285</v>
      </c>
      <c r="L49" s="60" t="s">
        <v>216</v>
      </c>
      <c r="M49" s="61" t="s">
        <v>92</v>
      </c>
      <c r="N49" s="61"/>
      <c r="O49" s="62" t="s">
        <v>195</v>
      </c>
      <c r="P49" s="62" t="s">
        <v>46</v>
      </c>
    </row>
    <row r="50" spans="1:16" ht="12.75" customHeight="1" x14ac:dyDescent="0.2">
      <c r="A50" s="30" t="str">
        <f t="shared" si="6"/>
        <v> AN 208.261 </v>
      </c>
      <c r="B50" s="5" t="str">
        <f t="shared" si="7"/>
        <v>I</v>
      </c>
      <c r="C50" s="30">
        <f t="shared" si="8"/>
        <v>20987.555</v>
      </c>
      <c r="D50" t="str">
        <f t="shared" si="9"/>
        <v>vis</v>
      </c>
      <c r="E50">
        <f>VLOOKUP(C50,Active!C$21:E$973,3,FALSE)</f>
        <v>-52684.307177068054</v>
      </c>
      <c r="F50" s="5" t="s">
        <v>69</v>
      </c>
      <c r="G50" t="str">
        <f t="shared" si="10"/>
        <v>20987.555</v>
      </c>
      <c r="H50" s="30">
        <f t="shared" si="11"/>
        <v>-23280</v>
      </c>
      <c r="I50" s="60" t="s">
        <v>217</v>
      </c>
      <c r="J50" s="61" t="s">
        <v>218</v>
      </c>
      <c r="K50" s="60">
        <v>-23280</v>
      </c>
      <c r="L50" s="60" t="s">
        <v>219</v>
      </c>
      <c r="M50" s="61" t="s">
        <v>92</v>
      </c>
      <c r="N50" s="61"/>
      <c r="O50" s="62" t="s">
        <v>195</v>
      </c>
      <c r="P50" s="62" t="s">
        <v>46</v>
      </c>
    </row>
    <row r="51" spans="1:16" ht="12.75" customHeight="1" x14ac:dyDescent="0.2">
      <c r="A51" s="30" t="str">
        <f t="shared" si="6"/>
        <v> AN 208.261 </v>
      </c>
      <c r="B51" s="5" t="str">
        <f t="shared" si="7"/>
        <v>I</v>
      </c>
      <c r="C51" s="30">
        <f t="shared" si="8"/>
        <v>21037.499</v>
      </c>
      <c r="D51" t="str">
        <f t="shared" si="9"/>
        <v>vis</v>
      </c>
      <c r="E51">
        <f>VLOOKUP(C51,Active!C$21:E$973,3,FALSE)</f>
        <v>-52600.80810728755</v>
      </c>
      <c r="F51" s="5" t="s">
        <v>69</v>
      </c>
      <c r="G51" t="str">
        <f t="shared" si="10"/>
        <v>21037.499</v>
      </c>
      <c r="H51" s="30">
        <f t="shared" si="11"/>
        <v>-23196</v>
      </c>
      <c r="I51" s="60" t="s">
        <v>220</v>
      </c>
      <c r="J51" s="61" t="s">
        <v>221</v>
      </c>
      <c r="K51" s="60">
        <v>-23196</v>
      </c>
      <c r="L51" s="60" t="s">
        <v>201</v>
      </c>
      <c r="M51" s="61" t="s">
        <v>92</v>
      </c>
      <c r="N51" s="61"/>
      <c r="O51" s="62" t="s">
        <v>195</v>
      </c>
      <c r="P51" s="62" t="s">
        <v>46</v>
      </c>
    </row>
    <row r="52" spans="1:16" ht="12.75" customHeight="1" x14ac:dyDescent="0.2">
      <c r="A52" s="30" t="str">
        <f t="shared" si="6"/>
        <v> AN 208.261 </v>
      </c>
      <c r="B52" s="5" t="str">
        <f t="shared" si="7"/>
        <v>I</v>
      </c>
      <c r="C52" s="30">
        <f t="shared" si="8"/>
        <v>21046.463</v>
      </c>
      <c r="D52" t="str">
        <f t="shared" si="9"/>
        <v>vis</v>
      </c>
      <c r="E52">
        <f>VLOOKUP(C52,Active!C$21:E$973,3,FALSE)</f>
        <v>-52585.821609179417</v>
      </c>
      <c r="F52" s="5" t="s">
        <v>69</v>
      </c>
      <c r="G52" t="str">
        <f t="shared" si="10"/>
        <v>21046.463</v>
      </c>
      <c r="H52" s="30">
        <f t="shared" si="11"/>
        <v>-23181</v>
      </c>
      <c r="I52" s="60" t="s">
        <v>222</v>
      </c>
      <c r="J52" s="61" t="s">
        <v>223</v>
      </c>
      <c r="K52" s="60">
        <v>-23181</v>
      </c>
      <c r="L52" s="60" t="s">
        <v>224</v>
      </c>
      <c r="M52" s="61" t="s">
        <v>92</v>
      </c>
      <c r="N52" s="61"/>
      <c r="O52" s="62" t="s">
        <v>195</v>
      </c>
      <c r="P52" s="62" t="s">
        <v>46</v>
      </c>
    </row>
    <row r="53" spans="1:16" ht="12.75" customHeight="1" x14ac:dyDescent="0.2">
      <c r="A53" s="30" t="str">
        <f t="shared" si="6"/>
        <v> AN 208.261 </v>
      </c>
      <c r="B53" s="5" t="str">
        <f t="shared" si="7"/>
        <v>I</v>
      </c>
      <c r="C53" s="30">
        <f t="shared" si="8"/>
        <v>21057.538</v>
      </c>
      <c r="D53" t="str">
        <f t="shared" si="9"/>
        <v>vis</v>
      </c>
      <c r="E53">
        <f>VLOOKUP(C53,Active!C$21:E$973,3,FALSE)</f>
        <v>-52567.305827547607</v>
      </c>
      <c r="F53" s="5" t="s">
        <v>69</v>
      </c>
      <c r="G53" t="str">
        <f t="shared" si="10"/>
        <v>21057.538</v>
      </c>
      <c r="H53" s="30">
        <f t="shared" si="11"/>
        <v>-23163</v>
      </c>
      <c r="I53" s="60" t="s">
        <v>225</v>
      </c>
      <c r="J53" s="61" t="s">
        <v>226</v>
      </c>
      <c r="K53" s="60">
        <v>-23163</v>
      </c>
      <c r="L53" s="60" t="s">
        <v>219</v>
      </c>
      <c r="M53" s="61" t="s">
        <v>92</v>
      </c>
      <c r="N53" s="61"/>
      <c r="O53" s="62" t="s">
        <v>195</v>
      </c>
      <c r="P53" s="62" t="s">
        <v>46</v>
      </c>
    </row>
    <row r="54" spans="1:16" ht="12.75" customHeight="1" x14ac:dyDescent="0.2">
      <c r="A54" s="30" t="str">
        <f t="shared" si="6"/>
        <v> AN 208.261 </v>
      </c>
      <c r="B54" s="5" t="str">
        <f t="shared" si="7"/>
        <v>I</v>
      </c>
      <c r="C54" s="30">
        <f t="shared" si="8"/>
        <v>21067.391</v>
      </c>
      <c r="D54" t="str">
        <f t="shared" si="9"/>
        <v>vis</v>
      </c>
      <c r="E54">
        <f>VLOOKUP(C54,Active!C$21:E$973,3,FALSE)</f>
        <v>-52550.833051347319</v>
      </c>
      <c r="F54" s="5" t="s">
        <v>69</v>
      </c>
      <c r="G54" t="str">
        <f t="shared" si="10"/>
        <v>21067.391</v>
      </c>
      <c r="H54" s="30">
        <f t="shared" si="11"/>
        <v>-23146</v>
      </c>
      <c r="I54" s="60" t="s">
        <v>227</v>
      </c>
      <c r="J54" s="61" t="s">
        <v>228</v>
      </c>
      <c r="K54" s="60">
        <v>-23146</v>
      </c>
      <c r="L54" s="60" t="s">
        <v>229</v>
      </c>
      <c r="M54" s="61" t="s">
        <v>92</v>
      </c>
      <c r="N54" s="61"/>
      <c r="O54" s="62" t="s">
        <v>195</v>
      </c>
      <c r="P54" s="62" t="s">
        <v>46</v>
      </c>
    </row>
    <row r="55" spans="1:16" ht="12.75" customHeight="1" x14ac:dyDescent="0.2">
      <c r="A55" s="30" t="str">
        <f t="shared" si="6"/>
        <v> AN 208.261 </v>
      </c>
      <c r="B55" s="5" t="str">
        <f t="shared" si="7"/>
        <v>I</v>
      </c>
      <c r="C55" s="30">
        <f t="shared" si="8"/>
        <v>21072.484</v>
      </c>
      <c r="D55" t="str">
        <f t="shared" si="9"/>
        <v>vis</v>
      </c>
      <c r="E55">
        <f>VLOOKUP(C55,Active!C$21:E$973,3,FALSE)</f>
        <v>-52542.318299577491</v>
      </c>
      <c r="F55" s="5" t="s">
        <v>69</v>
      </c>
      <c r="G55" t="str">
        <f t="shared" si="10"/>
        <v>21072.484</v>
      </c>
      <c r="H55" s="30">
        <f t="shared" si="11"/>
        <v>-23138</v>
      </c>
      <c r="I55" s="60" t="s">
        <v>230</v>
      </c>
      <c r="J55" s="61" t="s">
        <v>231</v>
      </c>
      <c r="K55" s="60">
        <v>-23138</v>
      </c>
      <c r="L55" s="60" t="s">
        <v>232</v>
      </c>
      <c r="M55" s="61" t="s">
        <v>92</v>
      </c>
      <c r="N55" s="61"/>
      <c r="O55" s="62" t="s">
        <v>195</v>
      </c>
      <c r="P55" s="62" t="s">
        <v>46</v>
      </c>
    </row>
    <row r="56" spans="1:16" ht="12.75" customHeight="1" x14ac:dyDescent="0.2">
      <c r="A56" s="30" t="str">
        <f t="shared" si="6"/>
        <v> AN 208.261 </v>
      </c>
      <c r="B56" s="5" t="str">
        <f t="shared" si="7"/>
        <v>I</v>
      </c>
      <c r="C56" s="30">
        <f t="shared" si="8"/>
        <v>21425.401000000002</v>
      </c>
      <c r="D56" t="str">
        <f t="shared" si="9"/>
        <v>vis</v>
      </c>
      <c r="E56">
        <f>VLOOKUP(C56,Active!C$21:E$973,3,FALSE)</f>
        <v>-51952.29264665168</v>
      </c>
      <c r="F56" s="5" t="s">
        <v>69</v>
      </c>
      <c r="G56" t="str">
        <f t="shared" si="10"/>
        <v>21425.401</v>
      </c>
      <c r="H56" s="30">
        <f t="shared" si="11"/>
        <v>-22548</v>
      </c>
      <c r="I56" s="60" t="s">
        <v>233</v>
      </c>
      <c r="J56" s="61" t="s">
        <v>234</v>
      </c>
      <c r="K56" s="60">
        <v>-22548</v>
      </c>
      <c r="L56" s="60" t="s">
        <v>235</v>
      </c>
      <c r="M56" s="61" t="s">
        <v>92</v>
      </c>
      <c r="N56" s="61"/>
      <c r="O56" s="62" t="s">
        <v>195</v>
      </c>
      <c r="P56" s="62" t="s">
        <v>46</v>
      </c>
    </row>
    <row r="57" spans="1:16" ht="12.75" customHeight="1" x14ac:dyDescent="0.2">
      <c r="A57" s="30" t="str">
        <f t="shared" si="6"/>
        <v> AN 208.261 </v>
      </c>
      <c r="B57" s="5" t="str">
        <f t="shared" si="7"/>
        <v>I</v>
      </c>
      <c r="C57" s="30">
        <f t="shared" si="8"/>
        <v>21433.483</v>
      </c>
      <c r="D57" t="str">
        <f t="shared" si="9"/>
        <v>vis</v>
      </c>
      <c r="E57">
        <f>VLOOKUP(C57,Active!C$21:E$973,3,FALSE)</f>
        <v>-51938.780723658609</v>
      </c>
      <c r="F57" s="5" t="s">
        <v>69</v>
      </c>
      <c r="G57" t="str">
        <f t="shared" si="10"/>
        <v>21433.483</v>
      </c>
      <c r="H57" s="30">
        <f t="shared" si="11"/>
        <v>-22534</v>
      </c>
      <c r="I57" s="60" t="s">
        <v>236</v>
      </c>
      <c r="J57" s="61" t="s">
        <v>237</v>
      </c>
      <c r="K57" s="60">
        <v>-22534</v>
      </c>
      <c r="L57" s="60" t="s">
        <v>238</v>
      </c>
      <c r="M57" s="61" t="s">
        <v>92</v>
      </c>
      <c r="N57" s="61"/>
      <c r="O57" s="62" t="s">
        <v>195</v>
      </c>
      <c r="P57" s="62" t="s">
        <v>46</v>
      </c>
    </row>
    <row r="58" spans="1:16" ht="12.75" customHeight="1" x14ac:dyDescent="0.2">
      <c r="A58" s="30" t="str">
        <f t="shared" si="6"/>
        <v> AN 208.261 </v>
      </c>
      <c r="B58" s="5" t="str">
        <f t="shared" si="7"/>
        <v>I</v>
      </c>
      <c r="C58" s="30">
        <f t="shared" si="8"/>
        <v>21478.328000000001</v>
      </c>
      <c r="D58" t="str">
        <f t="shared" si="9"/>
        <v>vis</v>
      </c>
      <c r="E58">
        <f>VLOOKUP(C58,Active!C$21:E$973,3,FALSE)</f>
        <v>-51863.806436771156</v>
      </c>
      <c r="F58" s="5" t="s">
        <v>69</v>
      </c>
      <c r="G58" t="str">
        <f t="shared" si="10"/>
        <v>21478.328</v>
      </c>
      <c r="H58" s="30">
        <f t="shared" si="11"/>
        <v>-22459</v>
      </c>
      <c r="I58" s="60" t="s">
        <v>239</v>
      </c>
      <c r="J58" s="61" t="s">
        <v>240</v>
      </c>
      <c r="K58" s="60">
        <v>-22459</v>
      </c>
      <c r="L58" s="60" t="s">
        <v>201</v>
      </c>
      <c r="M58" s="61" t="s">
        <v>92</v>
      </c>
      <c r="N58" s="61"/>
      <c r="O58" s="62" t="s">
        <v>195</v>
      </c>
      <c r="P58" s="62" t="s">
        <v>46</v>
      </c>
    </row>
    <row r="59" spans="1:16" ht="12.75" customHeight="1" x14ac:dyDescent="0.2">
      <c r="A59" s="30" t="str">
        <f t="shared" si="6"/>
        <v> AA 26.343 </v>
      </c>
      <c r="B59" s="5" t="str">
        <f t="shared" si="7"/>
        <v>I</v>
      </c>
      <c r="C59" s="30">
        <f t="shared" si="8"/>
        <v>29129.42</v>
      </c>
      <c r="D59" t="str">
        <f t="shared" si="9"/>
        <v>vis</v>
      </c>
      <c r="E59">
        <f>VLOOKUP(C59,Active!C$21:E$973,3,FALSE)</f>
        <v>-39072.29865195079</v>
      </c>
      <c r="F59" s="5" t="s">
        <v>69</v>
      </c>
      <c r="G59" t="str">
        <f t="shared" si="10"/>
        <v>29129.420</v>
      </c>
      <c r="H59" s="30">
        <f t="shared" si="11"/>
        <v>-9684</v>
      </c>
      <c r="I59" s="60" t="s">
        <v>241</v>
      </c>
      <c r="J59" s="61" t="s">
        <v>242</v>
      </c>
      <c r="K59" s="60">
        <v>-9684</v>
      </c>
      <c r="L59" s="60" t="s">
        <v>243</v>
      </c>
      <c r="M59" s="61" t="s">
        <v>92</v>
      </c>
      <c r="N59" s="61"/>
      <c r="O59" s="62" t="s">
        <v>244</v>
      </c>
      <c r="P59" s="62" t="s">
        <v>47</v>
      </c>
    </row>
    <row r="60" spans="1:16" ht="12.75" customHeight="1" x14ac:dyDescent="0.2">
      <c r="A60" s="30" t="str">
        <f t="shared" si="6"/>
        <v> GEOS 19.5 </v>
      </c>
      <c r="B60" s="5" t="str">
        <f t="shared" si="7"/>
        <v>I</v>
      </c>
      <c r="C60" s="30">
        <f t="shared" si="8"/>
        <v>29135.409</v>
      </c>
      <c r="D60" t="str">
        <f t="shared" si="9"/>
        <v>vis</v>
      </c>
      <c r="E60">
        <f>VLOOKUP(C60,Active!C$21:E$973,3,FALSE)</f>
        <v>-39062.285919111702</v>
      </c>
      <c r="F60" s="5" t="s">
        <v>69</v>
      </c>
      <c r="G60" t="str">
        <f t="shared" si="10"/>
        <v>29135.409</v>
      </c>
      <c r="H60" s="30">
        <f t="shared" si="11"/>
        <v>-9674</v>
      </c>
      <c r="I60" s="60" t="s">
        <v>245</v>
      </c>
      <c r="J60" s="61" t="s">
        <v>246</v>
      </c>
      <c r="K60" s="60">
        <v>-9674</v>
      </c>
      <c r="L60" s="60" t="s">
        <v>247</v>
      </c>
      <c r="M60" s="61" t="s">
        <v>92</v>
      </c>
      <c r="N60" s="61"/>
      <c r="O60" s="62" t="s">
        <v>244</v>
      </c>
      <c r="P60" s="62" t="s">
        <v>48</v>
      </c>
    </row>
    <row r="61" spans="1:16" ht="12.75" customHeight="1" x14ac:dyDescent="0.2">
      <c r="A61" s="30" t="str">
        <f t="shared" si="6"/>
        <v> AOEB 9 </v>
      </c>
      <c r="B61" s="5" t="str">
        <f t="shared" si="7"/>
        <v>I</v>
      </c>
      <c r="C61" s="30">
        <f t="shared" si="8"/>
        <v>49901.745000000003</v>
      </c>
      <c r="D61" t="str">
        <f t="shared" si="9"/>
        <v>vis</v>
      </c>
      <c r="E61">
        <f>VLOOKUP(C61,Active!C$21:E$973,3,FALSE)</f>
        <v>-4344.006671365687</v>
      </c>
      <c r="F61" s="5" t="s">
        <v>69</v>
      </c>
      <c r="G61" t="str">
        <f t="shared" si="10"/>
        <v>49901.745</v>
      </c>
      <c r="H61" s="30">
        <f t="shared" si="11"/>
        <v>25044</v>
      </c>
      <c r="I61" s="60" t="s">
        <v>248</v>
      </c>
      <c r="J61" s="61" t="s">
        <v>249</v>
      </c>
      <c r="K61" s="60">
        <v>25044</v>
      </c>
      <c r="L61" s="60" t="s">
        <v>250</v>
      </c>
      <c r="M61" s="61" t="s">
        <v>92</v>
      </c>
      <c r="N61" s="61"/>
      <c r="O61" s="62" t="s">
        <v>251</v>
      </c>
      <c r="P61" s="62" t="s">
        <v>58</v>
      </c>
    </row>
    <row r="62" spans="1:16" ht="12.75" customHeight="1" x14ac:dyDescent="0.2">
      <c r="A62" s="30" t="str">
        <f t="shared" si="6"/>
        <v> AOEB 9 </v>
      </c>
      <c r="B62" s="5" t="str">
        <f t="shared" si="7"/>
        <v>II</v>
      </c>
      <c r="C62" s="30">
        <f t="shared" si="8"/>
        <v>49924.77</v>
      </c>
      <c r="D62" t="str">
        <f t="shared" si="9"/>
        <v>vis</v>
      </c>
      <c r="E62">
        <f>VLOOKUP(C62,Active!C$21:E$973,3,FALSE)</f>
        <v>-4305.5122359641246</v>
      </c>
      <c r="F62" s="5" t="s">
        <v>69</v>
      </c>
      <c r="G62" t="str">
        <f t="shared" si="10"/>
        <v>49924.770</v>
      </c>
      <c r="H62" s="30">
        <f t="shared" si="11"/>
        <v>25082.5</v>
      </c>
      <c r="I62" s="60" t="s">
        <v>252</v>
      </c>
      <c r="J62" s="61" t="s">
        <v>253</v>
      </c>
      <c r="K62" s="60">
        <v>25082.5</v>
      </c>
      <c r="L62" s="60" t="s">
        <v>254</v>
      </c>
      <c r="M62" s="61" t="s">
        <v>92</v>
      </c>
      <c r="N62" s="61"/>
      <c r="O62" s="62" t="s">
        <v>251</v>
      </c>
      <c r="P62" s="62" t="s">
        <v>58</v>
      </c>
    </row>
    <row r="63" spans="1:16" ht="12.75" customHeight="1" x14ac:dyDescent="0.2">
      <c r="A63" s="30" t="str">
        <f t="shared" si="6"/>
        <v> AOEB 9 </v>
      </c>
      <c r="B63" s="5" t="str">
        <f t="shared" si="7"/>
        <v>I</v>
      </c>
      <c r="C63" s="30">
        <f t="shared" si="8"/>
        <v>49925.673000000003</v>
      </c>
      <c r="D63" t="str">
        <f t="shared" si="9"/>
        <v>vis</v>
      </c>
      <c r="E63">
        <f>VLOOKUP(C63,Active!C$21:E$973,3,FALSE)</f>
        <v>-4304.002551917747</v>
      </c>
      <c r="F63" s="5" t="s">
        <v>69</v>
      </c>
      <c r="G63" t="str">
        <f t="shared" si="10"/>
        <v>49925.673</v>
      </c>
      <c r="H63" s="30">
        <f t="shared" si="11"/>
        <v>25084</v>
      </c>
      <c r="I63" s="60" t="s">
        <v>255</v>
      </c>
      <c r="J63" s="61" t="s">
        <v>256</v>
      </c>
      <c r="K63" s="60">
        <v>25084</v>
      </c>
      <c r="L63" s="60" t="s">
        <v>257</v>
      </c>
      <c r="M63" s="61" t="s">
        <v>92</v>
      </c>
      <c r="N63" s="61"/>
      <c r="O63" s="62" t="s">
        <v>251</v>
      </c>
      <c r="P63" s="62" t="s">
        <v>58</v>
      </c>
    </row>
    <row r="64" spans="1:16" ht="12.75" customHeight="1" x14ac:dyDescent="0.2">
      <c r="A64" s="30" t="str">
        <f t="shared" si="6"/>
        <v> AOEB 9 </v>
      </c>
      <c r="B64" s="5" t="str">
        <f t="shared" si="7"/>
        <v>II</v>
      </c>
      <c r="C64" s="30">
        <f t="shared" si="8"/>
        <v>49927.752</v>
      </c>
      <c r="D64" t="str">
        <f t="shared" si="9"/>
        <v>vis</v>
      </c>
      <c r="E64">
        <f>VLOOKUP(C64,Active!C$21:E$973,3,FALSE)</f>
        <v>-4300.5267677179727</v>
      </c>
      <c r="F64" s="5" t="s">
        <v>69</v>
      </c>
      <c r="G64" t="str">
        <f t="shared" si="10"/>
        <v>49927.752</v>
      </c>
      <c r="H64" s="30">
        <f t="shared" si="11"/>
        <v>25087.5</v>
      </c>
      <c r="I64" s="60" t="s">
        <v>258</v>
      </c>
      <c r="J64" s="61" t="s">
        <v>259</v>
      </c>
      <c r="K64" s="60">
        <v>25087.5</v>
      </c>
      <c r="L64" s="60" t="s">
        <v>260</v>
      </c>
      <c r="M64" s="61" t="s">
        <v>92</v>
      </c>
      <c r="N64" s="61"/>
      <c r="O64" s="62" t="s">
        <v>251</v>
      </c>
      <c r="P64" s="62" t="s">
        <v>58</v>
      </c>
    </row>
    <row r="65" spans="1:16" ht="12.75" customHeight="1" x14ac:dyDescent="0.2">
      <c r="A65" s="30" t="str">
        <f t="shared" si="6"/>
        <v> AOEB 9 </v>
      </c>
      <c r="B65" s="5" t="str">
        <f t="shared" si="7"/>
        <v>I</v>
      </c>
      <c r="C65" s="30">
        <f t="shared" si="8"/>
        <v>49928.665000000001</v>
      </c>
      <c r="D65" t="str">
        <f t="shared" si="9"/>
        <v>vis</v>
      </c>
      <c r="E65">
        <f>VLOOKUP(C65,Active!C$21:E$973,3,FALSE)</f>
        <v>-4299.0003651328852</v>
      </c>
      <c r="F65" s="5" t="s">
        <v>69</v>
      </c>
      <c r="G65" t="str">
        <f t="shared" si="10"/>
        <v>49928.665</v>
      </c>
      <c r="H65" s="30">
        <f t="shared" si="11"/>
        <v>25089</v>
      </c>
      <c r="I65" s="60" t="s">
        <v>261</v>
      </c>
      <c r="J65" s="61" t="s">
        <v>262</v>
      </c>
      <c r="K65" s="60">
        <v>25089</v>
      </c>
      <c r="L65" s="60" t="s">
        <v>263</v>
      </c>
      <c r="M65" s="61" t="s">
        <v>92</v>
      </c>
      <c r="N65" s="61"/>
      <c r="O65" s="62" t="s">
        <v>251</v>
      </c>
      <c r="P65" s="62" t="s">
        <v>58</v>
      </c>
    </row>
    <row r="66" spans="1:16" ht="12.75" customHeight="1" x14ac:dyDescent="0.2">
      <c r="A66" s="30" t="str">
        <f t="shared" si="6"/>
        <v> AOEB 9 </v>
      </c>
      <c r="B66" s="5" t="str">
        <f t="shared" si="7"/>
        <v>II</v>
      </c>
      <c r="C66" s="30">
        <f t="shared" si="8"/>
        <v>49978.603000000003</v>
      </c>
      <c r="D66" t="str">
        <f t="shared" si="9"/>
        <v>vis</v>
      </c>
      <c r="E66">
        <f>VLOOKUP(C66,Active!C$21:E$973,3,FALSE)</f>
        <v>-4215.5113264756073</v>
      </c>
      <c r="F66" s="5" t="s">
        <v>69</v>
      </c>
      <c r="G66" t="str">
        <f t="shared" si="10"/>
        <v>49978.603</v>
      </c>
      <c r="H66" s="30">
        <f t="shared" si="11"/>
        <v>25172.5</v>
      </c>
      <c r="I66" s="60" t="s">
        <v>264</v>
      </c>
      <c r="J66" s="61" t="s">
        <v>265</v>
      </c>
      <c r="K66" s="60">
        <v>25172.5</v>
      </c>
      <c r="L66" s="60" t="s">
        <v>266</v>
      </c>
      <c r="M66" s="61" t="s">
        <v>92</v>
      </c>
      <c r="N66" s="61"/>
      <c r="O66" s="62" t="s">
        <v>251</v>
      </c>
      <c r="P66" s="62" t="s">
        <v>58</v>
      </c>
    </row>
    <row r="67" spans="1:16" ht="12.75" customHeight="1" x14ac:dyDescent="0.2">
      <c r="A67" s="30" t="str">
        <f t="shared" si="6"/>
        <v> AOEB 9 </v>
      </c>
      <c r="B67" s="5" t="str">
        <f t="shared" si="7"/>
        <v>II</v>
      </c>
      <c r="C67" s="30">
        <f t="shared" si="8"/>
        <v>50280.669000000002</v>
      </c>
      <c r="D67" t="str">
        <f t="shared" si="9"/>
        <v>vis</v>
      </c>
      <c r="E67">
        <f>VLOOKUP(C67,Active!C$21:E$973,3,FALSE)</f>
        <v>-3710.5011147921596</v>
      </c>
      <c r="F67" s="5" t="s">
        <v>69</v>
      </c>
      <c r="G67" t="str">
        <f t="shared" si="10"/>
        <v>50280.669</v>
      </c>
      <c r="H67" s="30">
        <f t="shared" si="11"/>
        <v>25677.5</v>
      </c>
      <c r="I67" s="60" t="s">
        <v>267</v>
      </c>
      <c r="J67" s="61" t="s">
        <v>268</v>
      </c>
      <c r="K67" s="60">
        <v>25677.5</v>
      </c>
      <c r="L67" s="60" t="s">
        <v>257</v>
      </c>
      <c r="M67" s="61" t="s">
        <v>92</v>
      </c>
      <c r="N67" s="61"/>
      <c r="O67" s="62" t="s">
        <v>251</v>
      </c>
      <c r="P67" s="62" t="s">
        <v>58</v>
      </c>
    </row>
    <row r="68" spans="1:16" ht="12.75" customHeight="1" x14ac:dyDescent="0.2">
      <c r="A68" s="30" t="str">
        <f t="shared" si="6"/>
        <v> AOEB 9 </v>
      </c>
      <c r="B68" s="5" t="str">
        <f t="shared" si="7"/>
        <v>I</v>
      </c>
      <c r="C68" s="30">
        <f t="shared" si="8"/>
        <v>50283.347000000002</v>
      </c>
      <c r="D68" t="str">
        <f t="shared" si="9"/>
        <v>vis</v>
      </c>
      <c r="E68">
        <f>VLOOKUP(C68,Active!C$21:E$973,3,FALSE)</f>
        <v>-3706.0238901230869</v>
      </c>
      <c r="F68" s="5" t="s">
        <v>69</v>
      </c>
      <c r="G68" t="str">
        <f t="shared" si="10"/>
        <v>50283.347</v>
      </c>
      <c r="H68" s="30">
        <f t="shared" si="11"/>
        <v>25682</v>
      </c>
      <c r="I68" s="60" t="s">
        <v>269</v>
      </c>
      <c r="J68" s="61" t="s">
        <v>270</v>
      </c>
      <c r="K68" s="60">
        <v>25682</v>
      </c>
      <c r="L68" s="60" t="s">
        <v>271</v>
      </c>
      <c r="M68" s="61" t="s">
        <v>169</v>
      </c>
      <c r="N68" s="61" t="s">
        <v>180</v>
      </c>
      <c r="O68" s="62" t="s">
        <v>272</v>
      </c>
      <c r="P68" s="62" t="s">
        <v>58</v>
      </c>
    </row>
    <row r="69" spans="1:16" ht="12.75" customHeight="1" x14ac:dyDescent="0.2">
      <c r="A69" s="30" t="str">
        <f t="shared" si="6"/>
        <v> AOEB 9 </v>
      </c>
      <c r="B69" s="5" t="str">
        <f t="shared" si="7"/>
        <v>II</v>
      </c>
      <c r="C69" s="30">
        <f t="shared" si="8"/>
        <v>51371.671000000002</v>
      </c>
      <c r="D69" t="str">
        <f t="shared" si="9"/>
        <v>vis</v>
      </c>
      <c r="E69">
        <f>VLOOKUP(C69,Active!C$21:E$973,3,FALSE)</f>
        <v>-1886.5051967905727</v>
      </c>
      <c r="F69" s="5" t="s">
        <v>69</v>
      </c>
      <c r="G69" t="str">
        <f t="shared" si="10"/>
        <v>51371.671</v>
      </c>
      <c r="H69" s="30">
        <f t="shared" si="11"/>
        <v>27501.5</v>
      </c>
      <c r="I69" s="60" t="s">
        <v>273</v>
      </c>
      <c r="J69" s="61" t="s">
        <v>274</v>
      </c>
      <c r="K69" s="60">
        <v>27501.5</v>
      </c>
      <c r="L69" s="60" t="s">
        <v>254</v>
      </c>
      <c r="M69" s="61" t="s">
        <v>92</v>
      </c>
      <c r="N69" s="61"/>
      <c r="O69" s="62" t="s">
        <v>251</v>
      </c>
      <c r="P69" s="62" t="s">
        <v>58</v>
      </c>
    </row>
    <row r="70" spans="1:16" ht="12.75" customHeight="1" x14ac:dyDescent="0.2">
      <c r="A70" s="30" t="str">
        <f t="shared" si="6"/>
        <v> AOEB 9 </v>
      </c>
      <c r="B70" s="5" t="str">
        <f t="shared" si="7"/>
        <v>I</v>
      </c>
      <c r="C70" s="30">
        <f t="shared" si="8"/>
        <v>51427.61</v>
      </c>
      <c r="D70" t="str">
        <f t="shared" si="9"/>
        <v>vis</v>
      </c>
      <c r="E70">
        <f>VLOOKUP(C70,Active!C$21:E$973,3,FALSE)</f>
        <v>-1792.9833630477492</v>
      </c>
      <c r="F70" s="5" t="s">
        <v>69</v>
      </c>
      <c r="G70" t="str">
        <f t="shared" si="10"/>
        <v>51427.610</v>
      </c>
      <c r="H70" s="30">
        <f t="shared" si="11"/>
        <v>27595</v>
      </c>
      <c r="I70" s="60" t="s">
        <v>275</v>
      </c>
      <c r="J70" s="61" t="s">
        <v>276</v>
      </c>
      <c r="K70" s="60">
        <v>27595</v>
      </c>
      <c r="L70" s="60" t="s">
        <v>277</v>
      </c>
      <c r="M70" s="61" t="s">
        <v>92</v>
      </c>
      <c r="N70" s="61"/>
      <c r="O70" s="62" t="s">
        <v>251</v>
      </c>
      <c r="P70" s="62" t="s">
        <v>58</v>
      </c>
    </row>
    <row r="71" spans="1:16" ht="12.75" customHeight="1" x14ac:dyDescent="0.2">
      <c r="A71" s="30" t="str">
        <f t="shared" si="6"/>
        <v> AOEB 9 </v>
      </c>
      <c r="B71" s="5" t="str">
        <f t="shared" si="7"/>
        <v>I</v>
      </c>
      <c r="C71" s="30">
        <f t="shared" si="8"/>
        <v>51431.175000000003</v>
      </c>
      <c r="D71" t="str">
        <f t="shared" si="9"/>
        <v>vis</v>
      </c>
      <c r="E71">
        <f>VLOOKUP(C71,Active!C$21:E$973,3,FALSE)</f>
        <v>-1787.0232039942553</v>
      </c>
      <c r="F71" s="5" t="s">
        <v>69</v>
      </c>
      <c r="G71" t="str">
        <f t="shared" si="10"/>
        <v>51431.175</v>
      </c>
      <c r="H71" s="30">
        <f t="shared" si="11"/>
        <v>27601</v>
      </c>
      <c r="I71" s="60" t="s">
        <v>278</v>
      </c>
      <c r="J71" s="61" t="s">
        <v>279</v>
      </c>
      <c r="K71" s="60">
        <v>27601</v>
      </c>
      <c r="L71" s="60" t="s">
        <v>280</v>
      </c>
      <c r="M71" s="61" t="s">
        <v>92</v>
      </c>
      <c r="N71" s="61"/>
      <c r="O71" s="62" t="s">
        <v>251</v>
      </c>
      <c r="P71" s="62" t="s">
        <v>58</v>
      </c>
    </row>
    <row r="72" spans="1:16" ht="12.75" customHeight="1" x14ac:dyDescent="0.2">
      <c r="A72" s="30" t="str">
        <f t="shared" si="6"/>
        <v>VSB 38 </v>
      </c>
      <c r="B72" s="5" t="str">
        <f t="shared" si="7"/>
        <v>I</v>
      </c>
      <c r="C72" s="30">
        <f t="shared" si="8"/>
        <v>51702.145100000002</v>
      </c>
      <c r="D72" t="str">
        <f t="shared" si="9"/>
        <v>vis</v>
      </c>
      <c r="E72">
        <f>VLOOKUP(C72,Active!C$21:E$973,3,FALSE)</f>
        <v>-1334.0007931274749</v>
      </c>
      <c r="F72" s="5" t="s">
        <v>69</v>
      </c>
      <c r="G72" t="str">
        <f t="shared" si="10"/>
        <v>51702.1451</v>
      </c>
      <c r="H72" s="30">
        <f t="shared" si="11"/>
        <v>28054</v>
      </c>
      <c r="I72" s="60" t="s">
        <v>281</v>
      </c>
      <c r="J72" s="61" t="s">
        <v>282</v>
      </c>
      <c r="K72" s="60">
        <v>28054</v>
      </c>
      <c r="L72" s="60" t="s">
        <v>283</v>
      </c>
      <c r="M72" s="61" t="s">
        <v>161</v>
      </c>
      <c r="N72" s="61" t="s">
        <v>162</v>
      </c>
      <c r="O72" s="62" t="s">
        <v>284</v>
      </c>
      <c r="P72" s="63" t="s">
        <v>59</v>
      </c>
    </row>
    <row r="73" spans="1:16" ht="12.75" customHeight="1" x14ac:dyDescent="0.2">
      <c r="A73" s="30" t="str">
        <f t="shared" si="6"/>
        <v>VSB 40 </v>
      </c>
      <c r="B73" s="5" t="str">
        <f t="shared" si="7"/>
        <v>II</v>
      </c>
      <c r="C73" s="30">
        <f t="shared" si="8"/>
        <v>52468.063499999997</v>
      </c>
      <c r="D73" t="str">
        <f t="shared" si="9"/>
        <v>vis</v>
      </c>
      <c r="E73">
        <f>VLOOKUP(C73,Active!C$21:E$973,3,FALSE)</f>
        <v>-53.497150492266904</v>
      </c>
      <c r="F73" s="5" t="s">
        <v>69</v>
      </c>
      <c r="G73" t="str">
        <f t="shared" si="10"/>
        <v>52468.0635</v>
      </c>
      <c r="H73" s="30">
        <f t="shared" si="11"/>
        <v>29334.5</v>
      </c>
      <c r="I73" s="60" t="s">
        <v>285</v>
      </c>
      <c r="J73" s="61" t="s">
        <v>286</v>
      </c>
      <c r="K73" s="60">
        <v>29334.5</v>
      </c>
      <c r="L73" s="60" t="s">
        <v>287</v>
      </c>
      <c r="M73" s="61" t="s">
        <v>161</v>
      </c>
      <c r="N73" s="61" t="s">
        <v>162</v>
      </c>
      <c r="O73" s="62" t="s">
        <v>284</v>
      </c>
      <c r="P73" s="63" t="s">
        <v>60</v>
      </c>
    </row>
    <row r="74" spans="1:16" ht="12.75" customHeight="1" x14ac:dyDescent="0.2">
      <c r="A74" s="30" t="str">
        <f t="shared" si="6"/>
        <v> AOEB 12 </v>
      </c>
      <c r="B74" s="5" t="str">
        <f t="shared" si="7"/>
        <v>I</v>
      </c>
      <c r="C74" s="30">
        <f t="shared" si="8"/>
        <v>54244.831700000002</v>
      </c>
      <c r="D74" t="str">
        <f t="shared" si="9"/>
        <v>vis</v>
      </c>
      <c r="E74">
        <f>VLOOKUP(C74,Active!C$21:E$973,3,FALSE)</f>
        <v>2916.9996442295001</v>
      </c>
      <c r="F74" s="5" t="s">
        <v>69</v>
      </c>
      <c r="G74" t="str">
        <f t="shared" si="10"/>
        <v>54244.8317</v>
      </c>
      <c r="H74" s="30">
        <f t="shared" si="11"/>
        <v>32305</v>
      </c>
      <c r="I74" s="60" t="s">
        <v>288</v>
      </c>
      <c r="J74" s="61" t="s">
        <v>289</v>
      </c>
      <c r="K74" s="60" t="s">
        <v>290</v>
      </c>
      <c r="L74" s="60" t="s">
        <v>100</v>
      </c>
      <c r="M74" s="61" t="s">
        <v>169</v>
      </c>
      <c r="N74" s="61" t="s">
        <v>180</v>
      </c>
      <c r="O74" s="62" t="s">
        <v>291</v>
      </c>
      <c r="P74" s="62" t="s">
        <v>63</v>
      </c>
    </row>
    <row r="75" spans="1:16" ht="12.75" customHeight="1" x14ac:dyDescent="0.2">
      <c r="A75" s="30" t="str">
        <f t="shared" si="6"/>
        <v>VSB 46 </v>
      </c>
      <c r="B75" s="5" t="str">
        <f t="shared" si="7"/>
        <v>I</v>
      </c>
      <c r="C75" s="30">
        <f t="shared" si="8"/>
        <v>54333.954299999998</v>
      </c>
      <c r="D75" t="str">
        <f t="shared" si="9"/>
        <v>vis</v>
      </c>
      <c r="E75">
        <f>VLOOKUP(C75,Active!C$21:E$973,3,FALSE)</f>
        <v>3065.9996081174481</v>
      </c>
      <c r="F75" s="5" t="s">
        <v>69</v>
      </c>
      <c r="G75" t="str">
        <f t="shared" si="10"/>
        <v>54333.9543</v>
      </c>
      <c r="H75" s="30">
        <f t="shared" si="11"/>
        <v>32454</v>
      </c>
      <c r="I75" s="60" t="s">
        <v>292</v>
      </c>
      <c r="J75" s="61" t="s">
        <v>293</v>
      </c>
      <c r="K75" s="60" t="s">
        <v>294</v>
      </c>
      <c r="L75" s="60" t="s">
        <v>295</v>
      </c>
      <c r="M75" s="61" t="s">
        <v>169</v>
      </c>
      <c r="N75" s="61" t="s">
        <v>296</v>
      </c>
      <c r="O75" s="62" t="s">
        <v>297</v>
      </c>
      <c r="P75" s="63" t="s">
        <v>64</v>
      </c>
    </row>
    <row r="76" spans="1:16" ht="12.75" customHeight="1" x14ac:dyDescent="0.2">
      <c r="A76" s="30" t="str">
        <f t="shared" si="6"/>
        <v>VSB 59 </v>
      </c>
      <c r="B76" s="5" t="str">
        <f t="shared" si="7"/>
        <v>II</v>
      </c>
      <c r="C76" s="30">
        <f t="shared" si="8"/>
        <v>56787.211600000002</v>
      </c>
      <c r="D76" t="str">
        <f t="shared" si="9"/>
        <v>vis</v>
      </c>
      <c r="E76">
        <f>VLOOKUP(C76,Active!C$21:E$973,3,FALSE)</f>
        <v>7167.4873240039469</v>
      </c>
      <c r="F76" s="5" t="s">
        <v>69</v>
      </c>
      <c r="G76" t="str">
        <f t="shared" si="10"/>
        <v>56787.2116</v>
      </c>
      <c r="H76" s="30">
        <f t="shared" si="11"/>
        <v>36555.5</v>
      </c>
      <c r="I76" s="60" t="s">
        <v>298</v>
      </c>
      <c r="J76" s="61" t="s">
        <v>299</v>
      </c>
      <c r="K76" s="60" t="s">
        <v>300</v>
      </c>
      <c r="L76" s="60" t="s">
        <v>301</v>
      </c>
      <c r="M76" s="61" t="s">
        <v>169</v>
      </c>
      <c r="N76" s="61" t="s">
        <v>69</v>
      </c>
      <c r="O76" s="62" t="s">
        <v>302</v>
      </c>
      <c r="P76" s="63" t="s">
        <v>67</v>
      </c>
    </row>
  </sheetData>
  <sheetProtection selectLockedCells="1" selectUnlockedCells="1"/>
  <hyperlinks>
    <hyperlink ref="P35" r:id="rId1" xr:uid="{00000000-0004-0000-0100-000000000000}"/>
    <hyperlink ref="P36" r:id="rId2" xr:uid="{00000000-0004-0000-0100-000001000000}"/>
    <hyperlink ref="P37" r:id="rId3" xr:uid="{00000000-0004-0000-0100-000002000000}"/>
    <hyperlink ref="P38" r:id="rId4" xr:uid="{00000000-0004-0000-0100-000003000000}"/>
    <hyperlink ref="P72" r:id="rId5" xr:uid="{00000000-0004-0000-0100-000004000000}"/>
    <hyperlink ref="P73" r:id="rId6" xr:uid="{00000000-0004-0000-0100-000005000000}"/>
    <hyperlink ref="P75" r:id="rId7" xr:uid="{00000000-0004-0000-0100-000006000000}"/>
    <hyperlink ref="P76" r:id="rId8" xr:uid="{00000000-0004-0000-0100-00000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97"/>
  <sheetViews>
    <sheetView workbookViewId="0">
      <selection activeCell="E9" sqref="E9"/>
    </sheetView>
  </sheetViews>
  <sheetFormatPr defaultRowHeight="12.75" x14ac:dyDescent="0.2"/>
  <sheetData>
    <row r="1" spans="1:22" ht="18" x14ac:dyDescent="0.2">
      <c r="A1" s="64" t="s">
        <v>303</v>
      </c>
      <c r="D1" s="65" t="s">
        <v>304</v>
      </c>
      <c r="K1" s="66" t="s">
        <v>305</v>
      </c>
      <c r="L1" t="s">
        <v>306</v>
      </c>
      <c r="M1">
        <f ca="1">F18*H18-G18*G18</f>
        <v>631.03117001199394</v>
      </c>
      <c r="R1">
        <v>1</v>
      </c>
      <c r="S1" t="s">
        <v>307</v>
      </c>
      <c r="U1" s="4" t="s">
        <v>1</v>
      </c>
      <c r="V1" s="4" t="s">
        <v>308</v>
      </c>
    </row>
    <row r="2" spans="1:22" x14ac:dyDescent="0.2">
      <c r="K2" s="66" t="s">
        <v>309</v>
      </c>
      <c r="L2" t="s">
        <v>310</v>
      </c>
      <c r="M2">
        <f ca="1">+D18*H18-F18*G18</f>
        <v>-902.42246347250284</v>
      </c>
      <c r="R2">
        <v>2</v>
      </c>
      <c r="S2" t="s">
        <v>52</v>
      </c>
      <c r="U2" s="1">
        <v>-6.5</v>
      </c>
      <c r="V2" s="1">
        <f ca="1">+E$4+E$5*U2+E$6*U2^2</f>
        <v>-0.52862285917159568</v>
      </c>
    </row>
    <row r="3" spans="1:22" x14ac:dyDescent="0.2">
      <c r="A3" t="s">
        <v>311</v>
      </c>
      <c r="B3" t="s">
        <v>312</v>
      </c>
      <c r="E3" s="67" t="s">
        <v>313</v>
      </c>
      <c r="F3" s="67" t="s">
        <v>314</v>
      </c>
      <c r="G3" s="67" t="s">
        <v>315</v>
      </c>
      <c r="H3" s="67" t="s">
        <v>316</v>
      </c>
      <c r="K3" s="66" t="s">
        <v>317</v>
      </c>
      <c r="L3" t="s">
        <v>318</v>
      </c>
      <c r="M3">
        <f ca="1">+D18*G18-F18*F18</f>
        <v>229.67870716285597</v>
      </c>
      <c r="R3">
        <v>3</v>
      </c>
      <c r="S3" t="s">
        <v>78</v>
      </c>
      <c r="U3" s="1">
        <v>-6</v>
      </c>
      <c r="V3" s="1">
        <f t="shared" ref="V3:V17" ca="1" si="0">+E$4+E$5*U3+E$6*U3^2</f>
        <v>-0.45727087315431098</v>
      </c>
    </row>
    <row r="4" spans="1:22" x14ac:dyDescent="0.2">
      <c r="A4" t="s">
        <v>319</v>
      </c>
      <c r="B4" t="s">
        <v>320</v>
      </c>
      <c r="D4" s="68" t="s">
        <v>321</v>
      </c>
      <c r="E4" s="69">
        <f ca="1">(E18*M1-I18*M2+J18*M3)/M7</f>
        <v>-2.3958853538023571E-3</v>
      </c>
      <c r="F4" s="70">
        <f ca="1">+E7/M7*M18</f>
        <v>1.1240719751748403E-3</v>
      </c>
      <c r="G4" s="71">
        <f>+B18</f>
        <v>1</v>
      </c>
      <c r="H4" s="72">
        <f ca="1">ABS(F4/E4)</f>
        <v>0.469167680912151</v>
      </c>
      <c r="K4" s="66" t="s">
        <v>322</v>
      </c>
      <c r="L4" t="s">
        <v>323</v>
      </c>
      <c r="M4">
        <f ca="1">+D17*H18-F18*F18</f>
        <v>1741.1357538075854</v>
      </c>
      <c r="R4">
        <v>4</v>
      </c>
      <c r="S4" t="s">
        <v>324</v>
      </c>
      <c r="U4" s="1">
        <v>-5.5</v>
      </c>
      <c r="V4" s="1">
        <f t="shared" ca="1" si="0"/>
        <v>-0.39106438514224307</v>
      </c>
    </row>
    <row r="5" spans="1:22" x14ac:dyDescent="0.2">
      <c r="A5" t="s">
        <v>325</v>
      </c>
      <c r="B5" s="73">
        <v>40323</v>
      </c>
      <c r="D5" s="74" t="s">
        <v>326</v>
      </c>
      <c r="E5" s="75">
        <f ca="1">+(-E18*M2+I18*M4-J18*M5)/M7</f>
        <v>1.4066521904150324E-2</v>
      </c>
      <c r="F5" s="76">
        <f ca="1">N18*E7/M7</f>
        <v>1.8671750316623268E-3</v>
      </c>
      <c r="G5" s="77">
        <f>+B18/A18</f>
        <v>1E-4</v>
      </c>
      <c r="H5" s="72">
        <f ca="1">ABS(F5/E5)</f>
        <v>0.13273892753200187</v>
      </c>
      <c r="K5" s="66" t="s">
        <v>327</v>
      </c>
      <c r="L5" t="s">
        <v>328</v>
      </c>
      <c r="M5">
        <f ca="1">+D17*G18-D18*F18</f>
        <v>-533.95782367074241</v>
      </c>
      <c r="R5">
        <v>5</v>
      </c>
      <c r="S5" t="s">
        <v>79</v>
      </c>
      <c r="U5" s="1">
        <v>-5</v>
      </c>
      <c r="V5" s="1">
        <f t="shared" ca="1" si="0"/>
        <v>-0.33000339513539201</v>
      </c>
    </row>
    <row r="6" spans="1:22" x14ac:dyDescent="0.2">
      <c r="D6" s="78" t="s">
        <v>329</v>
      </c>
      <c r="E6" s="79">
        <f ca="1">+(E18*M3-I18*M5+J18*M6)/M7</f>
        <v>-1.0290996010433519E-2</v>
      </c>
      <c r="F6" s="80">
        <f ca="1">O18*E7/M7</f>
        <v>6.5378783242917861E-4</v>
      </c>
      <c r="G6" s="81">
        <f>+B18/A18^2</f>
        <v>1E-8</v>
      </c>
      <c r="H6" s="72">
        <f ca="1">ABS(F6/E6)</f>
        <v>6.3530083168464577E-2</v>
      </c>
      <c r="K6" s="82" t="s">
        <v>330</v>
      </c>
      <c r="L6" s="83" t="s">
        <v>331</v>
      </c>
      <c r="M6" s="83">
        <f ca="1">+D17*F18-D18*D18</f>
        <v>213.46969947499969</v>
      </c>
      <c r="R6">
        <v>6</v>
      </c>
      <c r="S6" t="s">
        <v>81</v>
      </c>
      <c r="U6" s="1">
        <v>-4.5</v>
      </c>
      <c r="V6" s="1">
        <f t="shared" ca="1" si="0"/>
        <v>-0.27408790313375758</v>
      </c>
    </row>
    <row r="7" spans="1:22" x14ac:dyDescent="0.2">
      <c r="D7" s="65" t="s">
        <v>332</v>
      </c>
      <c r="E7" s="84">
        <f ca="1">SQRT(L18/(D17-3))</f>
        <v>2.5337715321888791E-3</v>
      </c>
      <c r="G7" s="85">
        <f>+B22</f>
        <v>-3.7914799999271054E-2</v>
      </c>
      <c r="K7" s="66" t="s">
        <v>333</v>
      </c>
      <c r="L7" t="s">
        <v>334</v>
      </c>
      <c r="M7">
        <f ca="1">+D17*M1-D18*M2+F18*M3</f>
        <v>3206.2506907883853</v>
      </c>
      <c r="R7">
        <v>7</v>
      </c>
      <c r="S7" t="s">
        <v>335</v>
      </c>
      <c r="U7" s="1">
        <v>-4</v>
      </c>
      <c r="V7" s="1">
        <f t="shared" ca="1" si="0"/>
        <v>-0.22331790913733995</v>
      </c>
    </row>
    <row r="8" spans="1:22" x14ac:dyDescent="0.2">
      <c r="D8" s="65" t="s">
        <v>336</v>
      </c>
      <c r="F8" s="86">
        <f ca="1">CORREL(INDIRECT(E12):INDIRECT(E13),INDIRECT(K12):INDIRECT(K13))</f>
        <v>0.99458791971559934</v>
      </c>
      <c r="G8" s="84"/>
      <c r="I8" s="85"/>
      <c r="R8">
        <v>8</v>
      </c>
      <c r="S8" t="s">
        <v>337</v>
      </c>
      <c r="U8" s="1">
        <v>-3.5</v>
      </c>
      <c r="V8" s="1">
        <f t="shared" ca="1" si="0"/>
        <v>-0.1776934131461391</v>
      </c>
    </row>
    <row r="9" spans="1:22" x14ac:dyDescent="0.2">
      <c r="E9" s="87">
        <f ca="1">E6*G6</f>
        <v>-1.0290996010433519E-10</v>
      </c>
      <c r="F9" s="88">
        <f ca="1">H6</f>
        <v>6.3530083168464577E-2</v>
      </c>
      <c r="G9" s="89">
        <f ca="1">F8</f>
        <v>0.99458791971559934</v>
      </c>
      <c r="I9" s="85"/>
      <c r="R9">
        <v>9</v>
      </c>
      <c r="S9" t="s">
        <v>45</v>
      </c>
      <c r="U9" s="1">
        <v>-3</v>
      </c>
      <c r="V9" s="1">
        <f t="shared" ca="1" si="0"/>
        <v>-0.13721441516015498</v>
      </c>
    </row>
    <row r="10" spans="1:22" x14ac:dyDescent="0.2">
      <c r="R10">
        <v>10</v>
      </c>
      <c r="S10" t="s">
        <v>338</v>
      </c>
      <c r="U10" s="1">
        <v>-2.5</v>
      </c>
      <c r="V10" s="1">
        <f t="shared" ca="1" si="0"/>
        <v>-0.10188091517938766</v>
      </c>
    </row>
    <row r="11" spans="1:22" x14ac:dyDescent="0.2">
      <c r="R11">
        <v>11</v>
      </c>
      <c r="S11" t="s">
        <v>55</v>
      </c>
      <c r="U11" s="1">
        <v>-2</v>
      </c>
      <c r="V11" s="1">
        <f t="shared" ca="1" si="0"/>
        <v>-7.1692913203837083E-2</v>
      </c>
    </row>
    <row r="12" spans="1:22" x14ac:dyDescent="0.2">
      <c r="A12" s="16">
        <v>21</v>
      </c>
      <c r="B12" t="s">
        <v>339</v>
      </c>
      <c r="C12" s="90">
        <v>21</v>
      </c>
      <c r="D12" s="5" t="str">
        <f>D$15&amp;$C12</f>
        <v>D21</v>
      </c>
      <c r="E12" s="5" t="str">
        <f t="shared" ref="E12:O12" si="1">E15&amp;$C12</f>
        <v>E21</v>
      </c>
      <c r="F12" s="5" t="str">
        <f t="shared" si="1"/>
        <v>F21</v>
      </c>
      <c r="G12" s="5" t="str">
        <f t="shared" si="1"/>
        <v>G21</v>
      </c>
      <c r="H12" s="5" t="str">
        <f t="shared" si="1"/>
        <v>H21</v>
      </c>
      <c r="I12" s="5" t="str">
        <f t="shared" si="1"/>
        <v>I21</v>
      </c>
      <c r="J12" s="5" t="str">
        <f t="shared" si="1"/>
        <v>J21</v>
      </c>
      <c r="K12" s="5" t="str">
        <f t="shared" si="1"/>
        <v>K21</v>
      </c>
      <c r="L12" s="5" t="str">
        <f t="shared" si="1"/>
        <v>L21</v>
      </c>
      <c r="M12" s="5" t="str">
        <f t="shared" si="1"/>
        <v>M21</v>
      </c>
      <c r="N12" s="5" t="str">
        <f t="shared" si="1"/>
        <v>N21</v>
      </c>
      <c r="O12" s="5" t="str">
        <f t="shared" si="1"/>
        <v>O21</v>
      </c>
      <c r="R12">
        <v>12</v>
      </c>
      <c r="S12" t="s">
        <v>340</v>
      </c>
      <c r="U12" s="1">
        <v>-1.5</v>
      </c>
      <c r="V12" s="1">
        <f t="shared" ca="1" si="0"/>
        <v>-4.6650409233503262E-2</v>
      </c>
    </row>
    <row r="13" spans="1:22" x14ac:dyDescent="0.2">
      <c r="A13" s="16">
        <f>20+COUNT(A21:A1449)</f>
        <v>47</v>
      </c>
      <c r="B13" t="s">
        <v>341</v>
      </c>
      <c r="C13" s="90">
        <v>47</v>
      </c>
      <c r="D13" s="5" t="str">
        <f>D$15&amp;$C13</f>
        <v>D47</v>
      </c>
      <c r="E13" s="5" t="str">
        <f t="shared" ref="E13:O13" si="2">E$15&amp;$C13</f>
        <v>E47</v>
      </c>
      <c r="F13" s="5" t="str">
        <f t="shared" si="2"/>
        <v>F47</v>
      </c>
      <c r="G13" s="5" t="str">
        <f t="shared" si="2"/>
        <v>G47</v>
      </c>
      <c r="H13" s="5" t="str">
        <f t="shared" si="2"/>
        <v>H47</v>
      </c>
      <c r="I13" s="5" t="str">
        <f t="shared" si="2"/>
        <v>I47</v>
      </c>
      <c r="J13" s="5" t="str">
        <f t="shared" si="2"/>
        <v>J47</v>
      </c>
      <c r="K13" s="5" t="str">
        <f t="shared" si="2"/>
        <v>K47</v>
      </c>
      <c r="L13" s="5" t="str">
        <f t="shared" si="2"/>
        <v>L47</v>
      </c>
      <c r="M13" s="5" t="str">
        <f t="shared" si="2"/>
        <v>M47</v>
      </c>
      <c r="N13" s="5" t="str">
        <f t="shared" si="2"/>
        <v>N47</v>
      </c>
      <c r="O13" s="5" t="str">
        <f t="shared" si="2"/>
        <v>O47</v>
      </c>
      <c r="R13">
        <v>13</v>
      </c>
      <c r="S13" t="s">
        <v>342</v>
      </c>
      <c r="U13" s="1">
        <v>-1</v>
      </c>
      <c r="V13" s="1">
        <f t="shared" ca="1" si="0"/>
        <v>-2.6753403268386201E-2</v>
      </c>
    </row>
    <row r="14" spans="1:22" x14ac:dyDescent="0.2">
      <c r="R14">
        <v>14</v>
      </c>
      <c r="S14" t="s">
        <v>343</v>
      </c>
      <c r="U14" s="1">
        <v>-0.5</v>
      </c>
      <c r="V14" s="1">
        <f t="shared" ca="1" si="0"/>
        <v>-1.2001895308485899E-2</v>
      </c>
    </row>
    <row r="15" spans="1:22" x14ac:dyDescent="0.2">
      <c r="A15" s="5"/>
      <c r="D15" s="5" t="str">
        <f t="shared" ref="D15:O15" si="3">VLOOKUP(D16,$R1:$S26,2,FALSE)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R15">
        <v>15</v>
      </c>
      <c r="S15" t="s">
        <v>344</v>
      </c>
      <c r="U15" s="1">
        <v>0</v>
      </c>
      <c r="V15" s="1">
        <f t="shared" ca="1" si="0"/>
        <v>-2.3958853538023571E-3</v>
      </c>
    </row>
    <row r="16" spans="1:22" x14ac:dyDescent="0.2">
      <c r="A16" s="5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R16">
        <v>16</v>
      </c>
      <c r="S16" t="s">
        <v>82</v>
      </c>
      <c r="U16" s="1">
        <v>0.5</v>
      </c>
      <c r="V16" s="1">
        <f t="shared" ca="1" si="0"/>
        <v>2.0646265956644257E-3</v>
      </c>
    </row>
    <row r="17" spans="1:22" x14ac:dyDescent="0.2">
      <c r="A17" s="65" t="s">
        <v>345</v>
      </c>
      <c r="C17" t="s">
        <v>346</v>
      </c>
      <c r="D17">
        <f>C13-C12+1</f>
        <v>27</v>
      </c>
      <c r="R17">
        <v>17</v>
      </c>
      <c r="S17" t="s">
        <v>347</v>
      </c>
      <c r="U17" s="1">
        <v>1</v>
      </c>
      <c r="V17" s="1">
        <f t="shared" ca="1" si="0"/>
        <v>1.3796405399144479E-3</v>
      </c>
    </row>
    <row r="18" spans="1:22" x14ac:dyDescent="0.2">
      <c r="A18" s="91">
        <v>10000</v>
      </c>
      <c r="B18" s="91">
        <v>1</v>
      </c>
      <c r="C18" t="s">
        <v>348</v>
      </c>
      <c r="D18">
        <f ca="1">SUM(INDIRECT(D12):INDIRECT(D13))</f>
        <v>-21.832700000000006</v>
      </c>
      <c r="E18">
        <f ca="1">SUM(INDIRECT(E12):INDIRECT(E13))</f>
        <v>-0.63484320001589367</v>
      </c>
      <c r="F18">
        <f ca="1">SUM(INDIRECT(F12):INDIRECT(F13))</f>
        <v>25.560610694999998</v>
      </c>
      <c r="G18">
        <f ca="1">SUM(INDIRECT(G12):INDIRECT(G13))</f>
        <v>-40.444998844128484</v>
      </c>
      <c r="H18">
        <f ca="1">SUM(INDIRECT(H12):INDIRECT(H13))</f>
        <v>88.684465663293835</v>
      </c>
      <c r="I18">
        <f ca="1">SUM(INDIRECT(I12):INDIRECT(I13))</f>
        <v>0.82807685813554877</v>
      </c>
      <c r="J18">
        <f ca="1">SUM(INDIRECT(J12):INDIRECT(J13))</f>
        <v>-1.5428122372810418</v>
      </c>
      <c r="L18">
        <f ca="1">SUM(INDIRECT(L12):INDIRECT(L13))</f>
        <v>1.5407995625593872E-4</v>
      </c>
      <c r="M18">
        <f ca="1">SQRT(SUM(INDIRECT(M12):INDIRECT(M13)))</f>
        <v>1422.4078616064953</v>
      </c>
      <c r="N18">
        <f ca="1">SQRT(SUM(INDIRECT(N12):INDIRECT(N13)))</f>
        <v>2362.7352186400244</v>
      </c>
      <c r="O18">
        <f ca="1">SQRT(SUM(INDIRECT(O12):INDIRECT(O13)))</f>
        <v>827.30730167459853</v>
      </c>
      <c r="R18">
        <v>18</v>
      </c>
      <c r="S18" t="s">
        <v>349</v>
      </c>
    </row>
    <row r="19" spans="1:22" x14ac:dyDescent="0.2">
      <c r="A19" s="92" t="s">
        <v>350</v>
      </c>
      <c r="D19" s="29" t="s">
        <v>351</v>
      </c>
      <c r="E19" s="29" t="s">
        <v>352</v>
      </c>
      <c r="F19" s="29" t="s">
        <v>353</v>
      </c>
      <c r="G19" s="29" t="s">
        <v>354</v>
      </c>
      <c r="H19" s="29" t="s">
        <v>355</v>
      </c>
      <c r="I19" s="29" t="s">
        <v>356</v>
      </c>
      <c r="J19" s="29" t="s">
        <v>357</v>
      </c>
      <c r="R19">
        <v>19</v>
      </c>
      <c r="S19" t="s">
        <v>358</v>
      </c>
    </row>
    <row r="20" spans="1:22" ht="14.25" x14ac:dyDescent="0.2">
      <c r="A20" s="4" t="s">
        <v>359</v>
      </c>
      <c r="B20" s="4" t="s">
        <v>360</v>
      </c>
      <c r="D20" s="4" t="s">
        <v>359</v>
      </c>
      <c r="E20" s="4" t="s">
        <v>360</v>
      </c>
      <c r="F20" s="4" t="s">
        <v>361</v>
      </c>
      <c r="G20" s="4" t="s">
        <v>362</v>
      </c>
      <c r="H20" s="4" t="s">
        <v>363</v>
      </c>
      <c r="I20" s="4" t="s">
        <v>364</v>
      </c>
      <c r="J20" s="4" t="s">
        <v>365</v>
      </c>
      <c r="K20" s="27" t="s">
        <v>366</v>
      </c>
      <c r="L20" s="4" t="s">
        <v>367</v>
      </c>
      <c r="M20" s="4" t="s">
        <v>368</v>
      </c>
      <c r="N20" s="4" t="s">
        <v>369</v>
      </c>
      <c r="O20" s="4" t="s">
        <v>370</v>
      </c>
      <c r="P20" s="67" t="s">
        <v>371</v>
      </c>
      <c r="R20">
        <v>20</v>
      </c>
      <c r="S20" t="s">
        <v>372</v>
      </c>
    </row>
    <row r="21" spans="1:22" x14ac:dyDescent="0.2">
      <c r="A21" s="93">
        <v>-29388</v>
      </c>
      <c r="B21" s="93">
        <v>-0.13290080000297166</v>
      </c>
      <c r="D21" s="94">
        <f t="shared" ref="D21:E52" si="4">A21/A$18</f>
        <v>-2.9388000000000001</v>
      </c>
      <c r="E21" s="94">
        <f t="shared" si="4"/>
        <v>-0.13290080000297166</v>
      </c>
      <c r="F21" s="16">
        <f>D21*D21</f>
        <v>8.6365454400000008</v>
      </c>
      <c r="G21" s="16">
        <f>D21*F21</f>
        <v>-25.381079739072003</v>
      </c>
      <c r="H21" s="16">
        <f>F21*F21</f>
        <v>74.589917137184813</v>
      </c>
      <c r="I21" s="16">
        <f>E21*D21</f>
        <v>0.39056887104873311</v>
      </c>
      <c r="J21" s="16">
        <f>I21*D21</f>
        <v>-1.1478037982380169</v>
      </c>
      <c r="K21" s="16">
        <f t="shared" ref="K21:K84" ca="1" si="5">+E$4+E$5*D21+E$6*D21^2</f>
        <v>-0.13261323459268715</v>
      </c>
      <c r="L21" s="16">
        <f ca="1">+(K21-E21)^2</f>
        <v>8.2693865192103286E-8</v>
      </c>
      <c r="M21" s="16">
        <f t="shared" ref="M21:M84" ca="1" si="6">(M$1-M$2*D21+M$3*F21)^2</f>
        <v>1397.0681341220809</v>
      </c>
      <c r="N21" s="16">
        <f t="shared" ref="N21:N84" ca="1" si="7">(-M$2+M$4*D21-M$5*F21)^2</f>
        <v>157707.24688874901</v>
      </c>
      <c r="O21" s="16">
        <f t="shared" ref="O21:O84" ca="1" si="8">+(M$3-D21*M$5+F21*M$6)^2</f>
        <v>254141.2236838149</v>
      </c>
      <c r="P21">
        <f ca="1">+E21-K21</f>
        <v>-2.8756541028451821E-4</v>
      </c>
      <c r="R21">
        <v>21</v>
      </c>
      <c r="S21" t="s">
        <v>373</v>
      </c>
    </row>
    <row r="22" spans="1:22" x14ac:dyDescent="0.2">
      <c r="A22" s="93">
        <v>-12240.5</v>
      </c>
      <c r="B22" s="93">
        <v>-3.7914799999271054E-2</v>
      </c>
      <c r="D22" s="94">
        <f t="shared" si="4"/>
        <v>-1.2240500000000001</v>
      </c>
      <c r="E22" s="94">
        <f t="shared" si="4"/>
        <v>-3.7914799999271054E-2</v>
      </c>
      <c r="F22" s="16">
        <f t="shared" ref="F22:F85" si="9">D22*D22</f>
        <v>1.4982984025000001</v>
      </c>
      <c r="G22" s="16">
        <f t="shared" ref="G22:G85" si="10">D22*F22</f>
        <v>-1.8339921595801252</v>
      </c>
      <c r="H22" s="16">
        <f t="shared" ref="H22:H85" si="11">F22*F22</f>
        <v>2.2448981029340525</v>
      </c>
      <c r="I22" s="16">
        <f t="shared" ref="I22:I85" si="12">E22*D22</f>
        <v>4.640961093910774E-2</v>
      </c>
      <c r="J22" s="16">
        <f t="shared" ref="J22:J85" si="13">I22*D22</f>
        <v>-5.6807684270014834E-2</v>
      </c>
      <c r="K22" s="16">
        <f t="shared" ca="1" si="5"/>
        <v>-3.5032994373143979E-2</v>
      </c>
      <c r="L22" s="16">
        <f t="shared" ref="L22:L85" ca="1" si="14">+(K22-E22)^2</f>
        <v>8.3048036667776618E-6</v>
      </c>
      <c r="M22" s="16">
        <f t="shared" ca="1" si="6"/>
        <v>16757.770172753942</v>
      </c>
      <c r="N22" s="16">
        <f t="shared" ca="1" si="7"/>
        <v>183857.94985525374</v>
      </c>
      <c r="O22" s="16">
        <f t="shared" ca="1" si="8"/>
        <v>10830.784945845062</v>
      </c>
      <c r="P22">
        <f t="shared" ref="P22:P85" ca="1" si="15">+E22-K22</f>
        <v>-2.881805626127075E-3</v>
      </c>
      <c r="R22">
        <v>22</v>
      </c>
      <c r="S22" t="s">
        <v>69</v>
      </c>
    </row>
    <row r="23" spans="1:22" x14ac:dyDescent="0.2">
      <c r="A23" s="93">
        <v>-12240.5</v>
      </c>
      <c r="B23" s="93">
        <v>-3.0214799997338559E-2</v>
      </c>
      <c r="D23" s="94">
        <f t="shared" si="4"/>
        <v>-1.2240500000000001</v>
      </c>
      <c r="E23" s="94">
        <f t="shared" si="4"/>
        <v>-3.0214799997338559E-2</v>
      </c>
      <c r="F23" s="16">
        <f t="shared" si="9"/>
        <v>1.4982984025000001</v>
      </c>
      <c r="G23" s="16">
        <f t="shared" si="10"/>
        <v>-1.8339921595801252</v>
      </c>
      <c r="H23" s="16">
        <f t="shared" si="11"/>
        <v>2.2448981029340525</v>
      </c>
      <c r="I23" s="16">
        <f t="shared" si="12"/>
        <v>3.6984425936742268E-2</v>
      </c>
      <c r="J23" s="16">
        <f t="shared" si="13"/>
        <v>-4.5270786567869377E-2</v>
      </c>
      <c r="K23" s="16">
        <f t="shared" ca="1" si="5"/>
        <v>-3.5032994373143979E-2</v>
      </c>
      <c r="L23" s="16">
        <f t="shared" ca="1" si="14"/>
        <v>2.3214997043042974E-5</v>
      </c>
      <c r="M23" s="16">
        <f t="shared" ca="1" si="6"/>
        <v>16757.770172753942</v>
      </c>
      <c r="N23" s="16">
        <f t="shared" ca="1" si="7"/>
        <v>183857.94985525374</v>
      </c>
      <c r="O23" s="16">
        <f t="shared" ca="1" si="8"/>
        <v>10830.784945845062</v>
      </c>
      <c r="P23">
        <f t="shared" ca="1" si="15"/>
        <v>4.8181943758054194E-3</v>
      </c>
      <c r="R23">
        <v>23</v>
      </c>
      <c r="S23" t="s">
        <v>374</v>
      </c>
    </row>
    <row r="24" spans="1:22" x14ac:dyDescent="0.2">
      <c r="A24" s="93">
        <v>-11018.5</v>
      </c>
      <c r="B24" s="93">
        <v>-2.7639599997201003E-2</v>
      </c>
      <c r="D24" s="94">
        <f t="shared" si="4"/>
        <v>-1.10185</v>
      </c>
      <c r="E24" s="94">
        <f t="shared" si="4"/>
        <v>-2.7639599997201003E-2</v>
      </c>
      <c r="F24" s="16">
        <f t="shared" si="9"/>
        <v>1.2140734225000001</v>
      </c>
      <c r="G24" s="16">
        <f t="shared" si="10"/>
        <v>-1.337726800581625</v>
      </c>
      <c r="H24" s="16">
        <f t="shared" si="11"/>
        <v>1.4739742752208636</v>
      </c>
      <c r="I24" s="16">
        <f t="shared" si="12"/>
        <v>3.0454693256915924E-2</v>
      </c>
      <c r="J24" s="16">
        <f t="shared" si="13"/>
        <v>-3.3556503765132813E-2</v>
      </c>
      <c r="K24" s="16">
        <f t="shared" ca="1" si="5"/>
        <v>-3.0389107261211259E-2</v>
      </c>
      <c r="L24" s="16">
        <f t="shared" ca="1" si="14"/>
        <v>7.5597901948451659E-6</v>
      </c>
      <c r="M24" s="16">
        <f t="shared" ca="1" si="6"/>
        <v>7132.8509488992349</v>
      </c>
      <c r="N24" s="16">
        <f t="shared" ca="1" si="7"/>
        <v>135265.04447404327</v>
      </c>
      <c r="O24" s="16">
        <f t="shared" ca="1" si="8"/>
        <v>9899.2216359174308</v>
      </c>
      <c r="P24">
        <f t="shared" ca="1" si="15"/>
        <v>2.7495072640102564E-3</v>
      </c>
      <c r="R24">
        <v>24</v>
      </c>
      <c r="S24" t="s">
        <v>359</v>
      </c>
    </row>
    <row r="25" spans="1:22" x14ac:dyDescent="0.2">
      <c r="A25" s="93">
        <v>-9134.5</v>
      </c>
      <c r="B25" s="93">
        <v>-2.4585200000728946E-2</v>
      </c>
      <c r="D25" s="94">
        <f t="shared" si="4"/>
        <v>-0.91344999999999998</v>
      </c>
      <c r="E25" s="94">
        <f t="shared" si="4"/>
        <v>-2.4585200000728946E-2</v>
      </c>
      <c r="F25" s="16">
        <f t="shared" si="9"/>
        <v>0.83439090249999992</v>
      </c>
      <c r="G25" s="16">
        <f t="shared" si="10"/>
        <v>-0.76217436988862486</v>
      </c>
      <c r="H25" s="16">
        <f t="shared" si="11"/>
        <v>0.69620817817476432</v>
      </c>
      <c r="I25" s="16">
        <f t="shared" si="12"/>
        <v>2.2457350940665855E-2</v>
      </c>
      <c r="J25" s="16">
        <f t="shared" si="13"/>
        <v>-2.0513667216751224E-2</v>
      </c>
      <c r="K25" s="16">
        <f t="shared" ca="1" si="5"/>
        <v>-2.3831663235917993E-2</v>
      </c>
      <c r="L25" s="16">
        <f t="shared" ca="1" si="14"/>
        <v>5.6781765592175785E-7</v>
      </c>
      <c r="M25" s="16">
        <f t="shared" ca="1" si="6"/>
        <v>2.7053851075502942</v>
      </c>
      <c r="N25" s="16">
        <f t="shared" ca="1" si="7"/>
        <v>58800.643753555756</v>
      </c>
      <c r="O25" s="16">
        <f t="shared" ca="1" si="8"/>
        <v>6391.6653821318714</v>
      </c>
      <c r="P25">
        <f t="shared" ca="1" si="15"/>
        <v>-7.5353676481095325E-4</v>
      </c>
      <c r="R25">
        <v>25</v>
      </c>
      <c r="S25" t="s">
        <v>360</v>
      </c>
    </row>
    <row r="26" spans="1:22" x14ac:dyDescent="0.2">
      <c r="A26" s="93">
        <v>-8602.5</v>
      </c>
      <c r="B26" s="93">
        <v>-2.3814000000129454E-2</v>
      </c>
      <c r="D26" s="94">
        <f t="shared" si="4"/>
        <v>-0.86024999999999996</v>
      </c>
      <c r="E26" s="94">
        <f t="shared" si="4"/>
        <v>-2.3814000000129454E-2</v>
      </c>
      <c r="F26" s="16">
        <f t="shared" si="9"/>
        <v>0.74003006249999992</v>
      </c>
      <c r="G26" s="16">
        <f t="shared" si="10"/>
        <v>-0.63661086126562494</v>
      </c>
      <c r="H26" s="16">
        <f t="shared" si="11"/>
        <v>0.54764449340375376</v>
      </c>
      <c r="I26" s="16">
        <f t="shared" si="12"/>
        <v>2.0485993500111363E-2</v>
      </c>
      <c r="J26" s="16">
        <f t="shared" si="13"/>
        <v>-1.7623075908470801E-2</v>
      </c>
      <c r="K26" s="16">
        <f t="shared" ca="1" si="5"/>
        <v>-2.2112257242636039E-2</v>
      </c>
      <c r="L26" s="16">
        <f t="shared" ca="1" si="14"/>
        <v>2.8959284126812896E-6</v>
      </c>
      <c r="M26" s="16">
        <f t="shared" ca="1" si="6"/>
        <v>609.66492909141721</v>
      </c>
      <c r="N26" s="16">
        <f t="shared" ca="1" si="7"/>
        <v>40097.950738181426</v>
      </c>
      <c r="O26" s="16">
        <f t="shared" ca="1" si="8"/>
        <v>5138.6697776037663</v>
      </c>
      <c r="P26">
        <f t="shared" ca="1" si="15"/>
        <v>-1.7017427574934144E-3</v>
      </c>
      <c r="R26">
        <v>26</v>
      </c>
      <c r="S26" t="s">
        <v>375</v>
      </c>
    </row>
    <row r="27" spans="1:22" x14ac:dyDescent="0.2">
      <c r="A27" s="93">
        <v>-8601</v>
      </c>
      <c r="B27" s="93">
        <v>-2.1021599997766316E-2</v>
      </c>
      <c r="D27" s="94">
        <f t="shared" si="4"/>
        <v>-0.86009999999999998</v>
      </c>
      <c r="E27" s="94">
        <f t="shared" si="4"/>
        <v>-2.1021599997766316E-2</v>
      </c>
      <c r="F27" s="16">
        <f t="shared" si="9"/>
        <v>0.73977200999999992</v>
      </c>
      <c r="G27" s="16">
        <f t="shared" si="10"/>
        <v>-0.63627790580099997</v>
      </c>
      <c r="H27" s="16">
        <f t="shared" si="11"/>
        <v>0.54726262677944004</v>
      </c>
      <c r="I27" s="16">
        <f t="shared" si="12"/>
        <v>1.8080678158078806E-2</v>
      </c>
      <c r="J27" s="16">
        <f t="shared" si="13"/>
        <v>-1.5551191283763581E-2</v>
      </c>
      <c r="K27" s="16">
        <f t="shared" ca="1" si="5"/>
        <v>-2.2107491647102434E-2</v>
      </c>
      <c r="L27" s="16">
        <f t="shared" ca="1" si="14"/>
        <v>1.179160674097915E-6</v>
      </c>
      <c r="M27" s="16">
        <f t="shared" ca="1" si="6"/>
        <v>613.42846338364188</v>
      </c>
      <c r="N27" s="16">
        <f t="shared" ca="1" si="7"/>
        <v>40048.553086936954</v>
      </c>
      <c r="O27" s="16">
        <f t="shared" ca="1" si="8"/>
        <v>5135.0851328982071</v>
      </c>
      <c r="P27">
        <f t="shared" ca="1" si="15"/>
        <v>1.0858916493361181E-3</v>
      </c>
    </row>
    <row r="28" spans="1:22" x14ac:dyDescent="0.2">
      <c r="A28" s="93">
        <v>-8601</v>
      </c>
      <c r="B28" s="93">
        <v>-2.0421599998371676E-2</v>
      </c>
      <c r="D28" s="94">
        <f t="shared" si="4"/>
        <v>-0.86009999999999998</v>
      </c>
      <c r="E28" s="94">
        <f t="shared" si="4"/>
        <v>-2.0421599998371676E-2</v>
      </c>
      <c r="F28" s="16">
        <f t="shared" si="9"/>
        <v>0.73977200999999992</v>
      </c>
      <c r="G28" s="16">
        <f t="shared" si="10"/>
        <v>-0.63627790580099997</v>
      </c>
      <c r="H28" s="16">
        <f t="shared" si="11"/>
        <v>0.54726262677944004</v>
      </c>
      <c r="I28" s="16">
        <f t="shared" si="12"/>
        <v>1.7564618158599478E-2</v>
      </c>
      <c r="J28" s="16">
        <f t="shared" si="13"/>
        <v>-1.5107328078211411E-2</v>
      </c>
      <c r="K28" s="16">
        <f t="shared" ca="1" si="5"/>
        <v>-2.2107491647102434E-2</v>
      </c>
      <c r="L28" s="16">
        <f t="shared" ca="1" si="14"/>
        <v>2.8422306512601149E-6</v>
      </c>
      <c r="M28" s="16">
        <f t="shared" ca="1" si="6"/>
        <v>613.42846338364188</v>
      </c>
      <c r="N28" s="16">
        <f t="shared" ca="1" si="7"/>
        <v>40048.553086936954</v>
      </c>
      <c r="O28" s="16">
        <f t="shared" ca="1" si="8"/>
        <v>5135.0851328982071</v>
      </c>
      <c r="P28">
        <f t="shared" ca="1" si="15"/>
        <v>1.6858916487307585E-3</v>
      </c>
    </row>
    <row r="29" spans="1:22" x14ac:dyDescent="0.2">
      <c r="A29" s="93">
        <v>-8591</v>
      </c>
      <c r="B29" s="93">
        <v>-1.9305600006191526E-2</v>
      </c>
      <c r="D29" s="94">
        <f t="shared" si="4"/>
        <v>-0.85909999999999997</v>
      </c>
      <c r="E29" s="94">
        <f t="shared" si="4"/>
        <v>-1.9305600006191526E-2</v>
      </c>
      <c r="F29" s="16">
        <f t="shared" si="9"/>
        <v>0.73805281</v>
      </c>
      <c r="G29" s="16">
        <f t="shared" si="10"/>
        <v>-0.63406116907099996</v>
      </c>
      <c r="H29" s="16">
        <f t="shared" si="11"/>
        <v>0.54472195034889614</v>
      </c>
      <c r="I29" s="16">
        <f t="shared" si="12"/>
        <v>1.658544096531914E-2</v>
      </c>
      <c r="J29" s="16">
        <f t="shared" si="13"/>
        <v>-1.4248552333305672E-2</v>
      </c>
      <c r="K29" s="16">
        <f t="shared" ca="1" si="5"/>
        <v>-2.207573284485715E-2</v>
      </c>
      <c r="L29" s="16">
        <f t="shared" ca="1" si="14"/>
        <v>7.6736359438536713E-6</v>
      </c>
      <c r="M29" s="16">
        <f t="shared" ca="1" si="6"/>
        <v>638.82799384999737</v>
      </c>
      <c r="N29" s="16">
        <f t="shared" ca="1" si="7"/>
        <v>39719.768713422898</v>
      </c>
      <c r="O29" s="16">
        <f t="shared" ca="1" si="8"/>
        <v>5111.1843630960566</v>
      </c>
      <c r="P29">
        <f t="shared" ca="1" si="15"/>
        <v>2.7701328386656246E-3</v>
      </c>
    </row>
    <row r="30" spans="1:22" x14ac:dyDescent="0.2">
      <c r="A30" s="93">
        <v>-8547.5</v>
      </c>
      <c r="B30" s="93">
        <v>-2.1725999999034684E-2</v>
      </c>
      <c r="D30" s="94">
        <f t="shared" si="4"/>
        <v>-0.85475000000000001</v>
      </c>
      <c r="E30" s="94">
        <f t="shared" si="4"/>
        <v>-2.1725999999034684E-2</v>
      </c>
      <c r="F30" s="16">
        <f t="shared" si="9"/>
        <v>0.73059756249999996</v>
      </c>
      <c r="G30" s="16">
        <f t="shared" si="10"/>
        <v>-0.62447826654687499</v>
      </c>
      <c r="H30" s="16">
        <f t="shared" si="11"/>
        <v>0.53377279833094138</v>
      </c>
      <c r="I30" s="16">
        <f t="shared" si="12"/>
        <v>1.8570298499174895E-2</v>
      </c>
      <c r="J30" s="16">
        <f t="shared" si="13"/>
        <v>-1.5872962642169742E-2</v>
      </c>
      <c r="K30" s="16">
        <f t="shared" ca="1" si="5"/>
        <v>-2.1937821552294803E-2</v>
      </c>
      <c r="L30" s="16">
        <f t="shared" ca="1" si="14"/>
        <v>4.4868370425529514E-8</v>
      </c>
      <c r="M30" s="16">
        <f t="shared" ca="1" si="6"/>
        <v>755.60515088455918</v>
      </c>
      <c r="N30" s="16">
        <f t="shared" ca="1" si="7"/>
        <v>38300.461758801714</v>
      </c>
      <c r="O30" s="16">
        <f t="shared" ca="1" si="8"/>
        <v>5007.1616506687906</v>
      </c>
      <c r="P30">
        <f t="shared" ca="1" si="15"/>
        <v>2.118215532601192E-4</v>
      </c>
    </row>
    <row r="31" spans="1:22" x14ac:dyDescent="0.2">
      <c r="A31" s="93">
        <v>-8547.5</v>
      </c>
      <c r="B31" s="93">
        <v>-2.1725999999034684E-2</v>
      </c>
      <c r="D31" s="94">
        <f t="shared" si="4"/>
        <v>-0.85475000000000001</v>
      </c>
      <c r="E31" s="94">
        <f t="shared" si="4"/>
        <v>-2.1725999999034684E-2</v>
      </c>
      <c r="F31" s="16">
        <f t="shared" si="9"/>
        <v>0.73059756249999996</v>
      </c>
      <c r="G31" s="16">
        <f t="shared" si="10"/>
        <v>-0.62447826654687499</v>
      </c>
      <c r="H31" s="16">
        <f t="shared" si="11"/>
        <v>0.53377279833094138</v>
      </c>
      <c r="I31" s="16">
        <f t="shared" si="12"/>
        <v>1.8570298499174895E-2</v>
      </c>
      <c r="J31" s="16">
        <f t="shared" si="13"/>
        <v>-1.5872962642169742E-2</v>
      </c>
      <c r="K31" s="16">
        <f t="shared" ca="1" si="5"/>
        <v>-2.1937821552294803E-2</v>
      </c>
      <c r="L31" s="16">
        <f t="shared" ca="1" si="14"/>
        <v>4.4868370425529514E-8</v>
      </c>
      <c r="M31" s="16">
        <f t="shared" ca="1" si="6"/>
        <v>755.60515088455918</v>
      </c>
      <c r="N31" s="16">
        <f t="shared" ca="1" si="7"/>
        <v>38300.461758801714</v>
      </c>
      <c r="O31" s="16">
        <f t="shared" ca="1" si="8"/>
        <v>5007.1616506687906</v>
      </c>
      <c r="P31">
        <f t="shared" ca="1" si="15"/>
        <v>2.118215532601192E-4</v>
      </c>
    </row>
    <row r="32" spans="1:22" x14ac:dyDescent="0.2">
      <c r="A32" s="95">
        <v>-7967.5</v>
      </c>
      <c r="B32" s="95">
        <v>-2.5998000004619826E-2</v>
      </c>
      <c r="C32" s="83"/>
      <c r="D32" s="96">
        <f t="shared" si="4"/>
        <v>-0.79674999999999996</v>
      </c>
      <c r="E32" s="96">
        <f t="shared" si="4"/>
        <v>-2.5998000004619826E-2</v>
      </c>
      <c r="F32" s="16">
        <f t="shared" si="9"/>
        <v>0.6348105624999999</v>
      </c>
      <c r="G32" s="16">
        <f t="shared" si="10"/>
        <v>-0.5057853156718749</v>
      </c>
      <c r="H32" s="16">
        <f t="shared" si="11"/>
        <v>0.40298445026156626</v>
      </c>
      <c r="I32" s="16">
        <f t="shared" si="12"/>
        <v>2.0713906503680844E-2</v>
      </c>
      <c r="J32" s="16">
        <f t="shared" si="13"/>
        <v>-1.6503805006807711E-2</v>
      </c>
      <c r="K32" s="16">
        <f t="shared" ca="1" si="5"/>
        <v>-2.0136219647002684E-2</v>
      </c>
      <c r="L32" s="16">
        <f t="shared" ca="1" si="14"/>
        <v>3.4360468960946143E-5</v>
      </c>
      <c r="M32" s="16">
        <f t="shared" ca="1" si="6"/>
        <v>3344.1402153253271</v>
      </c>
      <c r="N32" s="16">
        <f t="shared" ca="1" si="7"/>
        <v>21276.709659585198</v>
      </c>
      <c r="O32" s="16">
        <f t="shared" ca="1" si="8"/>
        <v>3628.7815590099181</v>
      </c>
      <c r="P32">
        <f t="shared" ca="1" si="15"/>
        <v>-5.8617803576171412E-3</v>
      </c>
    </row>
    <row r="33" spans="1:16" x14ac:dyDescent="0.2">
      <c r="A33" s="97">
        <v>-7957.5</v>
      </c>
      <c r="B33" s="97">
        <v>-1.8382000002020504E-2</v>
      </c>
      <c r="D33" s="94">
        <f t="shared" si="4"/>
        <v>-0.79574999999999996</v>
      </c>
      <c r="E33" s="94">
        <f t="shared" si="4"/>
        <v>-1.8382000002020504E-2</v>
      </c>
      <c r="F33" s="16">
        <f t="shared" si="9"/>
        <v>0.6332180624999999</v>
      </c>
      <c r="G33" s="16">
        <f t="shared" si="10"/>
        <v>-0.50388327323437487</v>
      </c>
      <c r="H33" s="16">
        <f t="shared" si="11"/>
        <v>0.40096511467625379</v>
      </c>
      <c r="I33" s="16">
        <f t="shared" si="12"/>
        <v>1.4627476501607815E-2</v>
      </c>
      <c r="J33" s="16">
        <f t="shared" si="13"/>
        <v>-1.1639814426154417E-2</v>
      </c>
      <c r="K33" s="16">
        <f t="shared" ca="1" si="5"/>
        <v>-2.0105764713951917E-2</v>
      </c>
      <c r="L33" s="16">
        <f t="shared" ca="1" si="14"/>
        <v>2.9713647820999846E-6</v>
      </c>
      <c r="M33" s="16">
        <f t="shared" ca="1" si="6"/>
        <v>3406.4966470219601</v>
      </c>
      <c r="N33" s="16">
        <f t="shared" ca="1" si="7"/>
        <v>21017.62712340842</v>
      </c>
      <c r="O33" s="16">
        <f t="shared" ca="1" si="8"/>
        <v>3605.445439961903</v>
      </c>
      <c r="P33">
        <f t="shared" ca="1" si="15"/>
        <v>1.7237647119314123E-3</v>
      </c>
    </row>
    <row r="34" spans="1:16" x14ac:dyDescent="0.2">
      <c r="A34" s="93">
        <v>-7910.5</v>
      </c>
      <c r="B34" s="93">
        <v>-2.5286800002504606E-2</v>
      </c>
      <c r="D34" s="94">
        <f t="shared" si="4"/>
        <v>-0.79105000000000003</v>
      </c>
      <c r="E34" s="94">
        <f t="shared" si="4"/>
        <v>-2.5286800002504606E-2</v>
      </c>
      <c r="F34" s="16">
        <f t="shared" si="9"/>
        <v>0.62576010250000003</v>
      </c>
      <c r="G34" s="16">
        <f t="shared" si="10"/>
        <v>-0.49500752908262502</v>
      </c>
      <c r="H34" s="16">
        <f t="shared" si="11"/>
        <v>0.39157570588081053</v>
      </c>
      <c r="I34" s="16">
        <f t="shared" si="12"/>
        <v>2.0003123141981268E-2</v>
      </c>
      <c r="J34" s="16">
        <f t="shared" si="13"/>
        <v>-1.5823470561464284E-2</v>
      </c>
      <c r="K34" s="16">
        <f t="shared" ca="1" si="5"/>
        <v>-1.9962902224396444E-2</v>
      </c>
      <c r="L34" s="16">
        <f t="shared" ca="1" si="14"/>
        <v>2.8343887551745027E-5</v>
      </c>
      <c r="M34" s="16">
        <f t="shared" ca="1" si="6"/>
        <v>3708.0368074190174</v>
      </c>
      <c r="N34" s="16">
        <f t="shared" ca="1" si="7"/>
        <v>19817.170448808858</v>
      </c>
      <c r="O34" s="16">
        <f t="shared" ca="1" si="8"/>
        <v>3496.0977058193312</v>
      </c>
      <c r="P34">
        <f t="shared" ca="1" si="15"/>
        <v>-5.3238977781081623E-3</v>
      </c>
    </row>
    <row r="35" spans="1:16" x14ac:dyDescent="0.2">
      <c r="A35" s="93">
        <v>-7910.5</v>
      </c>
      <c r="B35" s="93">
        <v>-2.1886800001084339E-2</v>
      </c>
      <c r="D35" s="94">
        <f t="shared" si="4"/>
        <v>-0.79105000000000003</v>
      </c>
      <c r="E35" s="94">
        <f t="shared" si="4"/>
        <v>-2.1886800001084339E-2</v>
      </c>
      <c r="F35" s="16">
        <f t="shared" si="9"/>
        <v>0.62576010250000003</v>
      </c>
      <c r="G35" s="16">
        <f t="shared" si="10"/>
        <v>-0.49500752908262502</v>
      </c>
      <c r="H35" s="16">
        <f t="shared" si="11"/>
        <v>0.39157570588081053</v>
      </c>
      <c r="I35" s="16">
        <f t="shared" si="12"/>
        <v>1.7313553140857765E-2</v>
      </c>
      <c r="J35" s="16">
        <f t="shared" si="13"/>
        <v>-1.3695886212075535E-2</v>
      </c>
      <c r="K35" s="16">
        <f t="shared" ca="1" si="5"/>
        <v>-1.9962902224396444E-2</v>
      </c>
      <c r="L35" s="16">
        <f t="shared" ca="1" si="14"/>
        <v>3.7013826551446268E-6</v>
      </c>
      <c r="M35" s="16">
        <f t="shared" ca="1" si="6"/>
        <v>3708.0368074190174</v>
      </c>
      <c r="N35" s="16">
        <f t="shared" ca="1" si="7"/>
        <v>19817.170448808858</v>
      </c>
      <c r="O35" s="16">
        <f t="shared" ca="1" si="8"/>
        <v>3496.0977058193312</v>
      </c>
      <c r="P35">
        <f t="shared" ca="1" si="15"/>
        <v>-1.9238977766878954E-3</v>
      </c>
    </row>
    <row r="36" spans="1:16" x14ac:dyDescent="0.2">
      <c r="A36" s="93">
        <v>-7370.5</v>
      </c>
      <c r="B36" s="93">
        <v>-1.8022799995378591E-2</v>
      </c>
      <c r="D36" s="94">
        <f t="shared" si="4"/>
        <v>-0.73704999999999998</v>
      </c>
      <c r="E36" s="94">
        <f t="shared" si="4"/>
        <v>-1.8022799995378591E-2</v>
      </c>
      <c r="F36" s="16">
        <f t="shared" si="9"/>
        <v>0.54324270249999995</v>
      </c>
      <c r="G36" s="16">
        <f t="shared" si="10"/>
        <v>-0.40039703387762493</v>
      </c>
      <c r="H36" s="16">
        <f t="shared" si="11"/>
        <v>0.29511263381950348</v>
      </c>
      <c r="I36" s="16">
        <f t="shared" si="12"/>
        <v>1.328370473659379E-2</v>
      </c>
      <c r="J36" s="16">
        <f t="shared" si="13"/>
        <v>-9.7907545761064529E-3</v>
      </c>
      <c r="K36" s="16">
        <f t="shared" ca="1" si="5"/>
        <v>-1.8354123807380978E-2</v>
      </c>
      <c r="L36" s="16">
        <f t="shared" ca="1" si="14"/>
        <v>1.0977546839979302E-7</v>
      </c>
      <c r="M36" s="16">
        <f t="shared" ca="1" si="6"/>
        <v>8221.4070314396013</v>
      </c>
      <c r="N36" s="16">
        <f t="shared" ca="1" si="7"/>
        <v>8246.9923816278551</v>
      </c>
      <c r="O36" s="16">
        <f t="shared" ca="1" si="8"/>
        <v>2295.2771034269458</v>
      </c>
      <c r="P36">
        <f t="shared" ca="1" si="15"/>
        <v>3.3132381200238689E-4</v>
      </c>
    </row>
    <row r="37" spans="1:16" x14ac:dyDescent="0.2">
      <c r="A37" s="93">
        <v>-7365.5</v>
      </c>
      <c r="B37" s="93">
        <v>-2.1314800003892742E-2</v>
      </c>
      <c r="D37" s="94">
        <f t="shared" si="4"/>
        <v>-0.73655000000000004</v>
      </c>
      <c r="E37" s="94">
        <f t="shared" si="4"/>
        <v>-2.1314800003892742E-2</v>
      </c>
      <c r="F37" s="16">
        <f t="shared" si="9"/>
        <v>0.54250590250000008</v>
      </c>
      <c r="G37" s="16">
        <f t="shared" si="10"/>
        <v>-0.39958272248637511</v>
      </c>
      <c r="H37" s="16">
        <f t="shared" si="11"/>
        <v>0.2943126542473396</v>
      </c>
      <c r="I37" s="16">
        <f t="shared" si="12"/>
        <v>1.5699415942867199E-2</v>
      </c>
      <c r="J37" s="16">
        <f t="shared" si="13"/>
        <v>-1.1563404812718836E-2</v>
      </c>
      <c r="K37" s="16">
        <f t="shared" ca="1" si="5"/>
        <v>-1.8339508140568415E-2</v>
      </c>
      <c r="L37" s="16">
        <f t="shared" ca="1" si="14"/>
        <v>8.8523616719639444E-6</v>
      </c>
      <c r="M37" s="16">
        <f t="shared" ca="1" si="6"/>
        <v>8272.6226315317035</v>
      </c>
      <c r="N37" s="16">
        <f t="shared" ca="1" si="7"/>
        <v>8160.5576590434721</v>
      </c>
      <c r="O37" s="16">
        <f t="shared" ca="1" si="8"/>
        <v>2284.7784236653015</v>
      </c>
      <c r="P37">
        <f t="shared" ca="1" si="15"/>
        <v>-2.9752918633243267E-3</v>
      </c>
    </row>
    <row r="38" spans="1:16" x14ac:dyDescent="0.2">
      <c r="A38" s="93">
        <v>-7365.5</v>
      </c>
      <c r="B38" s="93">
        <v>-1.9914800002879929E-2</v>
      </c>
      <c r="D38" s="94">
        <f t="shared" si="4"/>
        <v>-0.73655000000000004</v>
      </c>
      <c r="E38" s="94">
        <f t="shared" si="4"/>
        <v>-1.9914800002879929E-2</v>
      </c>
      <c r="F38" s="16">
        <f t="shared" si="9"/>
        <v>0.54250590250000008</v>
      </c>
      <c r="G38" s="16">
        <f t="shared" si="10"/>
        <v>-0.39958272248637511</v>
      </c>
      <c r="H38" s="16">
        <f t="shared" si="11"/>
        <v>0.2943126542473396</v>
      </c>
      <c r="I38" s="16">
        <f t="shared" si="12"/>
        <v>1.4668245942121213E-2</v>
      </c>
      <c r="J38" s="16">
        <f t="shared" si="13"/>
        <v>-1.0803896548669379E-2</v>
      </c>
      <c r="K38" s="16">
        <f t="shared" ca="1" si="5"/>
        <v>-1.8339508140568415E-2</v>
      </c>
      <c r="L38" s="16">
        <f t="shared" ca="1" si="14"/>
        <v>2.4815444514648761E-6</v>
      </c>
      <c r="M38" s="16">
        <f t="shared" ca="1" si="6"/>
        <v>8272.6226315317035</v>
      </c>
      <c r="N38" s="16">
        <f t="shared" ca="1" si="7"/>
        <v>8160.5576590434721</v>
      </c>
      <c r="O38" s="16">
        <f t="shared" ca="1" si="8"/>
        <v>2284.7784236653015</v>
      </c>
      <c r="P38">
        <f t="shared" ca="1" si="15"/>
        <v>-1.5752918623115134E-3</v>
      </c>
    </row>
    <row r="39" spans="1:16" x14ac:dyDescent="0.2">
      <c r="A39" s="93">
        <v>-7318.5</v>
      </c>
      <c r="B39" s="93">
        <v>-1.8819600001734216E-2</v>
      </c>
      <c r="D39" s="94">
        <f t="shared" si="4"/>
        <v>-0.73185</v>
      </c>
      <c r="E39" s="94">
        <f t="shared" si="4"/>
        <v>-1.8819600001734216E-2</v>
      </c>
      <c r="F39" s="16">
        <f t="shared" si="9"/>
        <v>0.53560442249999995</v>
      </c>
      <c r="G39" s="16">
        <f t="shared" si="10"/>
        <v>-0.39198209660662497</v>
      </c>
      <c r="H39" s="16">
        <f t="shared" si="11"/>
        <v>0.28687209740155845</v>
      </c>
      <c r="I39" s="16">
        <f t="shared" si="12"/>
        <v>1.3773124261269186E-2</v>
      </c>
      <c r="J39" s="16">
        <f t="shared" si="13"/>
        <v>-1.0079860990609854E-2</v>
      </c>
      <c r="K39" s="16">
        <f t="shared" ca="1" si="5"/>
        <v>-1.820237238447282E-2</v>
      </c>
      <c r="L39" s="16">
        <f t="shared" ca="1" si="14"/>
        <v>3.8096993151018061E-7</v>
      </c>
      <c r="M39" s="16">
        <f t="shared" ca="1" si="6"/>
        <v>8762.8735562018555</v>
      </c>
      <c r="N39" s="16">
        <f t="shared" ca="1" si="7"/>
        <v>7368.0877651399651</v>
      </c>
      <c r="O39" s="16">
        <f t="shared" ca="1" si="8"/>
        <v>2186.779196104626</v>
      </c>
      <c r="P39">
        <f t="shared" ca="1" si="15"/>
        <v>-6.1722761726139622E-4</v>
      </c>
    </row>
    <row r="40" spans="1:16" x14ac:dyDescent="0.2">
      <c r="A40" s="93">
        <v>-7317</v>
      </c>
      <c r="B40" s="93">
        <v>-1.7527199997857679E-2</v>
      </c>
      <c r="D40" s="94">
        <f t="shared" si="4"/>
        <v>-0.73170000000000002</v>
      </c>
      <c r="E40" s="94">
        <f t="shared" si="4"/>
        <v>-1.7527199997857679E-2</v>
      </c>
      <c r="F40" s="16">
        <f t="shared" si="9"/>
        <v>0.53538489</v>
      </c>
      <c r="G40" s="16">
        <f t="shared" si="10"/>
        <v>-0.39174112401299999</v>
      </c>
      <c r="H40" s="16">
        <f t="shared" si="11"/>
        <v>0.28663698044031211</v>
      </c>
      <c r="I40" s="16">
        <f t="shared" si="12"/>
        <v>1.2824652238432464E-2</v>
      </c>
      <c r="J40" s="16">
        <f t="shared" si="13"/>
        <v>-9.3837980428610347E-3</v>
      </c>
      <c r="K40" s="16">
        <f t="shared" ca="1" si="5"/>
        <v>-1.819800319810554E-2</v>
      </c>
      <c r="L40" s="16">
        <f t="shared" ca="1" si="14"/>
        <v>4.4997693346277195E-7</v>
      </c>
      <c r="M40" s="16">
        <f t="shared" ca="1" si="6"/>
        <v>8778.7835431541844</v>
      </c>
      <c r="N40" s="16">
        <f t="shared" ca="1" si="7"/>
        <v>7343.395977045363</v>
      </c>
      <c r="O40" s="16">
        <f t="shared" ca="1" si="8"/>
        <v>2183.6724178470067</v>
      </c>
      <c r="P40">
        <f t="shared" ca="1" si="15"/>
        <v>6.7080320024786103E-4</v>
      </c>
    </row>
    <row r="41" spans="1:16" x14ac:dyDescent="0.2">
      <c r="A41" s="93">
        <v>-7310.5</v>
      </c>
      <c r="B41" s="93">
        <v>-1.6826800005219411E-2</v>
      </c>
      <c r="D41" s="94">
        <f t="shared" si="4"/>
        <v>-0.73104999999999998</v>
      </c>
      <c r="E41" s="94">
        <f t="shared" si="4"/>
        <v>-1.6826800005219411E-2</v>
      </c>
      <c r="F41" s="16">
        <f t="shared" si="9"/>
        <v>0.53443410250000001</v>
      </c>
      <c r="G41" s="16">
        <f t="shared" si="10"/>
        <v>-0.39069805063262497</v>
      </c>
      <c r="H41" s="16">
        <f t="shared" si="11"/>
        <v>0.28561980991498054</v>
      </c>
      <c r="I41" s="16">
        <f t="shared" si="12"/>
        <v>1.2301232143815651E-2</v>
      </c>
      <c r="J41" s="16">
        <f t="shared" si="13"/>
        <v>-8.9928157587364308E-3</v>
      </c>
      <c r="K41" s="16">
        <f t="shared" ca="1" si="5"/>
        <v>-1.8179075408498571E-2</v>
      </c>
      <c r="L41" s="16">
        <f t="shared" ca="1" si="14"/>
        <v>1.8286487663138149E-6</v>
      </c>
      <c r="M41" s="16">
        <f t="shared" ca="1" si="6"/>
        <v>8847.9160361958329</v>
      </c>
      <c r="N41" s="16">
        <f t="shared" ca="1" si="7"/>
        <v>7236.8298824409394</v>
      </c>
      <c r="O41" s="16">
        <f t="shared" ca="1" si="8"/>
        <v>2170.2248898962557</v>
      </c>
      <c r="P41">
        <f t="shared" ca="1" si="15"/>
        <v>1.3522754032791601E-3</v>
      </c>
    </row>
    <row r="42" spans="1:16" x14ac:dyDescent="0.2">
      <c r="A42" s="93">
        <v>-7310.5</v>
      </c>
      <c r="B42" s="93">
        <v>-1.6226800005824771E-2</v>
      </c>
      <c r="D42" s="94">
        <f t="shared" si="4"/>
        <v>-0.73104999999999998</v>
      </c>
      <c r="E42" s="94">
        <f t="shared" si="4"/>
        <v>-1.6226800005824771E-2</v>
      </c>
      <c r="F42" s="16">
        <f t="shared" si="9"/>
        <v>0.53443410250000001</v>
      </c>
      <c r="G42" s="16">
        <f t="shared" si="10"/>
        <v>-0.39069805063262497</v>
      </c>
      <c r="H42" s="16">
        <f t="shared" si="11"/>
        <v>0.28561980991498054</v>
      </c>
      <c r="I42" s="16">
        <f t="shared" si="12"/>
        <v>1.1862602144258199E-2</v>
      </c>
      <c r="J42" s="16">
        <f t="shared" si="13"/>
        <v>-8.6721552975599567E-3</v>
      </c>
      <c r="K42" s="16">
        <f t="shared" ca="1" si="5"/>
        <v>-1.8179075408498571E-2</v>
      </c>
      <c r="L42" s="16">
        <f t="shared" ca="1" si="14"/>
        <v>3.8113792478851497E-6</v>
      </c>
      <c r="M42" s="16">
        <f t="shared" ca="1" si="6"/>
        <v>8847.9160361958329</v>
      </c>
      <c r="N42" s="16">
        <f t="shared" ca="1" si="7"/>
        <v>7236.8298824409394</v>
      </c>
      <c r="O42" s="16">
        <f t="shared" ca="1" si="8"/>
        <v>2170.2248898962557</v>
      </c>
      <c r="P42">
        <f t="shared" ca="1" si="15"/>
        <v>1.9522754026738004E-3</v>
      </c>
    </row>
    <row r="43" spans="1:16" x14ac:dyDescent="0.2">
      <c r="A43" s="93">
        <v>-7282</v>
      </c>
      <c r="B43" s="93">
        <v>-1.6671199999109376E-2</v>
      </c>
      <c r="D43" s="94">
        <f t="shared" si="4"/>
        <v>-0.72819999999999996</v>
      </c>
      <c r="E43" s="94">
        <f t="shared" si="4"/>
        <v>-1.6671199999109376E-2</v>
      </c>
      <c r="F43" s="16">
        <f t="shared" si="9"/>
        <v>0.53027523999999993</v>
      </c>
      <c r="G43" s="16">
        <f t="shared" si="10"/>
        <v>-0.3861464297679999</v>
      </c>
      <c r="H43" s="16">
        <f t="shared" si="11"/>
        <v>0.28119183015705751</v>
      </c>
      <c r="I43" s="16">
        <f t="shared" si="12"/>
        <v>1.2139967839351447E-2</v>
      </c>
      <c r="J43" s="16">
        <f t="shared" si="13"/>
        <v>-8.840324580615724E-3</v>
      </c>
      <c r="K43" s="16">
        <f t="shared" ca="1" si="5"/>
        <v>-1.80961869836763E-2</v>
      </c>
      <c r="L43" s="16">
        <f t="shared" ca="1" si="14"/>
        <v>2.0305879061851352E-6</v>
      </c>
      <c r="M43" s="16">
        <f t="shared" ca="1" si="6"/>
        <v>9154.6745848502542</v>
      </c>
      <c r="N43" s="16">
        <f t="shared" ca="1" si="7"/>
        <v>6777.8961843974394</v>
      </c>
      <c r="O43" s="16">
        <f t="shared" ca="1" si="8"/>
        <v>2111.5572543800968</v>
      </c>
      <c r="P43">
        <f t="shared" ca="1" si="15"/>
        <v>1.4249869845669241E-3</v>
      </c>
    </row>
    <row r="44" spans="1:16" x14ac:dyDescent="0.2">
      <c r="A44" s="93">
        <v>-7252</v>
      </c>
      <c r="B44" s="93">
        <v>-1.6723199994885363E-2</v>
      </c>
      <c r="D44" s="94">
        <f t="shared" si="4"/>
        <v>-0.72519999999999996</v>
      </c>
      <c r="E44" s="94">
        <f t="shared" si="4"/>
        <v>-1.6723199994885363E-2</v>
      </c>
      <c r="F44" s="16">
        <f t="shared" si="9"/>
        <v>0.52591503999999989</v>
      </c>
      <c r="G44" s="16">
        <f t="shared" si="10"/>
        <v>-0.38139358700799991</v>
      </c>
      <c r="H44" s="16">
        <f t="shared" si="11"/>
        <v>0.27658662929820149</v>
      </c>
      <c r="I44" s="16">
        <f t="shared" si="12"/>
        <v>1.2127664636290864E-2</v>
      </c>
      <c r="J44" s="16">
        <f t="shared" si="13"/>
        <v>-8.7949823942381333E-3</v>
      </c>
      <c r="K44" s="16">
        <f t="shared" ca="1" si="5"/>
        <v>-1.8009116617159156E-2</v>
      </c>
      <c r="L44" s="16">
        <f t="shared" ca="1" si="14"/>
        <v>1.6535815594400409E-6</v>
      </c>
      <c r="M44" s="16">
        <f t="shared" ca="1" si="6"/>
        <v>9484.0107854677808</v>
      </c>
      <c r="N44" s="16">
        <f t="shared" ca="1" si="7"/>
        <v>6309.55938872976</v>
      </c>
      <c r="O44" s="16">
        <f t="shared" ca="1" si="8"/>
        <v>2050.3310179601385</v>
      </c>
      <c r="P44">
        <f t="shared" ca="1" si="15"/>
        <v>1.2859166222737931E-3</v>
      </c>
    </row>
    <row r="45" spans="1:16" x14ac:dyDescent="0.2">
      <c r="A45" s="93">
        <v>0</v>
      </c>
      <c r="B45" s="93">
        <v>0</v>
      </c>
      <c r="D45" s="94">
        <f t="shared" si="4"/>
        <v>0</v>
      </c>
      <c r="E45" s="94">
        <f t="shared" si="4"/>
        <v>0</v>
      </c>
      <c r="F45" s="16">
        <f t="shared" si="9"/>
        <v>0</v>
      </c>
      <c r="G45" s="16">
        <f t="shared" si="10"/>
        <v>0</v>
      </c>
      <c r="H45" s="16">
        <f t="shared" si="11"/>
        <v>0</v>
      </c>
      <c r="I45" s="16">
        <f t="shared" si="12"/>
        <v>0</v>
      </c>
      <c r="J45" s="16">
        <f t="shared" si="13"/>
        <v>0</v>
      </c>
      <c r="K45" s="16">
        <f t="shared" ca="1" si="5"/>
        <v>-2.3958853538023571E-3</v>
      </c>
      <c r="L45" s="16">
        <f t="shared" ca="1" si="14"/>
        <v>5.7402666285646461E-6</v>
      </c>
      <c r="M45" s="16">
        <f t="shared" ca="1" si="6"/>
        <v>398200.33752670599</v>
      </c>
      <c r="N45" s="16">
        <f t="shared" ca="1" si="7"/>
        <v>814366.30257978069</v>
      </c>
      <c r="O45" s="16">
        <f t="shared" ca="1" si="8"/>
        <v>52752.308524000946</v>
      </c>
      <c r="P45">
        <f t="shared" ca="1" si="15"/>
        <v>2.3958853538023571E-3</v>
      </c>
    </row>
    <row r="46" spans="1:16" x14ac:dyDescent="0.2">
      <c r="A46" s="93">
        <v>2408.5</v>
      </c>
      <c r="B46" s="93">
        <v>1.1635999981081113E-3</v>
      </c>
      <c r="D46" s="94">
        <f t="shared" si="4"/>
        <v>0.24085000000000001</v>
      </c>
      <c r="E46" s="94">
        <f t="shared" si="4"/>
        <v>1.1635999981081113E-3</v>
      </c>
      <c r="F46" s="16">
        <f t="shared" si="9"/>
        <v>5.8008722500000005E-2</v>
      </c>
      <c r="G46" s="16">
        <f t="shared" si="10"/>
        <v>1.3971400814125002E-2</v>
      </c>
      <c r="H46" s="16">
        <f t="shared" si="11"/>
        <v>3.365011886082007E-3</v>
      </c>
      <c r="I46" s="16">
        <f t="shared" si="12"/>
        <v>2.8025305954433865E-4</v>
      </c>
      <c r="J46" s="16">
        <f t="shared" si="13"/>
        <v>6.7498949391253964E-5</v>
      </c>
      <c r="K46" s="16">
        <f t="shared" ca="1" si="5"/>
        <v>3.9506891499440343E-4</v>
      </c>
      <c r="L46" s="16">
        <f t="shared" ca="1" si="14"/>
        <v>5.9064002571192901E-7</v>
      </c>
      <c r="M46" s="16">
        <f t="shared" ca="1" si="6"/>
        <v>742532.04078158748</v>
      </c>
      <c r="N46" s="16">
        <f t="shared" ca="1" si="7"/>
        <v>1829930.4549082059</v>
      </c>
      <c r="O46" s="16">
        <f t="shared" ca="1" si="8"/>
        <v>137392.95259072073</v>
      </c>
      <c r="P46">
        <f t="shared" ca="1" si="15"/>
        <v>7.685310831137079E-4</v>
      </c>
    </row>
    <row r="47" spans="1:16" x14ac:dyDescent="0.2">
      <c r="A47" s="93">
        <v>2415</v>
      </c>
      <c r="B47" s="93">
        <v>-1.1359999989508651E-3</v>
      </c>
      <c r="D47" s="94">
        <f t="shared" si="4"/>
        <v>0.24149999999999999</v>
      </c>
      <c r="E47" s="94">
        <f t="shared" si="4"/>
        <v>-1.1359999989508651E-3</v>
      </c>
      <c r="F47" s="16">
        <f t="shared" si="9"/>
        <v>5.8322249999999999E-2</v>
      </c>
      <c r="G47" s="16">
        <f t="shared" si="10"/>
        <v>1.4084823375E-2</v>
      </c>
      <c r="H47" s="16">
        <f t="shared" si="11"/>
        <v>3.4014848450624998E-3</v>
      </c>
      <c r="I47" s="16">
        <f t="shared" si="12"/>
        <v>-2.7434399974663392E-4</v>
      </c>
      <c r="J47" s="16">
        <f t="shared" si="13"/>
        <v>-6.6254075938812089E-5</v>
      </c>
      <c r="K47" s="16">
        <f t="shared" ca="1" si="5"/>
        <v>4.009856439804398E-4</v>
      </c>
      <c r="L47" s="16">
        <f t="shared" ca="1" si="14"/>
        <v>2.3623248665769565E-6</v>
      </c>
      <c r="M47" s="16">
        <f t="shared" ca="1" si="6"/>
        <v>743667.48417280032</v>
      </c>
      <c r="N47" s="16">
        <f t="shared" ca="1" si="7"/>
        <v>1833446.9874834791</v>
      </c>
      <c r="O47" s="16">
        <f t="shared" ca="1" si="8"/>
        <v>137700.03596054294</v>
      </c>
      <c r="P47">
        <f t="shared" ca="1" si="15"/>
        <v>-1.5369856429313048E-3</v>
      </c>
    </row>
    <row r="48" spans="1:16" x14ac:dyDescent="0.2">
      <c r="A48" s="93"/>
      <c r="B48" s="93"/>
      <c r="D48" s="94">
        <f t="shared" si="4"/>
        <v>0</v>
      </c>
      <c r="E48" s="94">
        <f t="shared" si="4"/>
        <v>0</v>
      </c>
      <c r="F48" s="16">
        <f t="shared" si="9"/>
        <v>0</v>
      </c>
      <c r="G48" s="16">
        <f t="shared" si="10"/>
        <v>0</v>
      </c>
      <c r="H48" s="16">
        <f t="shared" si="11"/>
        <v>0</v>
      </c>
      <c r="I48" s="16">
        <f t="shared" si="12"/>
        <v>0</v>
      </c>
      <c r="J48" s="16">
        <f t="shared" si="13"/>
        <v>0</v>
      </c>
      <c r="K48" s="16">
        <f t="shared" ca="1" si="5"/>
        <v>-2.3958853538023571E-3</v>
      </c>
      <c r="L48" s="16">
        <f t="shared" ca="1" si="14"/>
        <v>5.7402666285646461E-6</v>
      </c>
      <c r="M48" s="16">
        <f t="shared" ca="1" si="6"/>
        <v>398200.33752670599</v>
      </c>
      <c r="N48" s="16">
        <f t="shared" ca="1" si="7"/>
        <v>814366.30257978069</v>
      </c>
      <c r="O48" s="16">
        <f t="shared" ca="1" si="8"/>
        <v>52752.308524000946</v>
      </c>
      <c r="P48">
        <f t="shared" ca="1" si="15"/>
        <v>2.3958853538023571E-3</v>
      </c>
    </row>
    <row r="49" spans="1:16" x14ac:dyDescent="0.2">
      <c r="A49" s="93"/>
      <c r="B49" s="93"/>
      <c r="D49" s="94">
        <f t="shared" si="4"/>
        <v>0</v>
      </c>
      <c r="E49" s="94">
        <f t="shared" si="4"/>
        <v>0</v>
      </c>
      <c r="F49" s="16">
        <f t="shared" si="9"/>
        <v>0</v>
      </c>
      <c r="G49" s="16">
        <f t="shared" si="10"/>
        <v>0</v>
      </c>
      <c r="H49" s="16">
        <f t="shared" si="11"/>
        <v>0</v>
      </c>
      <c r="I49" s="16">
        <f t="shared" si="12"/>
        <v>0</v>
      </c>
      <c r="J49" s="16">
        <f t="shared" si="13"/>
        <v>0</v>
      </c>
      <c r="K49" s="16">
        <f t="shared" ca="1" si="5"/>
        <v>-2.3958853538023571E-3</v>
      </c>
      <c r="L49" s="16">
        <f t="shared" ca="1" si="14"/>
        <v>5.7402666285646461E-6</v>
      </c>
      <c r="M49" s="16">
        <f t="shared" ca="1" si="6"/>
        <v>398200.33752670599</v>
      </c>
      <c r="N49" s="16">
        <f t="shared" ca="1" si="7"/>
        <v>814366.30257978069</v>
      </c>
      <c r="O49" s="16">
        <f t="shared" ca="1" si="8"/>
        <v>52752.308524000946</v>
      </c>
      <c r="P49">
        <f t="shared" ca="1" si="15"/>
        <v>2.3958853538023571E-3</v>
      </c>
    </row>
    <row r="50" spans="1:16" x14ac:dyDescent="0.2">
      <c r="A50" s="93"/>
      <c r="B50" s="93"/>
      <c r="D50" s="94">
        <f t="shared" si="4"/>
        <v>0</v>
      </c>
      <c r="E50" s="94">
        <f t="shared" si="4"/>
        <v>0</v>
      </c>
      <c r="F50" s="16">
        <f t="shared" si="9"/>
        <v>0</v>
      </c>
      <c r="G50" s="16">
        <f t="shared" si="10"/>
        <v>0</v>
      </c>
      <c r="H50" s="16">
        <f t="shared" si="11"/>
        <v>0</v>
      </c>
      <c r="I50" s="16">
        <f t="shared" si="12"/>
        <v>0</v>
      </c>
      <c r="J50" s="16">
        <f t="shared" si="13"/>
        <v>0</v>
      </c>
      <c r="K50" s="16">
        <f t="shared" ca="1" si="5"/>
        <v>-2.3958853538023571E-3</v>
      </c>
      <c r="L50" s="16">
        <f t="shared" ca="1" si="14"/>
        <v>5.7402666285646461E-6</v>
      </c>
      <c r="M50" s="16">
        <f t="shared" ca="1" si="6"/>
        <v>398200.33752670599</v>
      </c>
      <c r="N50" s="16">
        <f t="shared" ca="1" si="7"/>
        <v>814366.30257978069</v>
      </c>
      <c r="O50" s="16">
        <f t="shared" ca="1" si="8"/>
        <v>52752.308524000946</v>
      </c>
      <c r="P50">
        <f t="shared" ca="1" si="15"/>
        <v>2.3958853538023571E-3</v>
      </c>
    </row>
    <row r="51" spans="1:16" x14ac:dyDescent="0.2">
      <c r="A51" s="93"/>
      <c r="B51" s="93"/>
      <c r="D51" s="94">
        <f t="shared" si="4"/>
        <v>0</v>
      </c>
      <c r="E51" s="94">
        <f t="shared" si="4"/>
        <v>0</v>
      </c>
      <c r="F51" s="16">
        <f t="shared" si="9"/>
        <v>0</v>
      </c>
      <c r="G51" s="16">
        <f t="shared" si="10"/>
        <v>0</v>
      </c>
      <c r="H51" s="16">
        <f t="shared" si="11"/>
        <v>0</v>
      </c>
      <c r="I51" s="16">
        <f t="shared" si="12"/>
        <v>0</v>
      </c>
      <c r="J51" s="16">
        <f t="shared" si="13"/>
        <v>0</v>
      </c>
      <c r="K51" s="16">
        <f t="shared" ca="1" si="5"/>
        <v>-2.3958853538023571E-3</v>
      </c>
      <c r="L51" s="16">
        <f t="shared" ca="1" si="14"/>
        <v>5.7402666285646461E-6</v>
      </c>
      <c r="M51" s="16">
        <f t="shared" ca="1" si="6"/>
        <v>398200.33752670599</v>
      </c>
      <c r="N51" s="16">
        <f t="shared" ca="1" si="7"/>
        <v>814366.30257978069</v>
      </c>
      <c r="O51" s="16">
        <f t="shared" ca="1" si="8"/>
        <v>52752.308524000946</v>
      </c>
      <c r="P51">
        <f t="shared" ca="1" si="15"/>
        <v>2.3958853538023571E-3</v>
      </c>
    </row>
    <row r="52" spans="1:16" x14ac:dyDescent="0.2">
      <c r="A52" s="93"/>
      <c r="B52" s="93"/>
      <c r="D52" s="94">
        <f t="shared" si="4"/>
        <v>0</v>
      </c>
      <c r="E52" s="94">
        <f t="shared" si="4"/>
        <v>0</v>
      </c>
      <c r="F52" s="16">
        <f t="shared" si="9"/>
        <v>0</v>
      </c>
      <c r="G52" s="16">
        <f t="shared" si="10"/>
        <v>0</v>
      </c>
      <c r="H52" s="16">
        <f t="shared" si="11"/>
        <v>0</v>
      </c>
      <c r="I52" s="16">
        <f t="shared" si="12"/>
        <v>0</v>
      </c>
      <c r="J52" s="16">
        <f t="shared" si="13"/>
        <v>0</v>
      </c>
      <c r="K52" s="16">
        <f t="shared" ca="1" si="5"/>
        <v>-2.3958853538023571E-3</v>
      </c>
      <c r="L52" s="16">
        <f t="shared" ca="1" si="14"/>
        <v>5.7402666285646461E-6</v>
      </c>
      <c r="M52" s="16">
        <f t="shared" ca="1" si="6"/>
        <v>398200.33752670599</v>
      </c>
      <c r="N52" s="16">
        <f t="shared" ca="1" si="7"/>
        <v>814366.30257978069</v>
      </c>
      <c r="O52" s="16">
        <f t="shared" ca="1" si="8"/>
        <v>52752.308524000946</v>
      </c>
      <c r="P52">
        <f t="shared" ca="1" si="15"/>
        <v>2.3958853538023571E-3</v>
      </c>
    </row>
    <row r="53" spans="1:16" x14ac:dyDescent="0.2">
      <c r="A53" s="93"/>
      <c r="B53" s="93"/>
      <c r="D53" s="94">
        <f t="shared" ref="D53:E84" si="16">A53/A$18</f>
        <v>0</v>
      </c>
      <c r="E53" s="94">
        <f t="shared" si="16"/>
        <v>0</v>
      </c>
      <c r="F53" s="16">
        <f t="shared" si="9"/>
        <v>0</v>
      </c>
      <c r="G53" s="16">
        <f t="shared" si="10"/>
        <v>0</v>
      </c>
      <c r="H53" s="16">
        <f t="shared" si="11"/>
        <v>0</v>
      </c>
      <c r="I53" s="16">
        <f t="shared" si="12"/>
        <v>0</v>
      </c>
      <c r="J53" s="16">
        <f t="shared" si="13"/>
        <v>0</v>
      </c>
      <c r="K53" s="16">
        <f t="shared" ca="1" si="5"/>
        <v>-2.3958853538023571E-3</v>
      </c>
      <c r="L53" s="16">
        <f t="shared" ca="1" si="14"/>
        <v>5.7402666285646461E-6</v>
      </c>
      <c r="M53" s="16">
        <f t="shared" ca="1" si="6"/>
        <v>398200.33752670599</v>
      </c>
      <c r="N53" s="16">
        <f t="shared" ca="1" si="7"/>
        <v>814366.30257978069</v>
      </c>
      <c r="O53" s="16">
        <f t="shared" ca="1" si="8"/>
        <v>52752.308524000946</v>
      </c>
      <c r="P53">
        <f t="shared" ca="1" si="15"/>
        <v>2.3958853538023571E-3</v>
      </c>
    </row>
    <row r="54" spans="1:16" x14ac:dyDescent="0.2">
      <c r="A54" s="93"/>
      <c r="B54" s="93"/>
      <c r="D54" s="94">
        <f t="shared" si="16"/>
        <v>0</v>
      </c>
      <c r="E54" s="94">
        <f t="shared" si="16"/>
        <v>0</v>
      </c>
      <c r="F54" s="16">
        <f t="shared" si="9"/>
        <v>0</v>
      </c>
      <c r="G54" s="16">
        <f t="shared" si="10"/>
        <v>0</v>
      </c>
      <c r="H54" s="16">
        <f t="shared" si="11"/>
        <v>0</v>
      </c>
      <c r="I54" s="16">
        <f t="shared" si="12"/>
        <v>0</v>
      </c>
      <c r="J54" s="16">
        <f t="shared" si="13"/>
        <v>0</v>
      </c>
      <c r="K54" s="16">
        <f t="shared" ca="1" si="5"/>
        <v>-2.3958853538023571E-3</v>
      </c>
      <c r="L54" s="16">
        <f t="shared" ca="1" si="14"/>
        <v>5.7402666285646461E-6</v>
      </c>
      <c r="M54" s="16">
        <f t="shared" ca="1" si="6"/>
        <v>398200.33752670599</v>
      </c>
      <c r="N54" s="16">
        <f t="shared" ca="1" si="7"/>
        <v>814366.30257978069</v>
      </c>
      <c r="O54" s="16">
        <f t="shared" ca="1" si="8"/>
        <v>52752.308524000946</v>
      </c>
      <c r="P54">
        <f t="shared" ca="1" si="15"/>
        <v>2.3958853538023571E-3</v>
      </c>
    </row>
    <row r="55" spans="1:16" x14ac:dyDescent="0.2">
      <c r="A55" s="93"/>
      <c r="B55" s="93"/>
      <c r="D55" s="94">
        <f t="shared" si="16"/>
        <v>0</v>
      </c>
      <c r="E55" s="94">
        <f t="shared" si="16"/>
        <v>0</v>
      </c>
      <c r="F55" s="16">
        <f t="shared" si="9"/>
        <v>0</v>
      </c>
      <c r="G55" s="16">
        <f t="shared" si="10"/>
        <v>0</v>
      </c>
      <c r="H55" s="16">
        <f t="shared" si="11"/>
        <v>0</v>
      </c>
      <c r="I55" s="16">
        <f t="shared" si="12"/>
        <v>0</v>
      </c>
      <c r="J55" s="16">
        <f t="shared" si="13"/>
        <v>0</v>
      </c>
      <c r="K55" s="16">
        <f t="shared" ca="1" si="5"/>
        <v>-2.3958853538023571E-3</v>
      </c>
      <c r="L55" s="16">
        <f t="shared" ca="1" si="14"/>
        <v>5.7402666285646461E-6</v>
      </c>
      <c r="M55" s="16">
        <f t="shared" ca="1" si="6"/>
        <v>398200.33752670599</v>
      </c>
      <c r="N55" s="16">
        <f t="shared" ca="1" si="7"/>
        <v>814366.30257978069</v>
      </c>
      <c r="O55" s="16">
        <f t="shared" ca="1" si="8"/>
        <v>52752.308524000946</v>
      </c>
      <c r="P55">
        <f t="shared" ca="1" si="15"/>
        <v>2.3958853538023571E-3</v>
      </c>
    </row>
    <row r="56" spans="1:16" x14ac:dyDescent="0.2">
      <c r="A56" s="93"/>
      <c r="B56" s="93"/>
      <c r="D56" s="94">
        <f t="shared" si="16"/>
        <v>0</v>
      </c>
      <c r="E56" s="94">
        <f t="shared" si="16"/>
        <v>0</v>
      </c>
      <c r="F56" s="16">
        <f t="shared" si="9"/>
        <v>0</v>
      </c>
      <c r="G56" s="16">
        <f t="shared" si="10"/>
        <v>0</v>
      </c>
      <c r="H56" s="16">
        <f t="shared" si="11"/>
        <v>0</v>
      </c>
      <c r="I56" s="16">
        <f t="shared" si="12"/>
        <v>0</v>
      </c>
      <c r="J56" s="16">
        <f t="shared" si="13"/>
        <v>0</v>
      </c>
      <c r="K56" s="16">
        <f t="shared" ca="1" si="5"/>
        <v>-2.3958853538023571E-3</v>
      </c>
      <c r="L56" s="16">
        <f t="shared" ca="1" si="14"/>
        <v>5.7402666285646461E-6</v>
      </c>
      <c r="M56" s="16">
        <f t="shared" ca="1" si="6"/>
        <v>398200.33752670599</v>
      </c>
      <c r="N56" s="16">
        <f t="shared" ca="1" si="7"/>
        <v>814366.30257978069</v>
      </c>
      <c r="O56" s="16">
        <f t="shared" ca="1" si="8"/>
        <v>52752.308524000946</v>
      </c>
      <c r="P56">
        <f t="shared" ca="1" si="15"/>
        <v>2.3958853538023571E-3</v>
      </c>
    </row>
    <row r="57" spans="1:16" x14ac:dyDescent="0.2">
      <c r="A57" s="93"/>
      <c r="B57" s="93"/>
      <c r="D57" s="94">
        <f t="shared" si="16"/>
        <v>0</v>
      </c>
      <c r="E57" s="94">
        <f t="shared" si="16"/>
        <v>0</v>
      </c>
      <c r="F57" s="16">
        <f t="shared" si="9"/>
        <v>0</v>
      </c>
      <c r="G57" s="16">
        <f t="shared" si="10"/>
        <v>0</v>
      </c>
      <c r="H57" s="16">
        <f t="shared" si="11"/>
        <v>0</v>
      </c>
      <c r="I57" s="16">
        <f t="shared" si="12"/>
        <v>0</v>
      </c>
      <c r="J57" s="16">
        <f t="shared" si="13"/>
        <v>0</v>
      </c>
      <c r="K57" s="16">
        <f t="shared" ca="1" si="5"/>
        <v>-2.3958853538023571E-3</v>
      </c>
      <c r="L57" s="16">
        <f t="shared" ca="1" si="14"/>
        <v>5.7402666285646461E-6</v>
      </c>
      <c r="M57" s="16">
        <f t="shared" ca="1" si="6"/>
        <v>398200.33752670599</v>
      </c>
      <c r="N57" s="16">
        <f t="shared" ca="1" si="7"/>
        <v>814366.30257978069</v>
      </c>
      <c r="O57" s="16">
        <f t="shared" ca="1" si="8"/>
        <v>52752.308524000946</v>
      </c>
      <c r="P57">
        <f t="shared" ca="1" si="15"/>
        <v>2.3958853538023571E-3</v>
      </c>
    </row>
    <row r="58" spans="1:16" x14ac:dyDescent="0.2">
      <c r="A58" s="93"/>
      <c r="B58" s="93"/>
      <c r="D58" s="94">
        <f t="shared" si="16"/>
        <v>0</v>
      </c>
      <c r="E58" s="94">
        <f t="shared" si="16"/>
        <v>0</v>
      </c>
      <c r="F58" s="16">
        <f t="shared" si="9"/>
        <v>0</v>
      </c>
      <c r="G58" s="16">
        <f t="shared" si="10"/>
        <v>0</v>
      </c>
      <c r="H58" s="16">
        <f t="shared" si="11"/>
        <v>0</v>
      </c>
      <c r="I58" s="16">
        <f t="shared" si="12"/>
        <v>0</v>
      </c>
      <c r="J58" s="16">
        <f t="shared" si="13"/>
        <v>0</v>
      </c>
      <c r="K58" s="16">
        <f t="shared" ca="1" si="5"/>
        <v>-2.3958853538023571E-3</v>
      </c>
      <c r="L58" s="16">
        <f t="shared" ca="1" si="14"/>
        <v>5.7402666285646461E-6</v>
      </c>
      <c r="M58" s="16">
        <f t="shared" ca="1" si="6"/>
        <v>398200.33752670599</v>
      </c>
      <c r="N58" s="16">
        <f t="shared" ca="1" si="7"/>
        <v>814366.30257978069</v>
      </c>
      <c r="O58" s="16">
        <f t="shared" ca="1" si="8"/>
        <v>52752.308524000946</v>
      </c>
      <c r="P58">
        <f t="shared" ca="1" si="15"/>
        <v>2.3958853538023571E-3</v>
      </c>
    </row>
    <row r="59" spans="1:16" x14ac:dyDescent="0.2">
      <c r="A59" s="93"/>
      <c r="B59" s="93"/>
      <c r="D59" s="94">
        <f t="shared" si="16"/>
        <v>0</v>
      </c>
      <c r="E59" s="94">
        <f t="shared" si="16"/>
        <v>0</v>
      </c>
      <c r="F59" s="16">
        <f t="shared" si="9"/>
        <v>0</v>
      </c>
      <c r="G59" s="16">
        <f t="shared" si="10"/>
        <v>0</v>
      </c>
      <c r="H59" s="16">
        <f t="shared" si="11"/>
        <v>0</v>
      </c>
      <c r="I59" s="16">
        <f t="shared" si="12"/>
        <v>0</v>
      </c>
      <c r="J59" s="16">
        <f t="shared" si="13"/>
        <v>0</v>
      </c>
      <c r="K59" s="16">
        <f t="shared" ca="1" si="5"/>
        <v>-2.3958853538023571E-3</v>
      </c>
      <c r="L59" s="16">
        <f t="shared" ca="1" si="14"/>
        <v>5.7402666285646461E-6</v>
      </c>
      <c r="M59" s="16">
        <f t="shared" ca="1" si="6"/>
        <v>398200.33752670599</v>
      </c>
      <c r="N59" s="16">
        <f t="shared" ca="1" si="7"/>
        <v>814366.30257978069</v>
      </c>
      <c r="O59" s="16">
        <f t="shared" ca="1" si="8"/>
        <v>52752.308524000946</v>
      </c>
      <c r="P59">
        <f t="shared" ca="1" si="15"/>
        <v>2.3958853538023571E-3</v>
      </c>
    </row>
    <row r="60" spans="1:16" x14ac:dyDescent="0.2">
      <c r="A60" s="93"/>
      <c r="B60" s="93"/>
      <c r="D60" s="94">
        <f t="shared" si="16"/>
        <v>0</v>
      </c>
      <c r="E60" s="94">
        <f t="shared" si="16"/>
        <v>0</v>
      </c>
      <c r="F60" s="16">
        <f t="shared" si="9"/>
        <v>0</v>
      </c>
      <c r="G60" s="16">
        <f t="shared" si="10"/>
        <v>0</v>
      </c>
      <c r="H60" s="16">
        <f t="shared" si="11"/>
        <v>0</v>
      </c>
      <c r="I60" s="16">
        <f t="shared" si="12"/>
        <v>0</v>
      </c>
      <c r="J60" s="16">
        <f t="shared" si="13"/>
        <v>0</v>
      </c>
      <c r="K60" s="16">
        <f t="shared" ca="1" si="5"/>
        <v>-2.3958853538023571E-3</v>
      </c>
      <c r="L60" s="16">
        <f t="shared" ca="1" si="14"/>
        <v>5.7402666285646461E-6</v>
      </c>
      <c r="M60" s="16">
        <f t="shared" ca="1" si="6"/>
        <v>398200.33752670599</v>
      </c>
      <c r="N60" s="16">
        <f t="shared" ca="1" si="7"/>
        <v>814366.30257978069</v>
      </c>
      <c r="O60" s="16">
        <f t="shared" ca="1" si="8"/>
        <v>52752.308524000946</v>
      </c>
      <c r="P60">
        <f t="shared" ca="1" si="15"/>
        <v>2.3958853538023571E-3</v>
      </c>
    </row>
    <row r="61" spans="1:16" x14ac:dyDescent="0.2">
      <c r="A61" s="93"/>
      <c r="B61" s="93"/>
      <c r="D61" s="94">
        <f t="shared" si="16"/>
        <v>0</v>
      </c>
      <c r="E61" s="94">
        <f t="shared" si="16"/>
        <v>0</v>
      </c>
      <c r="F61" s="16">
        <f t="shared" si="9"/>
        <v>0</v>
      </c>
      <c r="G61" s="16">
        <f t="shared" si="10"/>
        <v>0</v>
      </c>
      <c r="H61" s="16">
        <f t="shared" si="11"/>
        <v>0</v>
      </c>
      <c r="I61" s="16">
        <f t="shared" si="12"/>
        <v>0</v>
      </c>
      <c r="J61" s="16">
        <f t="shared" si="13"/>
        <v>0</v>
      </c>
      <c r="K61" s="16">
        <f t="shared" ca="1" si="5"/>
        <v>-2.3958853538023571E-3</v>
      </c>
      <c r="L61" s="16">
        <f t="shared" ca="1" si="14"/>
        <v>5.7402666285646461E-6</v>
      </c>
      <c r="M61" s="16">
        <f t="shared" ca="1" si="6"/>
        <v>398200.33752670599</v>
      </c>
      <c r="N61" s="16">
        <f t="shared" ca="1" si="7"/>
        <v>814366.30257978069</v>
      </c>
      <c r="O61" s="16">
        <f t="shared" ca="1" si="8"/>
        <v>52752.308524000946</v>
      </c>
      <c r="P61">
        <f t="shared" ca="1" si="15"/>
        <v>2.3958853538023571E-3</v>
      </c>
    </row>
    <row r="62" spans="1:16" x14ac:dyDescent="0.2">
      <c r="A62" s="93"/>
      <c r="B62" s="93"/>
      <c r="D62" s="94">
        <f t="shared" si="16"/>
        <v>0</v>
      </c>
      <c r="E62" s="94">
        <f t="shared" si="16"/>
        <v>0</v>
      </c>
      <c r="F62" s="16">
        <f t="shared" si="9"/>
        <v>0</v>
      </c>
      <c r="G62" s="16">
        <f t="shared" si="10"/>
        <v>0</v>
      </c>
      <c r="H62" s="16">
        <f t="shared" si="11"/>
        <v>0</v>
      </c>
      <c r="I62" s="16">
        <f t="shared" si="12"/>
        <v>0</v>
      </c>
      <c r="J62" s="16">
        <f t="shared" si="13"/>
        <v>0</v>
      </c>
      <c r="K62" s="16">
        <f t="shared" ca="1" si="5"/>
        <v>-2.3958853538023571E-3</v>
      </c>
      <c r="L62" s="16">
        <f t="shared" ca="1" si="14"/>
        <v>5.7402666285646461E-6</v>
      </c>
      <c r="M62" s="16">
        <f t="shared" ca="1" si="6"/>
        <v>398200.33752670599</v>
      </c>
      <c r="N62" s="16">
        <f t="shared" ca="1" si="7"/>
        <v>814366.30257978069</v>
      </c>
      <c r="O62" s="16">
        <f t="shared" ca="1" si="8"/>
        <v>52752.308524000946</v>
      </c>
      <c r="P62">
        <f t="shared" ca="1" si="15"/>
        <v>2.3958853538023571E-3</v>
      </c>
    </row>
    <row r="63" spans="1:16" x14ac:dyDescent="0.2">
      <c r="A63" s="93"/>
      <c r="B63" s="93"/>
      <c r="D63" s="94">
        <f t="shared" si="16"/>
        <v>0</v>
      </c>
      <c r="E63" s="94">
        <f t="shared" si="16"/>
        <v>0</v>
      </c>
      <c r="F63" s="16">
        <f t="shared" si="9"/>
        <v>0</v>
      </c>
      <c r="G63" s="16">
        <f t="shared" si="10"/>
        <v>0</v>
      </c>
      <c r="H63" s="16">
        <f t="shared" si="11"/>
        <v>0</v>
      </c>
      <c r="I63" s="16">
        <f t="shared" si="12"/>
        <v>0</v>
      </c>
      <c r="J63" s="16">
        <f t="shared" si="13"/>
        <v>0</v>
      </c>
      <c r="K63" s="16">
        <f t="shared" ca="1" si="5"/>
        <v>-2.3958853538023571E-3</v>
      </c>
      <c r="L63" s="16">
        <f t="shared" ca="1" si="14"/>
        <v>5.7402666285646461E-6</v>
      </c>
      <c r="M63" s="16">
        <f t="shared" ca="1" si="6"/>
        <v>398200.33752670599</v>
      </c>
      <c r="N63" s="16">
        <f t="shared" ca="1" si="7"/>
        <v>814366.30257978069</v>
      </c>
      <c r="O63" s="16">
        <f t="shared" ca="1" si="8"/>
        <v>52752.308524000946</v>
      </c>
      <c r="P63">
        <f t="shared" ca="1" si="15"/>
        <v>2.3958853538023571E-3</v>
      </c>
    </row>
    <row r="64" spans="1:16" x14ac:dyDescent="0.2">
      <c r="A64" s="93"/>
      <c r="B64" s="93"/>
      <c r="D64" s="94">
        <f t="shared" si="16"/>
        <v>0</v>
      </c>
      <c r="E64" s="94">
        <f t="shared" si="16"/>
        <v>0</v>
      </c>
      <c r="F64" s="16">
        <f t="shared" si="9"/>
        <v>0</v>
      </c>
      <c r="G64" s="16">
        <f t="shared" si="10"/>
        <v>0</v>
      </c>
      <c r="H64" s="16">
        <f t="shared" si="11"/>
        <v>0</v>
      </c>
      <c r="I64" s="16">
        <f t="shared" si="12"/>
        <v>0</v>
      </c>
      <c r="J64" s="16">
        <f t="shared" si="13"/>
        <v>0</v>
      </c>
      <c r="K64" s="16">
        <f t="shared" ca="1" si="5"/>
        <v>-2.3958853538023571E-3</v>
      </c>
      <c r="L64" s="16">
        <f t="shared" ca="1" si="14"/>
        <v>5.7402666285646461E-6</v>
      </c>
      <c r="M64" s="16">
        <f t="shared" ca="1" si="6"/>
        <v>398200.33752670599</v>
      </c>
      <c r="N64" s="16">
        <f t="shared" ca="1" si="7"/>
        <v>814366.30257978069</v>
      </c>
      <c r="O64" s="16">
        <f t="shared" ca="1" si="8"/>
        <v>52752.308524000946</v>
      </c>
      <c r="P64">
        <f t="shared" ca="1" si="15"/>
        <v>2.3958853538023571E-3</v>
      </c>
    </row>
    <row r="65" spans="1:16" x14ac:dyDescent="0.2">
      <c r="A65" s="93"/>
      <c r="B65" s="93"/>
      <c r="D65" s="94">
        <f t="shared" si="16"/>
        <v>0</v>
      </c>
      <c r="E65" s="94">
        <f t="shared" si="16"/>
        <v>0</v>
      </c>
      <c r="F65" s="16">
        <f t="shared" si="9"/>
        <v>0</v>
      </c>
      <c r="G65" s="16">
        <f t="shared" si="10"/>
        <v>0</v>
      </c>
      <c r="H65" s="16">
        <f t="shared" si="11"/>
        <v>0</v>
      </c>
      <c r="I65" s="16">
        <f t="shared" si="12"/>
        <v>0</v>
      </c>
      <c r="J65" s="16">
        <f t="shared" si="13"/>
        <v>0</v>
      </c>
      <c r="K65" s="16">
        <f t="shared" ca="1" si="5"/>
        <v>-2.3958853538023571E-3</v>
      </c>
      <c r="L65" s="16">
        <f t="shared" ca="1" si="14"/>
        <v>5.7402666285646461E-6</v>
      </c>
      <c r="M65" s="16">
        <f t="shared" ca="1" si="6"/>
        <v>398200.33752670599</v>
      </c>
      <c r="N65" s="16">
        <f t="shared" ca="1" si="7"/>
        <v>814366.30257978069</v>
      </c>
      <c r="O65" s="16">
        <f t="shared" ca="1" si="8"/>
        <v>52752.308524000946</v>
      </c>
      <c r="P65">
        <f t="shared" ca="1" si="15"/>
        <v>2.3958853538023571E-3</v>
      </c>
    </row>
    <row r="66" spans="1:16" x14ac:dyDescent="0.2">
      <c r="A66" s="93"/>
      <c r="B66" s="93"/>
      <c r="D66" s="94">
        <f t="shared" si="16"/>
        <v>0</v>
      </c>
      <c r="E66" s="94">
        <f t="shared" si="16"/>
        <v>0</v>
      </c>
      <c r="F66" s="16">
        <f t="shared" si="9"/>
        <v>0</v>
      </c>
      <c r="G66" s="16">
        <f t="shared" si="10"/>
        <v>0</v>
      </c>
      <c r="H66" s="16">
        <f t="shared" si="11"/>
        <v>0</v>
      </c>
      <c r="I66" s="16">
        <f t="shared" si="12"/>
        <v>0</v>
      </c>
      <c r="J66" s="16">
        <f t="shared" si="13"/>
        <v>0</v>
      </c>
      <c r="K66" s="16">
        <f t="shared" ca="1" si="5"/>
        <v>-2.3958853538023571E-3</v>
      </c>
      <c r="L66" s="16">
        <f t="shared" ca="1" si="14"/>
        <v>5.7402666285646461E-6</v>
      </c>
      <c r="M66" s="16">
        <f t="shared" ca="1" si="6"/>
        <v>398200.33752670599</v>
      </c>
      <c r="N66" s="16">
        <f t="shared" ca="1" si="7"/>
        <v>814366.30257978069</v>
      </c>
      <c r="O66" s="16">
        <f t="shared" ca="1" si="8"/>
        <v>52752.308524000946</v>
      </c>
      <c r="P66">
        <f t="shared" ca="1" si="15"/>
        <v>2.3958853538023571E-3</v>
      </c>
    </row>
    <row r="67" spans="1:16" x14ac:dyDescent="0.2">
      <c r="A67" s="93"/>
      <c r="B67" s="93"/>
      <c r="D67" s="94">
        <f t="shared" si="16"/>
        <v>0</v>
      </c>
      <c r="E67" s="94">
        <f t="shared" si="16"/>
        <v>0</v>
      </c>
      <c r="F67" s="16">
        <f t="shared" si="9"/>
        <v>0</v>
      </c>
      <c r="G67" s="16">
        <f t="shared" si="10"/>
        <v>0</v>
      </c>
      <c r="H67" s="16">
        <f t="shared" si="11"/>
        <v>0</v>
      </c>
      <c r="I67" s="16">
        <f t="shared" si="12"/>
        <v>0</v>
      </c>
      <c r="J67" s="16">
        <f t="shared" si="13"/>
        <v>0</v>
      </c>
      <c r="K67" s="16">
        <f t="shared" ca="1" si="5"/>
        <v>-2.3958853538023571E-3</v>
      </c>
      <c r="L67" s="16">
        <f t="shared" ca="1" si="14"/>
        <v>5.7402666285646461E-6</v>
      </c>
      <c r="M67" s="16">
        <f t="shared" ca="1" si="6"/>
        <v>398200.33752670599</v>
      </c>
      <c r="N67" s="16">
        <f t="shared" ca="1" si="7"/>
        <v>814366.30257978069</v>
      </c>
      <c r="O67" s="16">
        <f t="shared" ca="1" si="8"/>
        <v>52752.308524000946</v>
      </c>
      <c r="P67">
        <f t="shared" ca="1" si="15"/>
        <v>2.3958853538023571E-3</v>
      </c>
    </row>
    <row r="68" spans="1:16" x14ac:dyDescent="0.2">
      <c r="A68" s="93"/>
      <c r="B68" s="93"/>
      <c r="D68" s="94">
        <f t="shared" si="16"/>
        <v>0</v>
      </c>
      <c r="E68" s="94">
        <f t="shared" si="16"/>
        <v>0</v>
      </c>
      <c r="F68" s="16">
        <f t="shared" si="9"/>
        <v>0</v>
      </c>
      <c r="G68" s="16">
        <f t="shared" si="10"/>
        <v>0</v>
      </c>
      <c r="H68" s="16">
        <f t="shared" si="11"/>
        <v>0</v>
      </c>
      <c r="I68" s="16">
        <f t="shared" si="12"/>
        <v>0</v>
      </c>
      <c r="J68" s="16">
        <f t="shared" si="13"/>
        <v>0</v>
      </c>
      <c r="K68" s="16">
        <f t="shared" ca="1" si="5"/>
        <v>-2.3958853538023571E-3</v>
      </c>
      <c r="L68" s="16">
        <f t="shared" ca="1" si="14"/>
        <v>5.7402666285646461E-6</v>
      </c>
      <c r="M68" s="16">
        <f t="shared" ca="1" si="6"/>
        <v>398200.33752670599</v>
      </c>
      <c r="N68" s="16">
        <f t="shared" ca="1" si="7"/>
        <v>814366.30257978069</v>
      </c>
      <c r="O68" s="16">
        <f t="shared" ca="1" si="8"/>
        <v>52752.308524000946</v>
      </c>
      <c r="P68">
        <f t="shared" ca="1" si="15"/>
        <v>2.3958853538023571E-3</v>
      </c>
    </row>
    <row r="69" spans="1:16" x14ac:dyDescent="0.2">
      <c r="A69" s="93"/>
      <c r="B69" s="93"/>
      <c r="D69" s="94">
        <f t="shared" si="16"/>
        <v>0</v>
      </c>
      <c r="E69" s="94">
        <f t="shared" si="16"/>
        <v>0</v>
      </c>
      <c r="F69" s="16">
        <f t="shared" si="9"/>
        <v>0</v>
      </c>
      <c r="G69" s="16">
        <f t="shared" si="10"/>
        <v>0</v>
      </c>
      <c r="H69" s="16">
        <f t="shared" si="11"/>
        <v>0</v>
      </c>
      <c r="I69" s="16">
        <f t="shared" si="12"/>
        <v>0</v>
      </c>
      <c r="J69" s="16">
        <f t="shared" si="13"/>
        <v>0</v>
      </c>
      <c r="K69" s="16">
        <f t="shared" ca="1" si="5"/>
        <v>-2.3958853538023571E-3</v>
      </c>
      <c r="L69" s="16">
        <f t="shared" ca="1" si="14"/>
        <v>5.7402666285646461E-6</v>
      </c>
      <c r="M69" s="16">
        <f t="shared" ca="1" si="6"/>
        <v>398200.33752670599</v>
      </c>
      <c r="N69" s="16">
        <f t="shared" ca="1" si="7"/>
        <v>814366.30257978069</v>
      </c>
      <c r="O69" s="16">
        <f t="shared" ca="1" si="8"/>
        <v>52752.308524000946</v>
      </c>
      <c r="P69">
        <f t="shared" ca="1" si="15"/>
        <v>2.3958853538023571E-3</v>
      </c>
    </row>
    <row r="70" spans="1:16" x14ac:dyDescent="0.2">
      <c r="A70" s="93"/>
      <c r="B70" s="93"/>
      <c r="D70" s="94">
        <f t="shared" si="16"/>
        <v>0</v>
      </c>
      <c r="E70" s="94">
        <f t="shared" si="16"/>
        <v>0</v>
      </c>
      <c r="F70" s="16">
        <f t="shared" si="9"/>
        <v>0</v>
      </c>
      <c r="G70" s="16">
        <f t="shared" si="10"/>
        <v>0</v>
      </c>
      <c r="H70" s="16">
        <f t="shared" si="11"/>
        <v>0</v>
      </c>
      <c r="I70" s="16">
        <f t="shared" si="12"/>
        <v>0</v>
      </c>
      <c r="J70" s="16">
        <f t="shared" si="13"/>
        <v>0</v>
      </c>
      <c r="K70" s="16">
        <f t="shared" ca="1" si="5"/>
        <v>-2.3958853538023571E-3</v>
      </c>
      <c r="L70" s="16">
        <f t="shared" ca="1" si="14"/>
        <v>5.7402666285646461E-6</v>
      </c>
      <c r="M70" s="16">
        <f t="shared" ca="1" si="6"/>
        <v>398200.33752670599</v>
      </c>
      <c r="N70" s="16">
        <f t="shared" ca="1" si="7"/>
        <v>814366.30257978069</v>
      </c>
      <c r="O70" s="16">
        <f t="shared" ca="1" si="8"/>
        <v>52752.308524000946</v>
      </c>
      <c r="P70">
        <f t="shared" ca="1" si="15"/>
        <v>2.3958853538023571E-3</v>
      </c>
    </row>
    <row r="71" spans="1:16" x14ac:dyDescent="0.2">
      <c r="A71" s="93"/>
      <c r="B71" s="93"/>
      <c r="D71" s="94">
        <f t="shared" si="16"/>
        <v>0</v>
      </c>
      <c r="E71" s="94">
        <f t="shared" si="16"/>
        <v>0</v>
      </c>
      <c r="F71" s="16">
        <f t="shared" si="9"/>
        <v>0</v>
      </c>
      <c r="G71" s="16">
        <f t="shared" si="10"/>
        <v>0</v>
      </c>
      <c r="H71" s="16">
        <f t="shared" si="11"/>
        <v>0</v>
      </c>
      <c r="I71" s="16">
        <f t="shared" si="12"/>
        <v>0</v>
      </c>
      <c r="J71" s="16">
        <f t="shared" si="13"/>
        <v>0</v>
      </c>
      <c r="K71" s="16">
        <f t="shared" ca="1" si="5"/>
        <v>-2.3958853538023571E-3</v>
      </c>
      <c r="L71" s="16">
        <f t="shared" ca="1" si="14"/>
        <v>5.7402666285646461E-6</v>
      </c>
      <c r="M71" s="16">
        <f t="shared" ca="1" si="6"/>
        <v>398200.33752670599</v>
      </c>
      <c r="N71" s="16">
        <f t="shared" ca="1" si="7"/>
        <v>814366.30257978069</v>
      </c>
      <c r="O71" s="16">
        <f t="shared" ca="1" si="8"/>
        <v>52752.308524000946</v>
      </c>
      <c r="P71">
        <f t="shared" ca="1" si="15"/>
        <v>2.3958853538023571E-3</v>
      </c>
    </row>
    <row r="72" spans="1:16" x14ac:dyDescent="0.2">
      <c r="A72" s="93"/>
      <c r="B72" s="93"/>
      <c r="D72" s="94">
        <f t="shared" si="16"/>
        <v>0</v>
      </c>
      <c r="E72" s="94">
        <f t="shared" si="16"/>
        <v>0</v>
      </c>
      <c r="F72" s="16">
        <f t="shared" si="9"/>
        <v>0</v>
      </c>
      <c r="G72" s="16">
        <f t="shared" si="10"/>
        <v>0</v>
      </c>
      <c r="H72" s="16">
        <f t="shared" si="11"/>
        <v>0</v>
      </c>
      <c r="I72" s="16">
        <f t="shared" si="12"/>
        <v>0</v>
      </c>
      <c r="J72" s="16">
        <f t="shared" si="13"/>
        <v>0</v>
      </c>
      <c r="K72" s="16">
        <f t="shared" ca="1" si="5"/>
        <v>-2.3958853538023571E-3</v>
      </c>
      <c r="L72" s="16">
        <f t="shared" ca="1" si="14"/>
        <v>5.7402666285646461E-6</v>
      </c>
      <c r="M72" s="16">
        <f t="shared" ca="1" si="6"/>
        <v>398200.33752670599</v>
      </c>
      <c r="N72" s="16">
        <f t="shared" ca="1" si="7"/>
        <v>814366.30257978069</v>
      </c>
      <c r="O72" s="16">
        <f t="shared" ca="1" si="8"/>
        <v>52752.308524000946</v>
      </c>
      <c r="P72">
        <f t="shared" ca="1" si="15"/>
        <v>2.3958853538023571E-3</v>
      </c>
    </row>
    <row r="73" spans="1:16" x14ac:dyDescent="0.2">
      <c r="A73" s="93"/>
      <c r="B73" s="93"/>
      <c r="D73" s="94">
        <f t="shared" si="16"/>
        <v>0</v>
      </c>
      <c r="E73" s="94">
        <f t="shared" si="16"/>
        <v>0</v>
      </c>
      <c r="F73" s="16">
        <f t="shared" si="9"/>
        <v>0</v>
      </c>
      <c r="G73" s="16">
        <f t="shared" si="10"/>
        <v>0</v>
      </c>
      <c r="H73" s="16">
        <f t="shared" si="11"/>
        <v>0</v>
      </c>
      <c r="I73" s="16">
        <f t="shared" si="12"/>
        <v>0</v>
      </c>
      <c r="J73" s="16">
        <f t="shared" si="13"/>
        <v>0</v>
      </c>
      <c r="K73" s="16">
        <f t="shared" ca="1" si="5"/>
        <v>-2.3958853538023571E-3</v>
      </c>
      <c r="L73" s="16">
        <f t="shared" ca="1" si="14"/>
        <v>5.7402666285646461E-6</v>
      </c>
      <c r="M73" s="16">
        <f t="shared" ca="1" si="6"/>
        <v>398200.33752670599</v>
      </c>
      <c r="N73" s="16">
        <f t="shared" ca="1" si="7"/>
        <v>814366.30257978069</v>
      </c>
      <c r="O73" s="16">
        <f t="shared" ca="1" si="8"/>
        <v>52752.308524000946</v>
      </c>
      <c r="P73">
        <f t="shared" ca="1" si="15"/>
        <v>2.3958853538023571E-3</v>
      </c>
    </row>
    <row r="74" spans="1:16" x14ac:dyDescent="0.2">
      <c r="A74" s="93"/>
      <c r="B74" s="93"/>
      <c r="D74" s="94">
        <f t="shared" si="16"/>
        <v>0</v>
      </c>
      <c r="E74" s="94">
        <f t="shared" si="16"/>
        <v>0</v>
      </c>
      <c r="F74" s="16">
        <f t="shared" si="9"/>
        <v>0</v>
      </c>
      <c r="G74" s="16">
        <f t="shared" si="10"/>
        <v>0</v>
      </c>
      <c r="H74" s="16">
        <f t="shared" si="11"/>
        <v>0</v>
      </c>
      <c r="I74" s="16">
        <f t="shared" si="12"/>
        <v>0</v>
      </c>
      <c r="J74" s="16">
        <f t="shared" si="13"/>
        <v>0</v>
      </c>
      <c r="K74" s="16">
        <f t="shared" ca="1" si="5"/>
        <v>-2.3958853538023571E-3</v>
      </c>
      <c r="L74" s="16">
        <f t="shared" ca="1" si="14"/>
        <v>5.7402666285646461E-6</v>
      </c>
      <c r="M74" s="16">
        <f t="shared" ca="1" si="6"/>
        <v>398200.33752670599</v>
      </c>
      <c r="N74" s="16">
        <f t="shared" ca="1" si="7"/>
        <v>814366.30257978069</v>
      </c>
      <c r="O74" s="16">
        <f t="shared" ca="1" si="8"/>
        <v>52752.308524000946</v>
      </c>
      <c r="P74">
        <f t="shared" ca="1" si="15"/>
        <v>2.3958853538023571E-3</v>
      </c>
    </row>
    <row r="75" spans="1:16" x14ac:dyDescent="0.2">
      <c r="A75" s="93"/>
      <c r="B75" s="93"/>
      <c r="D75" s="94">
        <f t="shared" si="16"/>
        <v>0</v>
      </c>
      <c r="E75" s="94">
        <f t="shared" si="16"/>
        <v>0</v>
      </c>
      <c r="F75" s="16">
        <f t="shared" si="9"/>
        <v>0</v>
      </c>
      <c r="G75" s="16">
        <f t="shared" si="10"/>
        <v>0</v>
      </c>
      <c r="H75" s="16">
        <f t="shared" si="11"/>
        <v>0</v>
      </c>
      <c r="I75" s="16">
        <f t="shared" si="12"/>
        <v>0</v>
      </c>
      <c r="J75" s="16">
        <f t="shared" si="13"/>
        <v>0</v>
      </c>
      <c r="K75" s="16">
        <f t="shared" ca="1" si="5"/>
        <v>-2.3958853538023571E-3</v>
      </c>
      <c r="L75" s="16">
        <f t="shared" ca="1" si="14"/>
        <v>5.7402666285646461E-6</v>
      </c>
      <c r="M75" s="16">
        <f t="shared" ca="1" si="6"/>
        <v>398200.33752670599</v>
      </c>
      <c r="N75" s="16">
        <f t="shared" ca="1" si="7"/>
        <v>814366.30257978069</v>
      </c>
      <c r="O75" s="16">
        <f t="shared" ca="1" si="8"/>
        <v>52752.308524000946</v>
      </c>
      <c r="P75">
        <f t="shared" ca="1" si="15"/>
        <v>2.3958853538023571E-3</v>
      </c>
    </row>
    <row r="76" spans="1:16" x14ac:dyDescent="0.2">
      <c r="A76" s="93"/>
      <c r="B76" s="93"/>
      <c r="D76" s="94">
        <f t="shared" si="16"/>
        <v>0</v>
      </c>
      <c r="E76" s="94">
        <f t="shared" si="16"/>
        <v>0</v>
      </c>
      <c r="F76" s="16">
        <f t="shared" si="9"/>
        <v>0</v>
      </c>
      <c r="G76" s="16">
        <f t="shared" si="10"/>
        <v>0</v>
      </c>
      <c r="H76" s="16">
        <f t="shared" si="11"/>
        <v>0</v>
      </c>
      <c r="I76" s="16">
        <f t="shared" si="12"/>
        <v>0</v>
      </c>
      <c r="J76" s="16">
        <f t="shared" si="13"/>
        <v>0</v>
      </c>
      <c r="K76" s="16">
        <f t="shared" ca="1" si="5"/>
        <v>-2.3958853538023571E-3</v>
      </c>
      <c r="L76" s="16">
        <f t="shared" ca="1" si="14"/>
        <v>5.7402666285646461E-6</v>
      </c>
      <c r="M76" s="16">
        <f t="shared" ca="1" si="6"/>
        <v>398200.33752670599</v>
      </c>
      <c r="N76" s="16">
        <f t="shared" ca="1" si="7"/>
        <v>814366.30257978069</v>
      </c>
      <c r="O76" s="16">
        <f t="shared" ca="1" si="8"/>
        <v>52752.308524000946</v>
      </c>
      <c r="P76">
        <f t="shared" ca="1" si="15"/>
        <v>2.3958853538023571E-3</v>
      </c>
    </row>
    <row r="77" spans="1:16" x14ac:dyDescent="0.2">
      <c r="A77" s="93"/>
      <c r="B77" s="93"/>
      <c r="D77" s="94">
        <f t="shared" si="16"/>
        <v>0</v>
      </c>
      <c r="E77" s="94">
        <f t="shared" si="16"/>
        <v>0</v>
      </c>
      <c r="F77" s="16">
        <f t="shared" si="9"/>
        <v>0</v>
      </c>
      <c r="G77" s="16">
        <f t="shared" si="10"/>
        <v>0</v>
      </c>
      <c r="H77" s="16">
        <f t="shared" si="11"/>
        <v>0</v>
      </c>
      <c r="I77" s="16">
        <f t="shared" si="12"/>
        <v>0</v>
      </c>
      <c r="J77" s="16">
        <f t="shared" si="13"/>
        <v>0</v>
      </c>
      <c r="K77" s="16">
        <f t="shared" ca="1" si="5"/>
        <v>-2.3958853538023571E-3</v>
      </c>
      <c r="L77" s="16">
        <f t="shared" ca="1" si="14"/>
        <v>5.7402666285646461E-6</v>
      </c>
      <c r="M77" s="16">
        <f t="shared" ca="1" si="6"/>
        <v>398200.33752670599</v>
      </c>
      <c r="N77" s="16">
        <f t="shared" ca="1" si="7"/>
        <v>814366.30257978069</v>
      </c>
      <c r="O77" s="16">
        <f t="shared" ca="1" si="8"/>
        <v>52752.308524000946</v>
      </c>
      <c r="P77">
        <f t="shared" ca="1" si="15"/>
        <v>2.3958853538023571E-3</v>
      </c>
    </row>
    <row r="78" spans="1:16" x14ac:dyDescent="0.2">
      <c r="A78" s="93"/>
      <c r="B78" s="93"/>
      <c r="D78" s="94">
        <f t="shared" si="16"/>
        <v>0</v>
      </c>
      <c r="E78" s="94">
        <f t="shared" si="16"/>
        <v>0</v>
      </c>
      <c r="F78" s="16">
        <f t="shared" si="9"/>
        <v>0</v>
      </c>
      <c r="G78" s="16">
        <f t="shared" si="10"/>
        <v>0</v>
      </c>
      <c r="H78" s="16">
        <f t="shared" si="11"/>
        <v>0</v>
      </c>
      <c r="I78" s="16">
        <f t="shared" si="12"/>
        <v>0</v>
      </c>
      <c r="J78" s="16">
        <f t="shared" si="13"/>
        <v>0</v>
      </c>
      <c r="K78" s="16">
        <f t="shared" ca="1" si="5"/>
        <v>-2.3958853538023571E-3</v>
      </c>
      <c r="L78" s="16">
        <f t="shared" ca="1" si="14"/>
        <v>5.7402666285646461E-6</v>
      </c>
      <c r="M78" s="16">
        <f t="shared" ca="1" si="6"/>
        <v>398200.33752670599</v>
      </c>
      <c r="N78" s="16">
        <f t="shared" ca="1" si="7"/>
        <v>814366.30257978069</v>
      </c>
      <c r="O78" s="16">
        <f t="shared" ca="1" si="8"/>
        <v>52752.308524000946</v>
      </c>
      <c r="P78">
        <f t="shared" ca="1" si="15"/>
        <v>2.3958853538023571E-3</v>
      </c>
    </row>
    <row r="79" spans="1:16" x14ac:dyDescent="0.2">
      <c r="A79" s="93"/>
      <c r="B79" s="93"/>
      <c r="D79" s="94">
        <f t="shared" si="16"/>
        <v>0</v>
      </c>
      <c r="E79" s="94">
        <f t="shared" si="16"/>
        <v>0</v>
      </c>
      <c r="F79" s="16">
        <f t="shared" si="9"/>
        <v>0</v>
      </c>
      <c r="G79" s="16">
        <f t="shared" si="10"/>
        <v>0</v>
      </c>
      <c r="H79" s="16">
        <f t="shared" si="11"/>
        <v>0</v>
      </c>
      <c r="I79" s="16">
        <f t="shared" si="12"/>
        <v>0</v>
      </c>
      <c r="J79" s="16">
        <f t="shared" si="13"/>
        <v>0</v>
      </c>
      <c r="K79" s="16">
        <f t="shared" ca="1" si="5"/>
        <v>-2.3958853538023571E-3</v>
      </c>
      <c r="L79" s="16">
        <f t="shared" ca="1" si="14"/>
        <v>5.7402666285646461E-6</v>
      </c>
      <c r="M79" s="16">
        <f t="shared" ca="1" si="6"/>
        <v>398200.33752670599</v>
      </c>
      <c r="N79" s="16">
        <f t="shared" ca="1" si="7"/>
        <v>814366.30257978069</v>
      </c>
      <c r="O79" s="16">
        <f t="shared" ca="1" si="8"/>
        <v>52752.308524000946</v>
      </c>
      <c r="P79">
        <f t="shared" ca="1" si="15"/>
        <v>2.3958853538023571E-3</v>
      </c>
    </row>
    <row r="80" spans="1:16" x14ac:dyDescent="0.2">
      <c r="A80" s="93"/>
      <c r="B80" s="93"/>
      <c r="D80" s="94">
        <f t="shared" si="16"/>
        <v>0</v>
      </c>
      <c r="E80" s="94">
        <f t="shared" si="16"/>
        <v>0</v>
      </c>
      <c r="F80" s="16">
        <f t="shared" si="9"/>
        <v>0</v>
      </c>
      <c r="G80" s="16">
        <f t="shared" si="10"/>
        <v>0</v>
      </c>
      <c r="H80" s="16">
        <f t="shared" si="11"/>
        <v>0</v>
      </c>
      <c r="I80" s="16">
        <f t="shared" si="12"/>
        <v>0</v>
      </c>
      <c r="J80" s="16">
        <f t="shared" si="13"/>
        <v>0</v>
      </c>
      <c r="K80" s="16">
        <f t="shared" ca="1" si="5"/>
        <v>-2.3958853538023571E-3</v>
      </c>
      <c r="L80" s="16">
        <f t="shared" ca="1" si="14"/>
        <v>5.7402666285646461E-6</v>
      </c>
      <c r="M80" s="16">
        <f t="shared" ca="1" si="6"/>
        <v>398200.33752670599</v>
      </c>
      <c r="N80" s="16">
        <f t="shared" ca="1" si="7"/>
        <v>814366.30257978069</v>
      </c>
      <c r="O80" s="16">
        <f t="shared" ca="1" si="8"/>
        <v>52752.308524000946</v>
      </c>
      <c r="P80">
        <f t="shared" ca="1" si="15"/>
        <v>2.3958853538023571E-3</v>
      </c>
    </row>
    <row r="81" spans="1:16" x14ac:dyDescent="0.2">
      <c r="A81" s="93"/>
      <c r="B81" s="93"/>
      <c r="D81" s="94">
        <f t="shared" si="16"/>
        <v>0</v>
      </c>
      <c r="E81" s="94">
        <f t="shared" si="16"/>
        <v>0</v>
      </c>
      <c r="F81" s="16">
        <f t="shared" si="9"/>
        <v>0</v>
      </c>
      <c r="G81" s="16">
        <f t="shared" si="10"/>
        <v>0</v>
      </c>
      <c r="H81" s="16">
        <f t="shared" si="11"/>
        <v>0</v>
      </c>
      <c r="I81" s="16">
        <f t="shared" si="12"/>
        <v>0</v>
      </c>
      <c r="J81" s="16">
        <f t="shared" si="13"/>
        <v>0</v>
      </c>
      <c r="K81" s="16">
        <f t="shared" ca="1" si="5"/>
        <v>-2.3958853538023571E-3</v>
      </c>
      <c r="L81" s="16">
        <f t="shared" ca="1" si="14"/>
        <v>5.7402666285646461E-6</v>
      </c>
      <c r="M81" s="16">
        <f t="shared" ca="1" si="6"/>
        <v>398200.33752670599</v>
      </c>
      <c r="N81" s="16">
        <f t="shared" ca="1" si="7"/>
        <v>814366.30257978069</v>
      </c>
      <c r="O81" s="16">
        <f t="shared" ca="1" si="8"/>
        <v>52752.308524000946</v>
      </c>
      <c r="P81">
        <f t="shared" ca="1" si="15"/>
        <v>2.3958853538023571E-3</v>
      </c>
    </row>
    <row r="82" spans="1:16" x14ac:dyDescent="0.2">
      <c r="A82" s="93"/>
      <c r="B82" s="93"/>
      <c r="D82" s="94">
        <f t="shared" si="16"/>
        <v>0</v>
      </c>
      <c r="E82" s="94">
        <f t="shared" si="16"/>
        <v>0</v>
      </c>
      <c r="F82" s="16">
        <f t="shared" si="9"/>
        <v>0</v>
      </c>
      <c r="G82" s="16">
        <f t="shared" si="10"/>
        <v>0</v>
      </c>
      <c r="H82" s="16">
        <f t="shared" si="11"/>
        <v>0</v>
      </c>
      <c r="I82" s="16">
        <f t="shared" si="12"/>
        <v>0</v>
      </c>
      <c r="J82" s="16">
        <f t="shared" si="13"/>
        <v>0</v>
      </c>
      <c r="K82" s="16">
        <f t="shared" ca="1" si="5"/>
        <v>-2.3958853538023571E-3</v>
      </c>
      <c r="L82" s="16">
        <f t="shared" ca="1" si="14"/>
        <v>5.7402666285646461E-6</v>
      </c>
      <c r="M82" s="16">
        <f t="shared" ca="1" si="6"/>
        <v>398200.33752670599</v>
      </c>
      <c r="N82" s="16">
        <f t="shared" ca="1" si="7"/>
        <v>814366.30257978069</v>
      </c>
      <c r="O82" s="16">
        <f t="shared" ca="1" si="8"/>
        <v>52752.308524000946</v>
      </c>
      <c r="P82">
        <f t="shared" ca="1" si="15"/>
        <v>2.3958853538023571E-3</v>
      </c>
    </row>
    <row r="83" spans="1:16" x14ac:dyDescent="0.2">
      <c r="A83" s="93"/>
      <c r="B83" s="93"/>
      <c r="D83" s="94">
        <f t="shared" si="16"/>
        <v>0</v>
      </c>
      <c r="E83" s="94">
        <f t="shared" si="16"/>
        <v>0</v>
      </c>
      <c r="F83" s="16">
        <f t="shared" si="9"/>
        <v>0</v>
      </c>
      <c r="G83" s="16">
        <f t="shared" si="10"/>
        <v>0</v>
      </c>
      <c r="H83" s="16">
        <f t="shared" si="11"/>
        <v>0</v>
      </c>
      <c r="I83" s="16">
        <f t="shared" si="12"/>
        <v>0</v>
      </c>
      <c r="J83" s="16">
        <f t="shared" si="13"/>
        <v>0</v>
      </c>
      <c r="K83" s="16">
        <f t="shared" ca="1" si="5"/>
        <v>-2.3958853538023571E-3</v>
      </c>
      <c r="L83" s="16">
        <f t="shared" ca="1" si="14"/>
        <v>5.7402666285646461E-6</v>
      </c>
      <c r="M83" s="16">
        <f t="shared" ca="1" si="6"/>
        <v>398200.33752670599</v>
      </c>
      <c r="N83" s="16">
        <f t="shared" ca="1" si="7"/>
        <v>814366.30257978069</v>
      </c>
      <c r="O83" s="16">
        <f t="shared" ca="1" si="8"/>
        <v>52752.308524000946</v>
      </c>
      <c r="P83">
        <f t="shared" ca="1" si="15"/>
        <v>2.3958853538023571E-3</v>
      </c>
    </row>
    <row r="84" spans="1:16" x14ac:dyDescent="0.2">
      <c r="A84" s="93"/>
      <c r="B84" s="93"/>
      <c r="D84" s="94">
        <f t="shared" si="16"/>
        <v>0</v>
      </c>
      <c r="E84" s="94">
        <f t="shared" si="16"/>
        <v>0</v>
      </c>
      <c r="F84" s="16">
        <f t="shared" si="9"/>
        <v>0</v>
      </c>
      <c r="G84" s="16">
        <f t="shared" si="10"/>
        <v>0</v>
      </c>
      <c r="H84" s="16">
        <f t="shared" si="11"/>
        <v>0</v>
      </c>
      <c r="I84" s="16">
        <f t="shared" si="12"/>
        <v>0</v>
      </c>
      <c r="J84" s="16">
        <f t="shared" si="13"/>
        <v>0</v>
      </c>
      <c r="K84" s="16">
        <f t="shared" ca="1" si="5"/>
        <v>-2.3958853538023571E-3</v>
      </c>
      <c r="L84" s="16">
        <f t="shared" ca="1" si="14"/>
        <v>5.7402666285646461E-6</v>
      </c>
      <c r="M84" s="16">
        <f t="shared" ca="1" si="6"/>
        <v>398200.33752670599</v>
      </c>
      <c r="N84" s="16">
        <f t="shared" ca="1" si="7"/>
        <v>814366.30257978069</v>
      </c>
      <c r="O84" s="16">
        <f t="shared" ca="1" si="8"/>
        <v>52752.308524000946</v>
      </c>
      <c r="P84">
        <f t="shared" ca="1" si="15"/>
        <v>2.3958853538023571E-3</v>
      </c>
    </row>
    <row r="85" spans="1:16" x14ac:dyDescent="0.2">
      <c r="A85" s="93"/>
      <c r="B85" s="93"/>
      <c r="D85" s="94">
        <f t="shared" ref="D85:E116" si="17">A85/A$18</f>
        <v>0</v>
      </c>
      <c r="E85" s="94">
        <f t="shared" si="17"/>
        <v>0</v>
      </c>
      <c r="F85" s="16">
        <f t="shared" si="9"/>
        <v>0</v>
      </c>
      <c r="G85" s="16">
        <f t="shared" si="10"/>
        <v>0</v>
      </c>
      <c r="H85" s="16">
        <f t="shared" si="11"/>
        <v>0</v>
      </c>
      <c r="I85" s="16">
        <f t="shared" si="12"/>
        <v>0</v>
      </c>
      <c r="J85" s="16">
        <f t="shared" si="13"/>
        <v>0</v>
      </c>
      <c r="K85" s="16">
        <f t="shared" ref="K85:K148" ca="1" si="18">+E$4+E$5*D85+E$6*D85^2</f>
        <v>-2.3958853538023571E-3</v>
      </c>
      <c r="L85" s="16">
        <f t="shared" ca="1" si="14"/>
        <v>5.7402666285646461E-6</v>
      </c>
      <c r="M85" s="16">
        <f t="shared" ref="M85:M148" ca="1" si="19">(M$1-M$2*D85+M$3*F85)^2</f>
        <v>398200.33752670599</v>
      </c>
      <c r="N85" s="16">
        <f t="shared" ref="N85:N148" ca="1" si="20">(-M$2+M$4*D85-M$5*F85)^2</f>
        <v>814366.30257978069</v>
      </c>
      <c r="O85" s="16">
        <f t="shared" ref="O85:O148" ca="1" si="21">+(M$3-D85*M$5+F85*M$6)^2</f>
        <v>52752.308524000946</v>
      </c>
      <c r="P85">
        <f t="shared" ca="1" si="15"/>
        <v>2.3958853538023571E-3</v>
      </c>
    </row>
    <row r="86" spans="1:16" x14ac:dyDescent="0.2">
      <c r="A86" s="93"/>
      <c r="B86" s="93"/>
      <c r="D86" s="94">
        <f t="shared" si="17"/>
        <v>0</v>
      </c>
      <c r="E86" s="94">
        <f t="shared" si="17"/>
        <v>0</v>
      </c>
      <c r="F86" s="16">
        <f t="shared" ref="F86:F149" si="22">D86*D86</f>
        <v>0</v>
      </c>
      <c r="G86" s="16">
        <f t="shared" ref="G86:G149" si="23">D86*F86</f>
        <v>0</v>
      </c>
      <c r="H86" s="16">
        <f t="shared" ref="H86:H149" si="24">F86*F86</f>
        <v>0</v>
      </c>
      <c r="I86" s="16">
        <f t="shared" ref="I86:I149" si="25">E86*D86</f>
        <v>0</v>
      </c>
      <c r="J86" s="16">
        <f t="shared" ref="J86:J149" si="26">I86*D86</f>
        <v>0</v>
      </c>
      <c r="K86" s="16">
        <f t="shared" ca="1" si="18"/>
        <v>-2.3958853538023571E-3</v>
      </c>
      <c r="L86" s="16">
        <f t="shared" ref="L86:L149" ca="1" si="27">+(K86-E86)^2</f>
        <v>5.7402666285646461E-6</v>
      </c>
      <c r="M86" s="16">
        <f t="shared" ca="1" si="19"/>
        <v>398200.33752670599</v>
      </c>
      <c r="N86" s="16">
        <f t="shared" ca="1" si="20"/>
        <v>814366.30257978069</v>
      </c>
      <c r="O86" s="16">
        <f t="shared" ca="1" si="21"/>
        <v>52752.308524000946</v>
      </c>
      <c r="P86">
        <f t="shared" ref="P86:P149" ca="1" si="28">+E86-K86</f>
        <v>2.3958853538023571E-3</v>
      </c>
    </row>
    <row r="87" spans="1:16" x14ac:dyDescent="0.2">
      <c r="A87" s="93"/>
      <c r="B87" s="93"/>
      <c r="D87" s="94">
        <f t="shared" si="17"/>
        <v>0</v>
      </c>
      <c r="E87" s="94">
        <f t="shared" si="17"/>
        <v>0</v>
      </c>
      <c r="F87" s="16">
        <f t="shared" si="22"/>
        <v>0</v>
      </c>
      <c r="G87" s="16">
        <f t="shared" si="23"/>
        <v>0</v>
      </c>
      <c r="H87" s="16">
        <f t="shared" si="24"/>
        <v>0</v>
      </c>
      <c r="I87" s="16">
        <f t="shared" si="25"/>
        <v>0</v>
      </c>
      <c r="J87" s="16">
        <f t="shared" si="26"/>
        <v>0</v>
      </c>
      <c r="K87" s="16">
        <f t="shared" ca="1" si="18"/>
        <v>-2.3958853538023571E-3</v>
      </c>
      <c r="L87" s="16">
        <f t="shared" ca="1" si="27"/>
        <v>5.7402666285646461E-6</v>
      </c>
      <c r="M87" s="16">
        <f t="shared" ca="1" si="19"/>
        <v>398200.33752670599</v>
      </c>
      <c r="N87" s="16">
        <f t="shared" ca="1" si="20"/>
        <v>814366.30257978069</v>
      </c>
      <c r="O87" s="16">
        <f t="shared" ca="1" si="21"/>
        <v>52752.308524000946</v>
      </c>
      <c r="P87">
        <f t="shared" ca="1" si="28"/>
        <v>2.3958853538023571E-3</v>
      </c>
    </row>
    <row r="88" spans="1:16" x14ac:dyDescent="0.2">
      <c r="A88" s="93"/>
      <c r="B88" s="93"/>
      <c r="D88" s="94">
        <f t="shared" si="17"/>
        <v>0</v>
      </c>
      <c r="E88" s="94">
        <f t="shared" si="17"/>
        <v>0</v>
      </c>
      <c r="F88" s="16">
        <f t="shared" si="22"/>
        <v>0</v>
      </c>
      <c r="G88" s="16">
        <f t="shared" si="23"/>
        <v>0</v>
      </c>
      <c r="H88" s="16">
        <f t="shared" si="24"/>
        <v>0</v>
      </c>
      <c r="I88" s="16">
        <f t="shared" si="25"/>
        <v>0</v>
      </c>
      <c r="J88" s="16">
        <f t="shared" si="26"/>
        <v>0</v>
      </c>
      <c r="K88" s="16">
        <f t="shared" ca="1" si="18"/>
        <v>-2.3958853538023571E-3</v>
      </c>
      <c r="L88" s="16">
        <f t="shared" ca="1" si="27"/>
        <v>5.7402666285646461E-6</v>
      </c>
      <c r="M88" s="16">
        <f t="shared" ca="1" si="19"/>
        <v>398200.33752670599</v>
      </c>
      <c r="N88" s="16">
        <f t="shared" ca="1" si="20"/>
        <v>814366.30257978069</v>
      </c>
      <c r="O88" s="16">
        <f t="shared" ca="1" si="21"/>
        <v>52752.308524000946</v>
      </c>
      <c r="P88">
        <f t="shared" ca="1" si="28"/>
        <v>2.3958853538023571E-3</v>
      </c>
    </row>
    <row r="89" spans="1:16" x14ac:dyDescent="0.2">
      <c r="A89" s="93"/>
      <c r="B89" s="93"/>
      <c r="D89" s="94">
        <f t="shared" si="17"/>
        <v>0</v>
      </c>
      <c r="E89" s="94">
        <f t="shared" si="17"/>
        <v>0</v>
      </c>
      <c r="F89" s="16">
        <f t="shared" si="22"/>
        <v>0</v>
      </c>
      <c r="G89" s="16">
        <f t="shared" si="23"/>
        <v>0</v>
      </c>
      <c r="H89" s="16">
        <f t="shared" si="24"/>
        <v>0</v>
      </c>
      <c r="I89" s="16">
        <f t="shared" si="25"/>
        <v>0</v>
      </c>
      <c r="J89" s="16">
        <f t="shared" si="26"/>
        <v>0</v>
      </c>
      <c r="K89" s="16">
        <f t="shared" ca="1" si="18"/>
        <v>-2.3958853538023571E-3</v>
      </c>
      <c r="L89" s="16">
        <f t="shared" ca="1" si="27"/>
        <v>5.7402666285646461E-6</v>
      </c>
      <c r="M89" s="16">
        <f t="shared" ca="1" si="19"/>
        <v>398200.33752670599</v>
      </c>
      <c r="N89" s="16">
        <f t="shared" ca="1" si="20"/>
        <v>814366.30257978069</v>
      </c>
      <c r="O89" s="16">
        <f t="shared" ca="1" si="21"/>
        <v>52752.308524000946</v>
      </c>
      <c r="P89">
        <f t="shared" ca="1" si="28"/>
        <v>2.3958853538023571E-3</v>
      </c>
    </row>
    <row r="90" spans="1:16" x14ac:dyDescent="0.2">
      <c r="A90" s="93"/>
      <c r="B90" s="93"/>
      <c r="D90" s="94">
        <f t="shared" si="17"/>
        <v>0</v>
      </c>
      <c r="E90" s="94">
        <f t="shared" si="17"/>
        <v>0</v>
      </c>
      <c r="F90" s="16">
        <f t="shared" si="22"/>
        <v>0</v>
      </c>
      <c r="G90" s="16">
        <f t="shared" si="23"/>
        <v>0</v>
      </c>
      <c r="H90" s="16">
        <f t="shared" si="24"/>
        <v>0</v>
      </c>
      <c r="I90" s="16">
        <f t="shared" si="25"/>
        <v>0</v>
      </c>
      <c r="J90" s="16">
        <f t="shared" si="26"/>
        <v>0</v>
      </c>
      <c r="K90" s="16">
        <f t="shared" ca="1" si="18"/>
        <v>-2.3958853538023571E-3</v>
      </c>
      <c r="L90" s="16">
        <f t="shared" ca="1" si="27"/>
        <v>5.7402666285646461E-6</v>
      </c>
      <c r="M90" s="16">
        <f t="shared" ca="1" si="19"/>
        <v>398200.33752670599</v>
      </c>
      <c r="N90" s="16">
        <f t="shared" ca="1" si="20"/>
        <v>814366.30257978069</v>
      </c>
      <c r="O90" s="16">
        <f t="shared" ca="1" si="21"/>
        <v>52752.308524000946</v>
      </c>
      <c r="P90">
        <f t="shared" ca="1" si="28"/>
        <v>2.3958853538023571E-3</v>
      </c>
    </row>
    <row r="91" spans="1:16" x14ac:dyDescent="0.2">
      <c r="A91" s="93"/>
      <c r="B91" s="93"/>
      <c r="D91" s="94">
        <f t="shared" si="17"/>
        <v>0</v>
      </c>
      <c r="E91" s="94">
        <f t="shared" si="17"/>
        <v>0</v>
      </c>
      <c r="F91" s="16">
        <f t="shared" si="22"/>
        <v>0</v>
      </c>
      <c r="G91" s="16">
        <f t="shared" si="23"/>
        <v>0</v>
      </c>
      <c r="H91" s="16">
        <f t="shared" si="24"/>
        <v>0</v>
      </c>
      <c r="I91" s="16">
        <f t="shared" si="25"/>
        <v>0</v>
      </c>
      <c r="J91" s="16">
        <f t="shared" si="26"/>
        <v>0</v>
      </c>
      <c r="K91" s="16">
        <f t="shared" ca="1" si="18"/>
        <v>-2.3958853538023571E-3</v>
      </c>
      <c r="L91" s="16">
        <f t="shared" ca="1" si="27"/>
        <v>5.7402666285646461E-6</v>
      </c>
      <c r="M91" s="16">
        <f t="shared" ca="1" si="19"/>
        <v>398200.33752670599</v>
      </c>
      <c r="N91" s="16">
        <f t="shared" ca="1" si="20"/>
        <v>814366.30257978069</v>
      </c>
      <c r="O91" s="16">
        <f t="shared" ca="1" si="21"/>
        <v>52752.308524000946</v>
      </c>
      <c r="P91">
        <f t="shared" ca="1" si="28"/>
        <v>2.3958853538023571E-3</v>
      </c>
    </row>
    <row r="92" spans="1:16" x14ac:dyDescent="0.2">
      <c r="A92" s="93"/>
      <c r="B92" s="93"/>
      <c r="D92" s="94">
        <f t="shared" si="17"/>
        <v>0</v>
      </c>
      <c r="E92" s="94">
        <f t="shared" si="17"/>
        <v>0</v>
      </c>
      <c r="F92" s="16">
        <f t="shared" si="22"/>
        <v>0</v>
      </c>
      <c r="G92" s="16">
        <f t="shared" si="23"/>
        <v>0</v>
      </c>
      <c r="H92" s="16">
        <f t="shared" si="24"/>
        <v>0</v>
      </c>
      <c r="I92" s="16">
        <f t="shared" si="25"/>
        <v>0</v>
      </c>
      <c r="J92" s="16">
        <f t="shared" si="26"/>
        <v>0</v>
      </c>
      <c r="K92" s="16">
        <f t="shared" ca="1" si="18"/>
        <v>-2.3958853538023571E-3</v>
      </c>
      <c r="L92" s="16">
        <f t="shared" ca="1" si="27"/>
        <v>5.7402666285646461E-6</v>
      </c>
      <c r="M92" s="16">
        <f t="shared" ca="1" si="19"/>
        <v>398200.33752670599</v>
      </c>
      <c r="N92" s="16">
        <f t="shared" ca="1" si="20"/>
        <v>814366.30257978069</v>
      </c>
      <c r="O92" s="16">
        <f t="shared" ca="1" si="21"/>
        <v>52752.308524000946</v>
      </c>
      <c r="P92">
        <f t="shared" ca="1" si="28"/>
        <v>2.3958853538023571E-3</v>
      </c>
    </row>
    <row r="93" spans="1:16" x14ac:dyDescent="0.2">
      <c r="A93" s="93"/>
      <c r="B93" s="93"/>
      <c r="D93" s="94">
        <f t="shared" si="17"/>
        <v>0</v>
      </c>
      <c r="E93" s="94">
        <f t="shared" si="17"/>
        <v>0</v>
      </c>
      <c r="F93" s="16">
        <f t="shared" si="22"/>
        <v>0</v>
      </c>
      <c r="G93" s="16">
        <f t="shared" si="23"/>
        <v>0</v>
      </c>
      <c r="H93" s="16">
        <f t="shared" si="24"/>
        <v>0</v>
      </c>
      <c r="I93" s="16">
        <f t="shared" si="25"/>
        <v>0</v>
      </c>
      <c r="J93" s="16">
        <f t="shared" si="26"/>
        <v>0</v>
      </c>
      <c r="K93" s="16">
        <f t="shared" ca="1" si="18"/>
        <v>-2.3958853538023571E-3</v>
      </c>
      <c r="L93" s="16">
        <f t="shared" ca="1" si="27"/>
        <v>5.7402666285646461E-6</v>
      </c>
      <c r="M93" s="16">
        <f t="shared" ca="1" si="19"/>
        <v>398200.33752670599</v>
      </c>
      <c r="N93" s="16">
        <f t="shared" ca="1" si="20"/>
        <v>814366.30257978069</v>
      </c>
      <c r="O93" s="16">
        <f t="shared" ca="1" si="21"/>
        <v>52752.308524000946</v>
      </c>
      <c r="P93">
        <f t="shared" ca="1" si="28"/>
        <v>2.3958853538023571E-3</v>
      </c>
    </row>
    <row r="94" spans="1:16" x14ac:dyDescent="0.2">
      <c r="A94" s="93"/>
      <c r="B94" s="93"/>
      <c r="D94" s="94">
        <f t="shared" si="17"/>
        <v>0</v>
      </c>
      <c r="E94" s="94">
        <f t="shared" si="17"/>
        <v>0</v>
      </c>
      <c r="F94" s="16">
        <f t="shared" si="22"/>
        <v>0</v>
      </c>
      <c r="G94" s="16">
        <f t="shared" si="23"/>
        <v>0</v>
      </c>
      <c r="H94" s="16">
        <f t="shared" si="24"/>
        <v>0</v>
      </c>
      <c r="I94" s="16">
        <f t="shared" si="25"/>
        <v>0</v>
      </c>
      <c r="J94" s="16">
        <f t="shared" si="26"/>
        <v>0</v>
      </c>
      <c r="K94" s="16">
        <f t="shared" ca="1" si="18"/>
        <v>-2.3958853538023571E-3</v>
      </c>
      <c r="L94" s="16">
        <f t="shared" ca="1" si="27"/>
        <v>5.7402666285646461E-6</v>
      </c>
      <c r="M94" s="16">
        <f t="shared" ca="1" si="19"/>
        <v>398200.33752670599</v>
      </c>
      <c r="N94" s="16">
        <f t="shared" ca="1" si="20"/>
        <v>814366.30257978069</v>
      </c>
      <c r="O94" s="16">
        <f t="shared" ca="1" si="21"/>
        <v>52752.308524000946</v>
      </c>
      <c r="P94">
        <f t="shared" ca="1" si="28"/>
        <v>2.3958853538023571E-3</v>
      </c>
    </row>
    <row r="95" spans="1:16" x14ac:dyDescent="0.2">
      <c r="A95" s="93"/>
      <c r="B95" s="93"/>
      <c r="D95" s="94">
        <f t="shared" si="17"/>
        <v>0</v>
      </c>
      <c r="E95" s="94">
        <f t="shared" si="17"/>
        <v>0</v>
      </c>
      <c r="F95" s="16">
        <f t="shared" si="22"/>
        <v>0</v>
      </c>
      <c r="G95" s="16">
        <f t="shared" si="23"/>
        <v>0</v>
      </c>
      <c r="H95" s="16">
        <f t="shared" si="24"/>
        <v>0</v>
      </c>
      <c r="I95" s="16">
        <f t="shared" si="25"/>
        <v>0</v>
      </c>
      <c r="J95" s="16">
        <f t="shared" si="26"/>
        <v>0</v>
      </c>
      <c r="K95" s="16">
        <f t="shared" ca="1" si="18"/>
        <v>-2.3958853538023571E-3</v>
      </c>
      <c r="L95" s="16">
        <f t="shared" ca="1" si="27"/>
        <v>5.7402666285646461E-6</v>
      </c>
      <c r="M95" s="16">
        <f t="shared" ca="1" si="19"/>
        <v>398200.33752670599</v>
      </c>
      <c r="N95" s="16">
        <f t="shared" ca="1" si="20"/>
        <v>814366.30257978069</v>
      </c>
      <c r="O95" s="16">
        <f t="shared" ca="1" si="21"/>
        <v>52752.308524000946</v>
      </c>
      <c r="P95">
        <f t="shared" ca="1" si="28"/>
        <v>2.3958853538023571E-3</v>
      </c>
    </row>
    <row r="96" spans="1:16" x14ac:dyDescent="0.2">
      <c r="A96" s="93"/>
      <c r="B96" s="93"/>
      <c r="D96" s="94">
        <f t="shared" si="17"/>
        <v>0</v>
      </c>
      <c r="E96" s="94">
        <f t="shared" si="17"/>
        <v>0</v>
      </c>
      <c r="F96" s="16">
        <f t="shared" si="22"/>
        <v>0</v>
      </c>
      <c r="G96" s="16">
        <f t="shared" si="23"/>
        <v>0</v>
      </c>
      <c r="H96" s="16">
        <f t="shared" si="24"/>
        <v>0</v>
      </c>
      <c r="I96" s="16">
        <f t="shared" si="25"/>
        <v>0</v>
      </c>
      <c r="J96" s="16">
        <f t="shared" si="26"/>
        <v>0</v>
      </c>
      <c r="K96" s="16">
        <f t="shared" ca="1" si="18"/>
        <v>-2.3958853538023571E-3</v>
      </c>
      <c r="L96" s="16">
        <f t="shared" ca="1" si="27"/>
        <v>5.7402666285646461E-6</v>
      </c>
      <c r="M96" s="16">
        <f t="shared" ca="1" si="19"/>
        <v>398200.33752670599</v>
      </c>
      <c r="N96" s="16">
        <f t="shared" ca="1" si="20"/>
        <v>814366.30257978069</v>
      </c>
      <c r="O96" s="16">
        <f t="shared" ca="1" si="21"/>
        <v>52752.308524000946</v>
      </c>
      <c r="P96">
        <f t="shared" ca="1" si="28"/>
        <v>2.3958853538023571E-3</v>
      </c>
    </row>
    <row r="97" spans="1:16" x14ac:dyDescent="0.2">
      <c r="A97" s="93"/>
      <c r="B97" s="93"/>
      <c r="D97" s="94">
        <f t="shared" si="17"/>
        <v>0</v>
      </c>
      <c r="E97" s="94">
        <f t="shared" si="17"/>
        <v>0</v>
      </c>
      <c r="F97" s="16">
        <f t="shared" si="22"/>
        <v>0</v>
      </c>
      <c r="G97" s="16">
        <f t="shared" si="23"/>
        <v>0</v>
      </c>
      <c r="H97" s="16">
        <f t="shared" si="24"/>
        <v>0</v>
      </c>
      <c r="I97" s="16">
        <f t="shared" si="25"/>
        <v>0</v>
      </c>
      <c r="J97" s="16">
        <f t="shared" si="26"/>
        <v>0</v>
      </c>
      <c r="K97" s="16">
        <f t="shared" ca="1" si="18"/>
        <v>-2.3958853538023571E-3</v>
      </c>
      <c r="L97" s="16">
        <f t="shared" ca="1" si="27"/>
        <v>5.7402666285646461E-6</v>
      </c>
      <c r="M97" s="16">
        <f t="shared" ca="1" si="19"/>
        <v>398200.33752670599</v>
      </c>
      <c r="N97" s="16">
        <f t="shared" ca="1" si="20"/>
        <v>814366.30257978069</v>
      </c>
      <c r="O97" s="16">
        <f t="shared" ca="1" si="21"/>
        <v>52752.308524000946</v>
      </c>
      <c r="P97">
        <f t="shared" ca="1" si="28"/>
        <v>2.3958853538023571E-3</v>
      </c>
    </row>
    <row r="98" spans="1:16" x14ac:dyDescent="0.2">
      <c r="A98" s="93"/>
      <c r="B98" s="93"/>
      <c r="D98" s="94">
        <f t="shared" si="17"/>
        <v>0</v>
      </c>
      <c r="E98" s="94">
        <f t="shared" si="17"/>
        <v>0</v>
      </c>
      <c r="F98" s="16">
        <f t="shared" si="22"/>
        <v>0</v>
      </c>
      <c r="G98" s="16">
        <f t="shared" si="23"/>
        <v>0</v>
      </c>
      <c r="H98" s="16">
        <f t="shared" si="24"/>
        <v>0</v>
      </c>
      <c r="I98" s="16">
        <f t="shared" si="25"/>
        <v>0</v>
      </c>
      <c r="J98" s="16">
        <f t="shared" si="26"/>
        <v>0</v>
      </c>
      <c r="K98" s="16">
        <f t="shared" ca="1" si="18"/>
        <v>-2.3958853538023571E-3</v>
      </c>
      <c r="L98" s="16">
        <f t="shared" ca="1" si="27"/>
        <v>5.7402666285646461E-6</v>
      </c>
      <c r="M98" s="16">
        <f t="shared" ca="1" si="19"/>
        <v>398200.33752670599</v>
      </c>
      <c r="N98" s="16">
        <f t="shared" ca="1" si="20"/>
        <v>814366.30257978069</v>
      </c>
      <c r="O98" s="16">
        <f t="shared" ca="1" si="21"/>
        <v>52752.308524000946</v>
      </c>
      <c r="P98">
        <f t="shared" ca="1" si="28"/>
        <v>2.3958853538023571E-3</v>
      </c>
    </row>
    <row r="99" spans="1:16" x14ac:dyDescent="0.2">
      <c r="A99" s="93"/>
      <c r="B99" s="93"/>
      <c r="D99" s="94">
        <f t="shared" si="17"/>
        <v>0</v>
      </c>
      <c r="E99" s="94">
        <f t="shared" si="17"/>
        <v>0</v>
      </c>
      <c r="F99" s="16">
        <f t="shared" si="22"/>
        <v>0</v>
      </c>
      <c r="G99" s="16">
        <f t="shared" si="23"/>
        <v>0</v>
      </c>
      <c r="H99" s="16">
        <f t="shared" si="24"/>
        <v>0</v>
      </c>
      <c r="I99" s="16">
        <f t="shared" si="25"/>
        <v>0</v>
      </c>
      <c r="J99" s="16">
        <f t="shared" si="26"/>
        <v>0</v>
      </c>
      <c r="K99" s="16">
        <f t="shared" ca="1" si="18"/>
        <v>-2.3958853538023571E-3</v>
      </c>
      <c r="L99" s="16">
        <f t="shared" ca="1" si="27"/>
        <v>5.7402666285646461E-6</v>
      </c>
      <c r="M99" s="16">
        <f t="shared" ca="1" si="19"/>
        <v>398200.33752670599</v>
      </c>
      <c r="N99" s="16">
        <f t="shared" ca="1" si="20"/>
        <v>814366.30257978069</v>
      </c>
      <c r="O99" s="16">
        <f t="shared" ca="1" si="21"/>
        <v>52752.308524000946</v>
      </c>
      <c r="P99">
        <f t="shared" ca="1" si="28"/>
        <v>2.3958853538023571E-3</v>
      </c>
    </row>
    <row r="100" spans="1:16" x14ac:dyDescent="0.2">
      <c r="A100" s="93"/>
      <c r="B100" s="93"/>
      <c r="D100" s="94">
        <f t="shared" si="17"/>
        <v>0</v>
      </c>
      <c r="E100" s="94">
        <f t="shared" si="17"/>
        <v>0</v>
      </c>
      <c r="F100" s="16">
        <f t="shared" si="22"/>
        <v>0</v>
      </c>
      <c r="G100" s="16">
        <f t="shared" si="23"/>
        <v>0</v>
      </c>
      <c r="H100" s="16">
        <f t="shared" si="24"/>
        <v>0</v>
      </c>
      <c r="I100" s="16">
        <f t="shared" si="25"/>
        <v>0</v>
      </c>
      <c r="J100" s="16">
        <f t="shared" si="26"/>
        <v>0</v>
      </c>
      <c r="K100" s="16">
        <f t="shared" ca="1" si="18"/>
        <v>-2.3958853538023571E-3</v>
      </c>
      <c r="L100" s="16">
        <f t="shared" ca="1" si="27"/>
        <v>5.7402666285646461E-6</v>
      </c>
      <c r="M100" s="16">
        <f t="shared" ca="1" si="19"/>
        <v>398200.33752670599</v>
      </c>
      <c r="N100" s="16">
        <f t="shared" ca="1" si="20"/>
        <v>814366.30257978069</v>
      </c>
      <c r="O100" s="16">
        <f t="shared" ca="1" si="21"/>
        <v>52752.308524000946</v>
      </c>
      <c r="P100">
        <f t="shared" ca="1" si="28"/>
        <v>2.3958853538023571E-3</v>
      </c>
    </row>
    <row r="101" spans="1:16" x14ac:dyDescent="0.2">
      <c r="A101" s="93"/>
      <c r="B101" s="93"/>
      <c r="D101" s="94">
        <f t="shared" si="17"/>
        <v>0</v>
      </c>
      <c r="E101" s="94">
        <f t="shared" si="17"/>
        <v>0</v>
      </c>
      <c r="F101" s="16">
        <f t="shared" si="22"/>
        <v>0</v>
      </c>
      <c r="G101" s="16">
        <f t="shared" si="23"/>
        <v>0</v>
      </c>
      <c r="H101" s="16">
        <f t="shared" si="24"/>
        <v>0</v>
      </c>
      <c r="I101" s="16">
        <f t="shared" si="25"/>
        <v>0</v>
      </c>
      <c r="J101" s="16">
        <f t="shared" si="26"/>
        <v>0</v>
      </c>
      <c r="K101" s="16">
        <f t="shared" ca="1" si="18"/>
        <v>-2.3958853538023571E-3</v>
      </c>
      <c r="L101" s="16">
        <f t="shared" ca="1" si="27"/>
        <v>5.7402666285646461E-6</v>
      </c>
      <c r="M101" s="16">
        <f t="shared" ca="1" si="19"/>
        <v>398200.33752670599</v>
      </c>
      <c r="N101" s="16">
        <f t="shared" ca="1" si="20"/>
        <v>814366.30257978069</v>
      </c>
      <c r="O101" s="16">
        <f t="shared" ca="1" si="21"/>
        <v>52752.308524000946</v>
      </c>
      <c r="P101">
        <f t="shared" ca="1" si="28"/>
        <v>2.3958853538023571E-3</v>
      </c>
    </row>
    <row r="102" spans="1:16" x14ac:dyDescent="0.2">
      <c r="A102" s="93"/>
      <c r="B102" s="93"/>
      <c r="D102" s="94">
        <f t="shared" si="17"/>
        <v>0</v>
      </c>
      <c r="E102" s="94">
        <f t="shared" si="17"/>
        <v>0</v>
      </c>
      <c r="F102" s="16">
        <f t="shared" si="22"/>
        <v>0</v>
      </c>
      <c r="G102" s="16">
        <f t="shared" si="23"/>
        <v>0</v>
      </c>
      <c r="H102" s="16">
        <f t="shared" si="24"/>
        <v>0</v>
      </c>
      <c r="I102" s="16">
        <f t="shared" si="25"/>
        <v>0</v>
      </c>
      <c r="J102" s="16">
        <f t="shared" si="26"/>
        <v>0</v>
      </c>
      <c r="K102" s="16">
        <f t="shared" ca="1" si="18"/>
        <v>-2.3958853538023571E-3</v>
      </c>
      <c r="L102" s="16">
        <f t="shared" ca="1" si="27"/>
        <v>5.7402666285646461E-6</v>
      </c>
      <c r="M102" s="16">
        <f t="shared" ca="1" si="19"/>
        <v>398200.33752670599</v>
      </c>
      <c r="N102" s="16">
        <f t="shared" ca="1" si="20"/>
        <v>814366.30257978069</v>
      </c>
      <c r="O102" s="16">
        <f t="shared" ca="1" si="21"/>
        <v>52752.308524000946</v>
      </c>
      <c r="P102">
        <f t="shared" ca="1" si="28"/>
        <v>2.3958853538023571E-3</v>
      </c>
    </row>
    <row r="103" spans="1:16" x14ac:dyDescent="0.2">
      <c r="A103" s="93"/>
      <c r="B103" s="93"/>
      <c r="D103" s="94">
        <f t="shared" si="17"/>
        <v>0</v>
      </c>
      <c r="E103" s="94">
        <f t="shared" si="17"/>
        <v>0</v>
      </c>
      <c r="F103" s="16">
        <f t="shared" si="22"/>
        <v>0</v>
      </c>
      <c r="G103" s="16">
        <f t="shared" si="23"/>
        <v>0</v>
      </c>
      <c r="H103" s="16">
        <f t="shared" si="24"/>
        <v>0</v>
      </c>
      <c r="I103" s="16">
        <f t="shared" si="25"/>
        <v>0</v>
      </c>
      <c r="J103" s="16">
        <f t="shared" si="26"/>
        <v>0</v>
      </c>
      <c r="K103" s="16">
        <f t="shared" ca="1" si="18"/>
        <v>-2.3958853538023571E-3</v>
      </c>
      <c r="L103" s="16">
        <f t="shared" ca="1" si="27"/>
        <v>5.7402666285646461E-6</v>
      </c>
      <c r="M103" s="16">
        <f t="shared" ca="1" si="19"/>
        <v>398200.33752670599</v>
      </c>
      <c r="N103" s="16">
        <f t="shared" ca="1" si="20"/>
        <v>814366.30257978069</v>
      </c>
      <c r="O103" s="16">
        <f t="shared" ca="1" si="21"/>
        <v>52752.308524000946</v>
      </c>
      <c r="P103">
        <f t="shared" ca="1" si="28"/>
        <v>2.3958853538023571E-3</v>
      </c>
    </row>
    <row r="104" spans="1:16" x14ac:dyDescent="0.2">
      <c r="A104" s="93"/>
      <c r="B104" s="93"/>
      <c r="D104" s="94">
        <f t="shared" si="17"/>
        <v>0</v>
      </c>
      <c r="E104" s="94">
        <f t="shared" si="17"/>
        <v>0</v>
      </c>
      <c r="F104" s="16">
        <f t="shared" si="22"/>
        <v>0</v>
      </c>
      <c r="G104" s="16">
        <f t="shared" si="23"/>
        <v>0</v>
      </c>
      <c r="H104" s="16">
        <f t="shared" si="24"/>
        <v>0</v>
      </c>
      <c r="I104" s="16">
        <f t="shared" si="25"/>
        <v>0</v>
      </c>
      <c r="J104" s="16">
        <f t="shared" si="26"/>
        <v>0</v>
      </c>
      <c r="K104" s="16">
        <f t="shared" ca="1" si="18"/>
        <v>-2.3958853538023571E-3</v>
      </c>
      <c r="L104" s="16">
        <f t="shared" ca="1" si="27"/>
        <v>5.7402666285646461E-6</v>
      </c>
      <c r="M104" s="16">
        <f t="shared" ca="1" si="19"/>
        <v>398200.33752670599</v>
      </c>
      <c r="N104" s="16">
        <f t="shared" ca="1" si="20"/>
        <v>814366.30257978069</v>
      </c>
      <c r="O104" s="16">
        <f t="shared" ca="1" si="21"/>
        <v>52752.308524000946</v>
      </c>
      <c r="P104">
        <f t="shared" ca="1" si="28"/>
        <v>2.3958853538023571E-3</v>
      </c>
    </row>
    <row r="105" spans="1:16" x14ac:dyDescent="0.2">
      <c r="A105" s="93"/>
      <c r="B105" s="93"/>
      <c r="D105" s="94">
        <f t="shared" si="17"/>
        <v>0</v>
      </c>
      <c r="E105" s="94">
        <f t="shared" si="17"/>
        <v>0</v>
      </c>
      <c r="F105" s="16">
        <f t="shared" si="22"/>
        <v>0</v>
      </c>
      <c r="G105" s="16">
        <f t="shared" si="23"/>
        <v>0</v>
      </c>
      <c r="H105" s="16">
        <f t="shared" si="24"/>
        <v>0</v>
      </c>
      <c r="I105" s="16">
        <f t="shared" si="25"/>
        <v>0</v>
      </c>
      <c r="J105" s="16">
        <f t="shared" si="26"/>
        <v>0</v>
      </c>
      <c r="K105" s="16">
        <f t="shared" ca="1" si="18"/>
        <v>-2.3958853538023571E-3</v>
      </c>
      <c r="L105" s="16">
        <f t="shared" ca="1" si="27"/>
        <v>5.7402666285646461E-6</v>
      </c>
      <c r="M105" s="16">
        <f t="shared" ca="1" si="19"/>
        <v>398200.33752670599</v>
      </c>
      <c r="N105" s="16">
        <f t="shared" ca="1" si="20"/>
        <v>814366.30257978069</v>
      </c>
      <c r="O105" s="16">
        <f t="shared" ca="1" si="21"/>
        <v>52752.308524000946</v>
      </c>
      <c r="P105">
        <f t="shared" ca="1" si="28"/>
        <v>2.3958853538023571E-3</v>
      </c>
    </row>
    <row r="106" spans="1:16" x14ac:dyDescent="0.2">
      <c r="A106" s="93"/>
      <c r="B106" s="93"/>
      <c r="D106" s="94">
        <f t="shared" si="17"/>
        <v>0</v>
      </c>
      <c r="E106" s="94">
        <f t="shared" si="17"/>
        <v>0</v>
      </c>
      <c r="F106" s="16">
        <f t="shared" si="22"/>
        <v>0</v>
      </c>
      <c r="G106" s="16">
        <f t="shared" si="23"/>
        <v>0</v>
      </c>
      <c r="H106" s="16">
        <f t="shared" si="24"/>
        <v>0</v>
      </c>
      <c r="I106" s="16">
        <f t="shared" si="25"/>
        <v>0</v>
      </c>
      <c r="J106" s="16">
        <f t="shared" si="26"/>
        <v>0</v>
      </c>
      <c r="K106" s="16">
        <f t="shared" ca="1" si="18"/>
        <v>-2.3958853538023571E-3</v>
      </c>
      <c r="L106" s="16">
        <f t="shared" ca="1" si="27"/>
        <v>5.7402666285646461E-6</v>
      </c>
      <c r="M106" s="16">
        <f t="shared" ca="1" si="19"/>
        <v>398200.33752670599</v>
      </c>
      <c r="N106" s="16">
        <f t="shared" ca="1" si="20"/>
        <v>814366.30257978069</v>
      </c>
      <c r="O106" s="16">
        <f t="shared" ca="1" si="21"/>
        <v>52752.308524000946</v>
      </c>
      <c r="P106">
        <f t="shared" ca="1" si="28"/>
        <v>2.3958853538023571E-3</v>
      </c>
    </row>
    <row r="107" spans="1:16" x14ac:dyDescent="0.2">
      <c r="A107" s="93"/>
      <c r="B107" s="93"/>
      <c r="D107" s="94">
        <f t="shared" si="17"/>
        <v>0</v>
      </c>
      <c r="E107" s="94">
        <f t="shared" si="17"/>
        <v>0</v>
      </c>
      <c r="F107" s="16">
        <f t="shared" si="22"/>
        <v>0</v>
      </c>
      <c r="G107" s="16">
        <f t="shared" si="23"/>
        <v>0</v>
      </c>
      <c r="H107" s="16">
        <f t="shared" si="24"/>
        <v>0</v>
      </c>
      <c r="I107" s="16">
        <f t="shared" si="25"/>
        <v>0</v>
      </c>
      <c r="J107" s="16">
        <f t="shared" si="26"/>
        <v>0</v>
      </c>
      <c r="K107" s="16">
        <f t="shared" ca="1" si="18"/>
        <v>-2.3958853538023571E-3</v>
      </c>
      <c r="L107" s="16">
        <f t="shared" ca="1" si="27"/>
        <v>5.7402666285646461E-6</v>
      </c>
      <c r="M107" s="16">
        <f t="shared" ca="1" si="19"/>
        <v>398200.33752670599</v>
      </c>
      <c r="N107" s="16">
        <f t="shared" ca="1" si="20"/>
        <v>814366.30257978069</v>
      </c>
      <c r="O107" s="16">
        <f t="shared" ca="1" si="21"/>
        <v>52752.308524000946</v>
      </c>
      <c r="P107">
        <f t="shared" ca="1" si="28"/>
        <v>2.3958853538023571E-3</v>
      </c>
    </row>
    <row r="108" spans="1:16" x14ac:dyDescent="0.2">
      <c r="A108" s="93"/>
      <c r="B108" s="93"/>
      <c r="D108" s="94">
        <f t="shared" si="17"/>
        <v>0</v>
      </c>
      <c r="E108" s="94">
        <f t="shared" si="17"/>
        <v>0</v>
      </c>
      <c r="F108" s="16">
        <f t="shared" si="22"/>
        <v>0</v>
      </c>
      <c r="G108" s="16">
        <f t="shared" si="23"/>
        <v>0</v>
      </c>
      <c r="H108" s="16">
        <f t="shared" si="24"/>
        <v>0</v>
      </c>
      <c r="I108" s="16">
        <f t="shared" si="25"/>
        <v>0</v>
      </c>
      <c r="J108" s="16">
        <f t="shared" si="26"/>
        <v>0</v>
      </c>
      <c r="K108" s="16">
        <f t="shared" ca="1" si="18"/>
        <v>-2.3958853538023571E-3</v>
      </c>
      <c r="L108" s="16">
        <f t="shared" ca="1" si="27"/>
        <v>5.7402666285646461E-6</v>
      </c>
      <c r="M108" s="16">
        <f t="shared" ca="1" si="19"/>
        <v>398200.33752670599</v>
      </c>
      <c r="N108" s="16">
        <f t="shared" ca="1" si="20"/>
        <v>814366.30257978069</v>
      </c>
      <c r="O108" s="16">
        <f t="shared" ca="1" si="21"/>
        <v>52752.308524000946</v>
      </c>
      <c r="P108">
        <f t="shared" ca="1" si="28"/>
        <v>2.3958853538023571E-3</v>
      </c>
    </row>
    <row r="109" spans="1:16" x14ac:dyDescent="0.2">
      <c r="A109" s="93"/>
      <c r="B109" s="93"/>
      <c r="D109" s="94">
        <f t="shared" si="17"/>
        <v>0</v>
      </c>
      <c r="E109" s="94">
        <f t="shared" si="17"/>
        <v>0</v>
      </c>
      <c r="F109" s="16">
        <f t="shared" si="22"/>
        <v>0</v>
      </c>
      <c r="G109" s="16">
        <f t="shared" si="23"/>
        <v>0</v>
      </c>
      <c r="H109" s="16">
        <f t="shared" si="24"/>
        <v>0</v>
      </c>
      <c r="I109" s="16">
        <f t="shared" si="25"/>
        <v>0</v>
      </c>
      <c r="J109" s="16">
        <f t="shared" si="26"/>
        <v>0</v>
      </c>
      <c r="K109" s="16">
        <f t="shared" ca="1" si="18"/>
        <v>-2.3958853538023571E-3</v>
      </c>
      <c r="L109" s="16">
        <f t="shared" ca="1" si="27"/>
        <v>5.7402666285646461E-6</v>
      </c>
      <c r="M109" s="16">
        <f t="shared" ca="1" si="19"/>
        <v>398200.33752670599</v>
      </c>
      <c r="N109" s="16">
        <f t="shared" ca="1" si="20"/>
        <v>814366.30257978069</v>
      </c>
      <c r="O109" s="16">
        <f t="shared" ca="1" si="21"/>
        <v>52752.308524000946</v>
      </c>
      <c r="P109">
        <f t="shared" ca="1" si="28"/>
        <v>2.3958853538023571E-3</v>
      </c>
    </row>
    <row r="110" spans="1:16" x14ac:dyDescent="0.2">
      <c r="A110" s="93"/>
      <c r="B110" s="93"/>
      <c r="D110" s="94">
        <f t="shared" si="17"/>
        <v>0</v>
      </c>
      <c r="E110" s="94">
        <f t="shared" si="17"/>
        <v>0</v>
      </c>
      <c r="F110" s="16">
        <f t="shared" si="22"/>
        <v>0</v>
      </c>
      <c r="G110" s="16">
        <f t="shared" si="23"/>
        <v>0</v>
      </c>
      <c r="H110" s="16">
        <f t="shared" si="24"/>
        <v>0</v>
      </c>
      <c r="I110" s="16">
        <f t="shared" si="25"/>
        <v>0</v>
      </c>
      <c r="J110" s="16">
        <f t="shared" si="26"/>
        <v>0</v>
      </c>
      <c r="K110" s="16">
        <f t="shared" ca="1" si="18"/>
        <v>-2.3958853538023571E-3</v>
      </c>
      <c r="L110" s="16">
        <f t="shared" ca="1" si="27"/>
        <v>5.7402666285646461E-6</v>
      </c>
      <c r="M110" s="16">
        <f t="shared" ca="1" si="19"/>
        <v>398200.33752670599</v>
      </c>
      <c r="N110" s="16">
        <f t="shared" ca="1" si="20"/>
        <v>814366.30257978069</v>
      </c>
      <c r="O110" s="16">
        <f t="shared" ca="1" si="21"/>
        <v>52752.308524000946</v>
      </c>
      <c r="P110">
        <f t="shared" ca="1" si="28"/>
        <v>2.3958853538023571E-3</v>
      </c>
    </row>
    <row r="111" spans="1:16" x14ac:dyDescent="0.2">
      <c r="A111" s="93"/>
      <c r="B111" s="93"/>
      <c r="D111" s="94">
        <f t="shared" si="17"/>
        <v>0</v>
      </c>
      <c r="E111" s="94">
        <f t="shared" si="17"/>
        <v>0</v>
      </c>
      <c r="F111" s="16">
        <f t="shared" si="22"/>
        <v>0</v>
      </c>
      <c r="G111" s="16">
        <f t="shared" si="23"/>
        <v>0</v>
      </c>
      <c r="H111" s="16">
        <f t="shared" si="24"/>
        <v>0</v>
      </c>
      <c r="I111" s="16">
        <f t="shared" si="25"/>
        <v>0</v>
      </c>
      <c r="J111" s="16">
        <f t="shared" si="26"/>
        <v>0</v>
      </c>
      <c r="K111" s="16">
        <f t="shared" ca="1" si="18"/>
        <v>-2.3958853538023571E-3</v>
      </c>
      <c r="L111" s="16">
        <f t="shared" ca="1" si="27"/>
        <v>5.7402666285646461E-6</v>
      </c>
      <c r="M111" s="16">
        <f t="shared" ca="1" si="19"/>
        <v>398200.33752670599</v>
      </c>
      <c r="N111" s="16">
        <f t="shared" ca="1" si="20"/>
        <v>814366.30257978069</v>
      </c>
      <c r="O111" s="16">
        <f t="shared" ca="1" si="21"/>
        <v>52752.308524000946</v>
      </c>
      <c r="P111">
        <f t="shared" ca="1" si="28"/>
        <v>2.3958853538023571E-3</v>
      </c>
    </row>
    <row r="112" spans="1:16" x14ac:dyDescent="0.2">
      <c r="A112" s="93"/>
      <c r="B112" s="93"/>
      <c r="D112" s="94">
        <f t="shared" si="17"/>
        <v>0</v>
      </c>
      <c r="E112" s="94">
        <f t="shared" si="17"/>
        <v>0</v>
      </c>
      <c r="F112" s="16">
        <f t="shared" si="22"/>
        <v>0</v>
      </c>
      <c r="G112" s="16">
        <f t="shared" si="23"/>
        <v>0</v>
      </c>
      <c r="H112" s="16">
        <f t="shared" si="24"/>
        <v>0</v>
      </c>
      <c r="I112" s="16">
        <f t="shared" si="25"/>
        <v>0</v>
      </c>
      <c r="J112" s="16">
        <f t="shared" si="26"/>
        <v>0</v>
      </c>
      <c r="K112" s="16">
        <f t="shared" ca="1" si="18"/>
        <v>-2.3958853538023571E-3</v>
      </c>
      <c r="L112" s="16">
        <f t="shared" ca="1" si="27"/>
        <v>5.7402666285646461E-6</v>
      </c>
      <c r="M112" s="16">
        <f t="shared" ca="1" si="19"/>
        <v>398200.33752670599</v>
      </c>
      <c r="N112" s="16">
        <f t="shared" ca="1" si="20"/>
        <v>814366.30257978069</v>
      </c>
      <c r="O112" s="16">
        <f t="shared" ca="1" si="21"/>
        <v>52752.308524000946</v>
      </c>
      <c r="P112">
        <f t="shared" ca="1" si="28"/>
        <v>2.3958853538023571E-3</v>
      </c>
    </row>
    <row r="113" spans="1:16" x14ac:dyDescent="0.2">
      <c r="A113" s="93"/>
      <c r="B113" s="93"/>
      <c r="D113" s="94">
        <f t="shared" si="17"/>
        <v>0</v>
      </c>
      <c r="E113" s="94">
        <f t="shared" si="17"/>
        <v>0</v>
      </c>
      <c r="F113" s="16">
        <f t="shared" si="22"/>
        <v>0</v>
      </c>
      <c r="G113" s="16">
        <f t="shared" si="23"/>
        <v>0</v>
      </c>
      <c r="H113" s="16">
        <f t="shared" si="24"/>
        <v>0</v>
      </c>
      <c r="I113" s="16">
        <f t="shared" si="25"/>
        <v>0</v>
      </c>
      <c r="J113" s="16">
        <f t="shared" si="26"/>
        <v>0</v>
      </c>
      <c r="K113" s="16">
        <f t="shared" ca="1" si="18"/>
        <v>-2.3958853538023571E-3</v>
      </c>
      <c r="L113" s="16">
        <f t="shared" ca="1" si="27"/>
        <v>5.7402666285646461E-6</v>
      </c>
      <c r="M113" s="16">
        <f t="shared" ca="1" si="19"/>
        <v>398200.33752670599</v>
      </c>
      <c r="N113" s="16">
        <f t="shared" ca="1" si="20"/>
        <v>814366.30257978069</v>
      </c>
      <c r="O113" s="16">
        <f t="shared" ca="1" si="21"/>
        <v>52752.308524000946</v>
      </c>
      <c r="P113">
        <f t="shared" ca="1" si="28"/>
        <v>2.3958853538023571E-3</v>
      </c>
    </row>
    <row r="114" spans="1:16" x14ac:dyDescent="0.2">
      <c r="A114" s="93"/>
      <c r="B114" s="93"/>
      <c r="D114" s="94">
        <f t="shared" si="17"/>
        <v>0</v>
      </c>
      <c r="E114" s="94">
        <f t="shared" si="17"/>
        <v>0</v>
      </c>
      <c r="F114" s="16">
        <f t="shared" si="22"/>
        <v>0</v>
      </c>
      <c r="G114" s="16">
        <f t="shared" si="23"/>
        <v>0</v>
      </c>
      <c r="H114" s="16">
        <f t="shared" si="24"/>
        <v>0</v>
      </c>
      <c r="I114" s="16">
        <f t="shared" si="25"/>
        <v>0</v>
      </c>
      <c r="J114" s="16">
        <f t="shared" si="26"/>
        <v>0</v>
      </c>
      <c r="K114" s="16">
        <f t="shared" ca="1" si="18"/>
        <v>-2.3958853538023571E-3</v>
      </c>
      <c r="L114" s="16">
        <f t="shared" ca="1" si="27"/>
        <v>5.7402666285646461E-6</v>
      </c>
      <c r="M114" s="16">
        <f t="shared" ca="1" si="19"/>
        <v>398200.33752670599</v>
      </c>
      <c r="N114" s="16">
        <f t="shared" ca="1" si="20"/>
        <v>814366.30257978069</v>
      </c>
      <c r="O114" s="16">
        <f t="shared" ca="1" si="21"/>
        <v>52752.308524000946</v>
      </c>
      <c r="P114">
        <f t="shared" ca="1" si="28"/>
        <v>2.3958853538023571E-3</v>
      </c>
    </row>
    <row r="115" spans="1:16" x14ac:dyDescent="0.2">
      <c r="A115" s="93"/>
      <c r="B115" s="93"/>
      <c r="D115" s="94">
        <f t="shared" si="17"/>
        <v>0</v>
      </c>
      <c r="E115" s="94">
        <f t="shared" si="17"/>
        <v>0</v>
      </c>
      <c r="F115" s="16">
        <f t="shared" si="22"/>
        <v>0</v>
      </c>
      <c r="G115" s="16">
        <f t="shared" si="23"/>
        <v>0</v>
      </c>
      <c r="H115" s="16">
        <f t="shared" si="24"/>
        <v>0</v>
      </c>
      <c r="I115" s="16">
        <f t="shared" si="25"/>
        <v>0</v>
      </c>
      <c r="J115" s="16">
        <f t="shared" si="26"/>
        <v>0</v>
      </c>
      <c r="K115" s="16">
        <f t="shared" ca="1" si="18"/>
        <v>-2.3958853538023571E-3</v>
      </c>
      <c r="L115" s="16">
        <f t="shared" ca="1" si="27"/>
        <v>5.7402666285646461E-6</v>
      </c>
      <c r="M115" s="16">
        <f t="shared" ca="1" si="19"/>
        <v>398200.33752670599</v>
      </c>
      <c r="N115" s="16">
        <f t="shared" ca="1" si="20"/>
        <v>814366.30257978069</v>
      </c>
      <c r="O115" s="16">
        <f t="shared" ca="1" si="21"/>
        <v>52752.308524000946</v>
      </c>
      <c r="P115">
        <f t="shared" ca="1" si="28"/>
        <v>2.3958853538023571E-3</v>
      </c>
    </row>
    <row r="116" spans="1:16" x14ac:dyDescent="0.2">
      <c r="A116" s="93"/>
      <c r="B116" s="93"/>
      <c r="D116" s="94">
        <f t="shared" si="17"/>
        <v>0</v>
      </c>
      <c r="E116" s="94">
        <f t="shared" si="17"/>
        <v>0</v>
      </c>
      <c r="F116" s="16">
        <f t="shared" si="22"/>
        <v>0</v>
      </c>
      <c r="G116" s="16">
        <f t="shared" si="23"/>
        <v>0</v>
      </c>
      <c r="H116" s="16">
        <f t="shared" si="24"/>
        <v>0</v>
      </c>
      <c r="I116" s="16">
        <f t="shared" si="25"/>
        <v>0</v>
      </c>
      <c r="J116" s="16">
        <f t="shared" si="26"/>
        <v>0</v>
      </c>
      <c r="K116" s="16">
        <f t="shared" ca="1" si="18"/>
        <v>-2.3958853538023571E-3</v>
      </c>
      <c r="L116" s="16">
        <f t="shared" ca="1" si="27"/>
        <v>5.7402666285646461E-6</v>
      </c>
      <c r="M116" s="16">
        <f t="shared" ca="1" si="19"/>
        <v>398200.33752670599</v>
      </c>
      <c r="N116" s="16">
        <f t="shared" ca="1" si="20"/>
        <v>814366.30257978069</v>
      </c>
      <c r="O116" s="16">
        <f t="shared" ca="1" si="21"/>
        <v>52752.308524000946</v>
      </c>
      <c r="P116">
        <f t="shared" ca="1" si="28"/>
        <v>2.3958853538023571E-3</v>
      </c>
    </row>
    <row r="117" spans="1:16" x14ac:dyDescent="0.2">
      <c r="A117" s="93"/>
      <c r="B117" s="93"/>
      <c r="D117" s="94">
        <f t="shared" ref="D117:E132" si="29">A117/A$18</f>
        <v>0</v>
      </c>
      <c r="E117" s="94">
        <f t="shared" si="29"/>
        <v>0</v>
      </c>
      <c r="F117" s="16">
        <f t="shared" si="22"/>
        <v>0</v>
      </c>
      <c r="G117" s="16">
        <f t="shared" si="23"/>
        <v>0</v>
      </c>
      <c r="H117" s="16">
        <f t="shared" si="24"/>
        <v>0</v>
      </c>
      <c r="I117" s="16">
        <f t="shared" si="25"/>
        <v>0</v>
      </c>
      <c r="J117" s="16">
        <f t="shared" si="26"/>
        <v>0</v>
      </c>
      <c r="K117" s="16">
        <f t="shared" ca="1" si="18"/>
        <v>-2.3958853538023571E-3</v>
      </c>
      <c r="L117" s="16">
        <f t="shared" ca="1" si="27"/>
        <v>5.7402666285646461E-6</v>
      </c>
      <c r="M117" s="16">
        <f t="shared" ca="1" si="19"/>
        <v>398200.33752670599</v>
      </c>
      <c r="N117" s="16">
        <f t="shared" ca="1" si="20"/>
        <v>814366.30257978069</v>
      </c>
      <c r="O117" s="16">
        <f t="shared" ca="1" si="21"/>
        <v>52752.308524000946</v>
      </c>
      <c r="P117">
        <f t="shared" ca="1" si="28"/>
        <v>2.3958853538023571E-3</v>
      </c>
    </row>
    <row r="118" spans="1:16" x14ac:dyDescent="0.2">
      <c r="A118" s="93"/>
      <c r="B118" s="93"/>
      <c r="D118" s="94">
        <f t="shared" si="29"/>
        <v>0</v>
      </c>
      <c r="E118" s="94">
        <f t="shared" si="29"/>
        <v>0</v>
      </c>
      <c r="F118" s="16">
        <f t="shared" si="22"/>
        <v>0</v>
      </c>
      <c r="G118" s="16">
        <f t="shared" si="23"/>
        <v>0</v>
      </c>
      <c r="H118" s="16">
        <f t="shared" si="24"/>
        <v>0</v>
      </c>
      <c r="I118" s="16">
        <f t="shared" si="25"/>
        <v>0</v>
      </c>
      <c r="J118" s="16">
        <f t="shared" si="26"/>
        <v>0</v>
      </c>
      <c r="K118" s="16">
        <f t="shared" ca="1" si="18"/>
        <v>-2.3958853538023571E-3</v>
      </c>
      <c r="L118" s="16">
        <f t="shared" ca="1" si="27"/>
        <v>5.7402666285646461E-6</v>
      </c>
      <c r="M118" s="16">
        <f t="shared" ca="1" si="19"/>
        <v>398200.33752670599</v>
      </c>
      <c r="N118" s="16">
        <f t="shared" ca="1" si="20"/>
        <v>814366.30257978069</v>
      </c>
      <c r="O118" s="16">
        <f t="shared" ca="1" si="21"/>
        <v>52752.308524000946</v>
      </c>
      <c r="P118">
        <f t="shared" ca="1" si="28"/>
        <v>2.3958853538023571E-3</v>
      </c>
    </row>
    <row r="119" spans="1:16" x14ac:dyDescent="0.2">
      <c r="A119" s="93"/>
      <c r="B119" s="93"/>
      <c r="D119" s="94">
        <f t="shared" si="29"/>
        <v>0</v>
      </c>
      <c r="E119" s="94">
        <f t="shared" si="29"/>
        <v>0</v>
      </c>
      <c r="F119" s="16">
        <f t="shared" si="22"/>
        <v>0</v>
      </c>
      <c r="G119" s="16">
        <f t="shared" si="23"/>
        <v>0</v>
      </c>
      <c r="H119" s="16">
        <f t="shared" si="24"/>
        <v>0</v>
      </c>
      <c r="I119" s="16">
        <f t="shared" si="25"/>
        <v>0</v>
      </c>
      <c r="J119" s="16">
        <f t="shared" si="26"/>
        <v>0</v>
      </c>
      <c r="K119" s="16">
        <f t="shared" ca="1" si="18"/>
        <v>-2.3958853538023571E-3</v>
      </c>
      <c r="L119" s="16">
        <f t="shared" ca="1" si="27"/>
        <v>5.7402666285646461E-6</v>
      </c>
      <c r="M119" s="16">
        <f t="shared" ca="1" si="19"/>
        <v>398200.33752670599</v>
      </c>
      <c r="N119" s="16">
        <f t="shared" ca="1" si="20"/>
        <v>814366.30257978069</v>
      </c>
      <c r="O119" s="16">
        <f t="shared" ca="1" si="21"/>
        <v>52752.308524000946</v>
      </c>
      <c r="P119">
        <f t="shared" ca="1" si="28"/>
        <v>2.3958853538023571E-3</v>
      </c>
    </row>
    <row r="120" spans="1:16" x14ac:dyDescent="0.2">
      <c r="A120" s="10"/>
      <c r="B120" s="10"/>
      <c r="D120" s="94">
        <f t="shared" si="29"/>
        <v>0</v>
      </c>
      <c r="E120" s="94">
        <f t="shared" si="29"/>
        <v>0</v>
      </c>
      <c r="F120" s="16">
        <f t="shared" si="22"/>
        <v>0</v>
      </c>
      <c r="G120" s="16">
        <f t="shared" si="23"/>
        <v>0</v>
      </c>
      <c r="H120" s="16">
        <f t="shared" si="24"/>
        <v>0</v>
      </c>
      <c r="I120" s="16">
        <f t="shared" si="25"/>
        <v>0</v>
      </c>
      <c r="J120" s="16">
        <f t="shared" si="26"/>
        <v>0</v>
      </c>
      <c r="K120" s="16">
        <f t="shared" ca="1" si="18"/>
        <v>-2.3958853538023571E-3</v>
      </c>
      <c r="L120" s="16">
        <f t="shared" ca="1" si="27"/>
        <v>5.7402666285646461E-6</v>
      </c>
      <c r="M120" s="16">
        <f t="shared" ca="1" si="19"/>
        <v>398200.33752670599</v>
      </c>
      <c r="N120" s="16">
        <f t="shared" ca="1" si="20"/>
        <v>814366.30257978069</v>
      </c>
      <c r="O120" s="16">
        <f t="shared" ca="1" si="21"/>
        <v>52752.308524000946</v>
      </c>
      <c r="P120">
        <f t="shared" ca="1" si="28"/>
        <v>2.3958853538023571E-3</v>
      </c>
    </row>
    <row r="121" spans="1:16" x14ac:dyDescent="0.2">
      <c r="A121" s="10"/>
      <c r="B121" s="10"/>
      <c r="D121" s="94">
        <f t="shared" si="29"/>
        <v>0</v>
      </c>
      <c r="E121" s="94">
        <f t="shared" si="29"/>
        <v>0</v>
      </c>
      <c r="F121" s="16">
        <f t="shared" si="22"/>
        <v>0</v>
      </c>
      <c r="G121" s="16">
        <f t="shared" si="23"/>
        <v>0</v>
      </c>
      <c r="H121" s="16">
        <f t="shared" si="24"/>
        <v>0</v>
      </c>
      <c r="I121" s="16">
        <f t="shared" si="25"/>
        <v>0</v>
      </c>
      <c r="J121" s="16">
        <f t="shared" si="26"/>
        <v>0</v>
      </c>
      <c r="K121" s="16">
        <f t="shared" ca="1" si="18"/>
        <v>-2.3958853538023571E-3</v>
      </c>
      <c r="L121" s="16">
        <f t="shared" ca="1" si="27"/>
        <v>5.7402666285646461E-6</v>
      </c>
      <c r="M121" s="16">
        <f t="shared" ca="1" si="19"/>
        <v>398200.33752670599</v>
      </c>
      <c r="N121" s="16">
        <f t="shared" ca="1" si="20"/>
        <v>814366.30257978069</v>
      </c>
      <c r="O121" s="16">
        <f t="shared" ca="1" si="21"/>
        <v>52752.308524000946</v>
      </c>
      <c r="P121">
        <f t="shared" ca="1" si="28"/>
        <v>2.3958853538023571E-3</v>
      </c>
    </row>
    <row r="122" spans="1:16" x14ac:dyDescent="0.2">
      <c r="A122" s="10"/>
      <c r="B122" s="10"/>
      <c r="D122" s="94">
        <f t="shared" si="29"/>
        <v>0</v>
      </c>
      <c r="E122" s="94">
        <f t="shared" si="29"/>
        <v>0</v>
      </c>
      <c r="F122" s="16">
        <f t="shared" si="22"/>
        <v>0</v>
      </c>
      <c r="G122" s="16">
        <f t="shared" si="23"/>
        <v>0</v>
      </c>
      <c r="H122" s="16">
        <f t="shared" si="24"/>
        <v>0</v>
      </c>
      <c r="I122" s="16">
        <f t="shared" si="25"/>
        <v>0</v>
      </c>
      <c r="J122" s="16">
        <f t="shared" si="26"/>
        <v>0</v>
      </c>
      <c r="K122" s="16">
        <f t="shared" ca="1" si="18"/>
        <v>-2.3958853538023571E-3</v>
      </c>
      <c r="L122" s="16">
        <f t="shared" ca="1" si="27"/>
        <v>5.7402666285646461E-6</v>
      </c>
      <c r="M122" s="16">
        <f t="shared" ca="1" si="19"/>
        <v>398200.33752670599</v>
      </c>
      <c r="N122" s="16">
        <f t="shared" ca="1" si="20"/>
        <v>814366.30257978069</v>
      </c>
      <c r="O122" s="16">
        <f t="shared" ca="1" si="21"/>
        <v>52752.308524000946</v>
      </c>
      <c r="P122">
        <f t="shared" ca="1" si="28"/>
        <v>2.3958853538023571E-3</v>
      </c>
    </row>
    <row r="123" spans="1:16" x14ac:dyDescent="0.2">
      <c r="A123" s="10"/>
      <c r="B123" s="10"/>
      <c r="D123" s="94">
        <f t="shared" si="29"/>
        <v>0</v>
      </c>
      <c r="E123" s="94">
        <f t="shared" si="29"/>
        <v>0</v>
      </c>
      <c r="F123" s="16">
        <f t="shared" si="22"/>
        <v>0</v>
      </c>
      <c r="G123" s="16">
        <f t="shared" si="23"/>
        <v>0</v>
      </c>
      <c r="H123" s="16">
        <f t="shared" si="24"/>
        <v>0</v>
      </c>
      <c r="I123" s="16">
        <f t="shared" si="25"/>
        <v>0</v>
      </c>
      <c r="J123" s="16">
        <f t="shared" si="26"/>
        <v>0</v>
      </c>
      <c r="K123" s="16">
        <f t="shared" ca="1" si="18"/>
        <v>-2.3958853538023571E-3</v>
      </c>
      <c r="L123" s="16">
        <f t="shared" ca="1" si="27"/>
        <v>5.7402666285646461E-6</v>
      </c>
      <c r="M123" s="16">
        <f t="shared" ca="1" si="19"/>
        <v>398200.33752670599</v>
      </c>
      <c r="N123" s="16">
        <f t="shared" ca="1" si="20"/>
        <v>814366.30257978069</v>
      </c>
      <c r="O123" s="16">
        <f t="shared" ca="1" si="21"/>
        <v>52752.308524000946</v>
      </c>
      <c r="P123">
        <f t="shared" ca="1" si="28"/>
        <v>2.3958853538023571E-3</v>
      </c>
    </row>
    <row r="124" spans="1:16" x14ac:dyDescent="0.2">
      <c r="A124" s="10"/>
      <c r="B124" s="10"/>
      <c r="D124" s="94">
        <f t="shared" si="29"/>
        <v>0</v>
      </c>
      <c r="E124" s="94">
        <f t="shared" si="29"/>
        <v>0</v>
      </c>
      <c r="F124" s="16">
        <f t="shared" si="22"/>
        <v>0</v>
      </c>
      <c r="G124" s="16">
        <f t="shared" si="23"/>
        <v>0</v>
      </c>
      <c r="H124" s="16">
        <f t="shared" si="24"/>
        <v>0</v>
      </c>
      <c r="I124" s="16">
        <f t="shared" si="25"/>
        <v>0</v>
      </c>
      <c r="J124" s="16">
        <f t="shared" si="26"/>
        <v>0</v>
      </c>
      <c r="K124" s="16">
        <f t="shared" ca="1" si="18"/>
        <v>-2.3958853538023571E-3</v>
      </c>
      <c r="L124" s="16">
        <f t="shared" ca="1" si="27"/>
        <v>5.7402666285646461E-6</v>
      </c>
      <c r="M124" s="16">
        <f t="shared" ca="1" si="19"/>
        <v>398200.33752670599</v>
      </c>
      <c r="N124" s="16">
        <f t="shared" ca="1" si="20"/>
        <v>814366.30257978069</v>
      </c>
      <c r="O124" s="16">
        <f t="shared" ca="1" si="21"/>
        <v>52752.308524000946</v>
      </c>
      <c r="P124">
        <f t="shared" ca="1" si="28"/>
        <v>2.3958853538023571E-3</v>
      </c>
    </row>
    <row r="125" spans="1:16" x14ac:dyDescent="0.2">
      <c r="A125" s="10"/>
      <c r="B125" s="10"/>
      <c r="D125" s="94">
        <f t="shared" si="29"/>
        <v>0</v>
      </c>
      <c r="E125" s="94">
        <f t="shared" si="29"/>
        <v>0</v>
      </c>
      <c r="F125" s="16">
        <f t="shared" si="22"/>
        <v>0</v>
      </c>
      <c r="G125" s="16">
        <f t="shared" si="23"/>
        <v>0</v>
      </c>
      <c r="H125" s="16">
        <f t="shared" si="24"/>
        <v>0</v>
      </c>
      <c r="I125" s="16">
        <f t="shared" si="25"/>
        <v>0</v>
      </c>
      <c r="J125" s="16">
        <f t="shared" si="26"/>
        <v>0</v>
      </c>
      <c r="K125" s="16">
        <f t="shared" ca="1" si="18"/>
        <v>-2.3958853538023571E-3</v>
      </c>
      <c r="L125" s="16">
        <f t="shared" ca="1" si="27"/>
        <v>5.7402666285646461E-6</v>
      </c>
      <c r="M125" s="16">
        <f t="shared" ca="1" si="19"/>
        <v>398200.33752670599</v>
      </c>
      <c r="N125" s="16">
        <f t="shared" ca="1" si="20"/>
        <v>814366.30257978069</v>
      </c>
      <c r="O125" s="16">
        <f t="shared" ca="1" si="21"/>
        <v>52752.308524000946</v>
      </c>
      <c r="P125">
        <f t="shared" ca="1" si="28"/>
        <v>2.3958853538023571E-3</v>
      </c>
    </row>
    <row r="126" spans="1:16" x14ac:dyDescent="0.2">
      <c r="A126" s="10"/>
      <c r="B126" s="10"/>
      <c r="D126" s="94">
        <f t="shared" si="29"/>
        <v>0</v>
      </c>
      <c r="E126" s="94">
        <f t="shared" si="29"/>
        <v>0</v>
      </c>
      <c r="F126" s="16">
        <f t="shared" si="22"/>
        <v>0</v>
      </c>
      <c r="G126" s="16">
        <f t="shared" si="23"/>
        <v>0</v>
      </c>
      <c r="H126" s="16">
        <f t="shared" si="24"/>
        <v>0</v>
      </c>
      <c r="I126" s="16">
        <f t="shared" si="25"/>
        <v>0</v>
      </c>
      <c r="J126" s="16">
        <f t="shared" si="26"/>
        <v>0</v>
      </c>
      <c r="K126" s="16">
        <f t="shared" ca="1" si="18"/>
        <v>-2.3958853538023571E-3</v>
      </c>
      <c r="L126" s="16">
        <f t="shared" ca="1" si="27"/>
        <v>5.7402666285646461E-6</v>
      </c>
      <c r="M126" s="16">
        <f t="shared" ca="1" si="19"/>
        <v>398200.33752670599</v>
      </c>
      <c r="N126" s="16">
        <f t="shared" ca="1" si="20"/>
        <v>814366.30257978069</v>
      </c>
      <c r="O126" s="16">
        <f t="shared" ca="1" si="21"/>
        <v>52752.308524000946</v>
      </c>
      <c r="P126">
        <f t="shared" ca="1" si="28"/>
        <v>2.3958853538023571E-3</v>
      </c>
    </row>
    <row r="127" spans="1:16" x14ac:dyDescent="0.2">
      <c r="A127" s="10"/>
      <c r="B127" s="10"/>
      <c r="D127" s="94">
        <f t="shared" si="29"/>
        <v>0</v>
      </c>
      <c r="E127" s="94">
        <f t="shared" si="29"/>
        <v>0</v>
      </c>
      <c r="F127" s="16">
        <f t="shared" si="22"/>
        <v>0</v>
      </c>
      <c r="G127" s="16">
        <f t="shared" si="23"/>
        <v>0</v>
      </c>
      <c r="H127" s="16">
        <f t="shared" si="24"/>
        <v>0</v>
      </c>
      <c r="I127" s="16">
        <f t="shared" si="25"/>
        <v>0</v>
      </c>
      <c r="J127" s="16">
        <f t="shared" si="26"/>
        <v>0</v>
      </c>
      <c r="K127" s="16">
        <f t="shared" ca="1" si="18"/>
        <v>-2.3958853538023571E-3</v>
      </c>
      <c r="L127" s="16">
        <f t="shared" ca="1" si="27"/>
        <v>5.7402666285646461E-6</v>
      </c>
      <c r="M127" s="16">
        <f t="shared" ca="1" si="19"/>
        <v>398200.33752670599</v>
      </c>
      <c r="N127" s="16">
        <f t="shared" ca="1" si="20"/>
        <v>814366.30257978069</v>
      </c>
      <c r="O127" s="16">
        <f t="shared" ca="1" si="21"/>
        <v>52752.308524000946</v>
      </c>
      <c r="P127">
        <f t="shared" ca="1" si="28"/>
        <v>2.3958853538023571E-3</v>
      </c>
    </row>
    <row r="128" spans="1:16" x14ac:dyDescent="0.2">
      <c r="A128" s="10"/>
      <c r="B128" s="10"/>
      <c r="D128" s="94">
        <f t="shared" si="29"/>
        <v>0</v>
      </c>
      <c r="E128" s="94">
        <f t="shared" si="29"/>
        <v>0</v>
      </c>
      <c r="F128" s="16">
        <f t="shared" si="22"/>
        <v>0</v>
      </c>
      <c r="G128" s="16">
        <f t="shared" si="23"/>
        <v>0</v>
      </c>
      <c r="H128" s="16">
        <f t="shared" si="24"/>
        <v>0</v>
      </c>
      <c r="I128" s="16">
        <f t="shared" si="25"/>
        <v>0</v>
      </c>
      <c r="J128" s="16">
        <f t="shared" si="26"/>
        <v>0</v>
      </c>
      <c r="K128" s="16">
        <f t="shared" ca="1" si="18"/>
        <v>-2.3958853538023571E-3</v>
      </c>
      <c r="L128" s="16">
        <f t="shared" ca="1" si="27"/>
        <v>5.7402666285646461E-6</v>
      </c>
      <c r="M128" s="16">
        <f t="shared" ca="1" si="19"/>
        <v>398200.33752670599</v>
      </c>
      <c r="N128" s="16">
        <f t="shared" ca="1" si="20"/>
        <v>814366.30257978069</v>
      </c>
      <c r="O128" s="16">
        <f t="shared" ca="1" si="21"/>
        <v>52752.308524000946</v>
      </c>
      <c r="P128">
        <f t="shared" ca="1" si="28"/>
        <v>2.3958853538023571E-3</v>
      </c>
    </row>
    <row r="129" spans="1:16" x14ac:dyDescent="0.2">
      <c r="A129" s="10"/>
      <c r="B129" s="10"/>
      <c r="D129" s="94">
        <f t="shared" si="29"/>
        <v>0</v>
      </c>
      <c r="E129" s="94">
        <f t="shared" si="29"/>
        <v>0</v>
      </c>
      <c r="F129" s="16">
        <f t="shared" si="22"/>
        <v>0</v>
      </c>
      <c r="G129" s="16">
        <f t="shared" si="23"/>
        <v>0</v>
      </c>
      <c r="H129" s="16">
        <f t="shared" si="24"/>
        <v>0</v>
      </c>
      <c r="I129" s="16">
        <f t="shared" si="25"/>
        <v>0</v>
      </c>
      <c r="J129" s="16">
        <f t="shared" si="26"/>
        <v>0</v>
      </c>
      <c r="K129" s="16">
        <f t="shared" ca="1" si="18"/>
        <v>-2.3958853538023571E-3</v>
      </c>
      <c r="L129" s="16">
        <f t="shared" ca="1" si="27"/>
        <v>5.7402666285646461E-6</v>
      </c>
      <c r="M129" s="16">
        <f t="shared" ca="1" si="19"/>
        <v>398200.33752670599</v>
      </c>
      <c r="N129" s="16">
        <f t="shared" ca="1" si="20"/>
        <v>814366.30257978069</v>
      </c>
      <c r="O129" s="16">
        <f t="shared" ca="1" si="21"/>
        <v>52752.308524000946</v>
      </c>
      <c r="P129">
        <f t="shared" ca="1" si="28"/>
        <v>2.3958853538023571E-3</v>
      </c>
    </row>
    <row r="130" spans="1:16" x14ac:dyDescent="0.2">
      <c r="A130" s="10"/>
      <c r="B130" s="10"/>
      <c r="D130" s="94">
        <f t="shared" si="29"/>
        <v>0</v>
      </c>
      <c r="E130" s="94">
        <f t="shared" si="29"/>
        <v>0</v>
      </c>
      <c r="F130" s="16">
        <f t="shared" si="22"/>
        <v>0</v>
      </c>
      <c r="G130" s="16">
        <f t="shared" si="23"/>
        <v>0</v>
      </c>
      <c r="H130" s="16">
        <f t="shared" si="24"/>
        <v>0</v>
      </c>
      <c r="I130" s="16">
        <f t="shared" si="25"/>
        <v>0</v>
      </c>
      <c r="J130" s="16">
        <f t="shared" si="26"/>
        <v>0</v>
      </c>
      <c r="K130" s="16">
        <f t="shared" ca="1" si="18"/>
        <v>-2.3958853538023571E-3</v>
      </c>
      <c r="L130" s="16">
        <f t="shared" ca="1" si="27"/>
        <v>5.7402666285646461E-6</v>
      </c>
      <c r="M130" s="16">
        <f t="shared" ca="1" si="19"/>
        <v>398200.33752670599</v>
      </c>
      <c r="N130" s="16">
        <f t="shared" ca="1" si="20"/>
        <v>814366.30257978069</v>
      </c>
      <c r="O130" s="16">
        <f t="shared" ca="1" si="21"/>
        <v>52752.308524000946</v>
      </c>
      <c r="P130">
        <f t="shared" ca="1" si="28"/>
        <v>2.3958853538023571E-3</v>
      </c>
    </row>
    <row r="131" spans="1:16" x14ac:dyDescent="0.2">
      <c r="A131" s="10"/>
      <c r="B131" s="10"/>
      <c r="D131" s="94">
        <f t="shared" si="29"/>
        <v>0</v>
      </c>
      <c r="E131" s="94">
        <f t="shared" si="29"/>
        <v>0</v>
      </c>
      <c r="F131" s="16">
        <f t="shared" si="22"/>
        <v>0</v>
      </c>
      <c r="G131" s="16">
        <f t="shared" si="23"/>
        <v>0</v>
      </c>
      <c r="H131" s="16">
        <f t="shared" si="24"/>
        <v>0</v>
      </c>
      <c r="I131" s="16">
        <f t="shared" si="25"/>
        <v>0</v>
      </c>
      <c r="J131" s="16">
        <f t="shared" si="26"/>
        <v>0</v>
      </c>
      <c r="K131" s="16">
        <f t="shared" ca="1" si="18"/>
        <v>-2.3958853538023571E-3</v>
      </c>
      <c r="L131" s="16">
        <f t="shared" ca="1" si="27"/>
        <v>5.7402666285646461E-6</v>
      </c>
      <c r="M131" s="16">
        <f t="shared" ca="1" si="19"/>
        <v>398200.33752670599</v>
      </c>
      <c r="N131" s="16">
        <f t="shared" ca="1" si="20"/>
        <v>814366.30257978069</v>
      </c>
      <c r="O131" s="16">
        <f t="shared" ca="1" si="21"/>
        <v>52752.308524000946</v>
      </c>
      <c r="P131">
        <f t="shared" ca="1" si="28"/>
        <v>2.3958853538023571E-3</v>
      </c>
    </row>
    <row r="132" spans="1:16" x14ac:dyDescent="0.2">
      <c r="A132" s="10"/>
      <c r="B132" s="10"/>
      <c r="D132" s="94">
        <f t="shared" si="29"/>
        <v>0</v>
      </c>
      <c r="E132" s="94">
        <f t="shared" si="29"/>
        <v>0</v>
      </c>
      <c r="F132" s="16">
        <f t="shared" si="22"/>
        <v>0</v>
      </c>
      <c r="G132" s="16">
        <f t="shared" si="23"/>
        <v>0</v>
      </c>
      <c r="H132" s="16">
        <f t="shared" si="24"/>
        <v>0</v>
      </c>
      <c r="I132" s="16">
        <f t="shared" si="25"/>
        <v>0</v>
      </c>
      <c r="J132" s="16">
        <f t="shared" si="26"/>
        <v>0</v>
      </c>
      <c r="K132" s="16">
        <f t="shared" ca="1" si="18"/>
        <v>-2.3958853538023571E-3</v>
      </c>
      <c r="L132" s="16">
        <f t="shared" ca="1" si="27"/>
        <v>5.7402666285646461E-6</v>
      </c>
      <c r="M132" s="16">
        <f t="shared" ca="1" si="19"/>
        <v>398200.33752670599</v>
      </c>
      <c r="N132" s="16">
        <f t="shared" ca="1" si="20"/>
        <v>814366.30257978069</v>
      </c>
      <c r="O132" s="16">
        <f t="shared" ca="1" si="21"/>
        <v>52752.308524000946</v>
      </c>
      <c r="P132">
        <f t="shared" ca="1" si="28"/>
        <v>2.3958853538023571E-3</v>
      </c>
    </row>
    <row r="133" spans="1:16" x14ac:dyDescent="0.2">
      <c r="A133" s="10"/>
      <c r="B133" s="10"/>
      <c r="D133" s="94">
        <f t="shared" ref="D133:E196" si="30">A133/A$18</f>
        <v>0</v>
      </c>
      <c r="E133" s="94">
        <f t="shared" si="30"/>
        <v>0</v>
      </c>
      <c r="F133" s="16">
        <f t="shared" si="22"/>
        <v>0</v>
      </c>
      <c r="G133" s="16">
        <f t="shared" si="23"/>
        <v>0</v>
      </c>
      <c r="H133" s="16">
        <f t="shared" si="24"/>
        <v>0</v>
      </c>
      <c r="I133" s="16">
        <f t="shared" si="25"/>
        <v>0</v>
      </c>
      <c r="J133" s="16">
        <f t="shared" si="26"/>
        <v>0</v>
      </c>
      <c r="K133" s="16">
        <f t="shared" ca="1" si="18"/>
        <v>-2.3958853538023571E-3</v>
      </c>
      <c r="L133" s="16">
        <f t="shared" ca="1" si="27"/>
        <v>5.7402666285646461E-6</v>
      </c>
      <c r="M133" s="16">
        <f t="shared" ca="1" si="19"/>
        <v>398200.33752670599</v>
      </c>
      <c r="N133" s="16">
        <f t="shared" ca="1" si="20"/>
        <v>814366.30257978069</v>
      </c>
      <c r="O133" s="16">
        <f t="shared" ca="1" si="21"/>
        <v>52752.308524000946</v>
      </c>
      <c r="P133">
        <f t="shared" ca="1" si="28"/>
        <v>2.3958853538023571E-3</v>
      </c>
    </row>
    <row r="134" spans="1:16" x14ac:dyDescent="0.2">
      <c r="A134" s="10"/>
      <c r="B134" s="10"/>
      <c r="D134" s="94">
        <f t="shared" si="30"/>
        <v>0</v>
      </c>
      <c r="E134" s="94">
        <f t="shared" si="30"/>
        <v>0</v>
      </c>
      <c r="F134" s="16">
        <f t="shared" si="22"/>
        <v>0</v>
      </c>
      <c r="G134" s="16">
        <f t="shared" si="23"/>
        <v>0</v>
      </c>
      <c r="H134" s="16">
        <f t="shared" si="24"/>
        <v>0</v>
      </c>
      <c r="I134" s="16">
        <f t="shared" si="25"/>
        <v>0</v>
      </c>
      <c r="J134" s="16">
        <f t="shared" si="26"/>
        <v>0</v>
      </c>
      <c r="K134" s="16">
        <f t="shared" ca="1" si="18"/>
        <v>-2.3958853538023571E-3</v>
      </c>
      <c r="L134" s="16">
        <f t="shared" ca="1" si="27"/>
        <v>5.7402666285646461E-6</v>
      </c>
      <c r="M134" s="16">
        <f t="shared" ca="1" si="19"/>
        <v>398200.33752670599</v>
      </c>
      <c r="N134" s="16">
        <f t="shared" ca="1" si="20"/>
        <v>814366.30257978069</v>
      </c>
      <c r="O134" s="16">
        <f t="shared" ca="1" si="21"/>
        <v>52752.308524000946</v>
      </c>
      <c r="P134">
        <f t="shared" ca="1" si="28"/>
        <v>2.3958853538023571E-3</v>
      </c>
    </row>
    <row r="135" spans="1:16" x14ac:dyDescent="0.2">
      <c r="A135" s="10"/>
      <c r="B135" s="10"/>
      <c r="D135" s="94">
        <f t="shared" si="30"/>
        <v>0</v>
      </c>
      <c r="E135" s="94">
        <f t="shared" si="30"/>
        <v>0</v>
      </c>
      <c r="F135" s="16">
        <f t="shared" si="22"/>
        <v>0</v>
      </c>
      <c r="G135" s="16">
        <f t="shared" si="23"/>
        <v>0</v>
      </c>
      <c r="H135" s="16">
        <f t="shared" si="24"/>
        <v>0</v>
      </c>
      <c r="I135" s="16">
        <f t="shared" si="25"/>
        <v>0</v>
      </c>
      <c r="J135" s="16">
        <f t="shared" si="26"/>
        <v>0</v>
      </c>
      <c r="K135" s="16">
        <f t="shared" ca="1" si="18"/>
        <v>-2.3958853538023571E-3</v>
      </c>
      <c r="L135" s="16">
        <f t="shared" ca="1" si="27"/>
        <v>5.7402666285646461E-6</v>
      </c>
      <c r="M135" s="16">
        <f t="shared" ca="1" si="19"/>
        <v>398200.33752670599</v>
      </c>
      <c r="N135" s="16">
        <f t="shared" ca="1" si="20"/>
        <v>814366.30257978069</v>
      </c>
      <c r="O135" s="16">
        <f t="shared" ca="1" si="21"/>
        <v>52752.308524000946</v>
      </c>
      <c r="P135">
        <f t="shared" ca="1" si="28"/>
        <v>2.3958853538023571E-3</v>
      </c>
    </row>
    <row r="136" spans="1:16" x14ac:dyDescent="0.2">
      <c r="A136" s="10"/>
      <c r="B136" s="10"/>
      <c r="D136" s="94">
        <f t="shared" si="30"/>
        <v>0</v>
      </c>
      <c r="E136" s="94">
        <f t="shared" si="30"/>
        <v>0</v>
      </c>
      <c r="F136" s="16">
        <f t="shared" si="22"/>
        <v>0</v>
      </c>
      <c r="G136" s="16">
        <f t="shared" si="23"/>
        <v>0</v>
      </c>
      <c r="H136" s="16">
        <f t="shared" si="24"/>
        <v>0</v>
      </c>
      <c r="I136" s="16">
        <f t="shared" si="25"/>
        <v>0</v>
      </c>
      <c r="J136" s="16">
        <f t="shared" si="26"/>
        <v>0</v>
      </c>
      <c r="K136" s="16">
        <f t="shared" ca="1" si="18"/>
        <v>-2.3958853538023571E-3</v>
      </c>
      <c r="L136" s="16">
        <f t="shared" ca="1" si="27"/>
        <v>5.7402666285646461E-6</v>
      </c>
      <c r="M136" s="16">
        <f t="shared" ca="1" si="19"/>
        <v>398200.33752670599</v>
      </c>
      <c r="N136" s="16">
        <f t="shared" ca="1" si="20"/>
        <v>814366.30257978069</v>
      </c>
      <c r="O136" s="16">
        <f t="shared" ca="1" si="21"/>
        <v>52752.308524000946</v>
      </c>
      <c r="P136">
        <f t="shared" ca="1" si="28"/>
        <v>2.3958853538023571E-3</v>
      </c>
    </row>
    <row r="137" spans="1:16" x14ac:dyDescent="0.2">
      <c r="A137" s="10"/>
      <c r="B137" s="10"/>
      <c r="D137" s="94">
        <f t="shared" si="30"/>
        <v>0</v>
      </c>
      <c r="E137" s="94">
        <f t="shared" si="30"/>
        <v>0</v>
      </c>
      <c r="F137" s="16">
        <f t="shared" si="22"/>
        <v>0</v>
      </c>
      <c r="G137" s="16">
        <f t="shared" si="23"/>
        <v>0</v>
      </c>
      <c r="H137" s="16">
        <f t="shared" si="24"/>
        <v>0</v>
      </c>
      <c r="I137" s="16">
        <f t="shared" si="25"/>
        <v>0</v>
      </c>
      <c r="J137" s="16">
        <f t="shared" si="26"/>
        <v>0</v>
      </c>
      <c r="K137" s="16">
        <f t="shared" ca="1" si="18"/>
        <v>-2.3958853538023571E-3</v>
      </c>
      <c r="L137" s="16">
        <f t="shared" ca="1" si="27"/>
        <v>5.7402666285646461E-6</v>
      </c>
      <c r="M137" s="16">
        <f t="shared" ca="1" si="19"/>
        <v>398200.33752670599</v>
      </c>
      <c r="N137" s="16">
        <f t="shared" ca="1" si="20"/>
        <v>814366.30257978069</v>
      </c>
      <c r="O137" s="16">
        <f t="shared" ca="1" si="21"/>
        <v>52752.308524000946</v>
      </c>
      <c r="P137">
        <f t="shared" ca="1" si="28"/>
        <v>2.3958853538023571E-3</v>
      </c>
    </row>
    <row r="138" spans="1:16" x14ac:dyDescent="0.2">
      <c r="A138" s="10"/>
      <c r="B138" s="10"/>
      <c r="D138" s="94">
        <f t="shared" si="30"/>
        <v>0</v>
      </c>
      <c r="E138" s="94">
        <f t="shared" si="30"/>
        <v>0</v>
      </c>
      <c r="F138" s="16">
        <f t="shared" si="22"/>
        <v>0</v>
      </c>
      <c r="G138" s="16">
        <f t="shared" si="23"/>
        <v>0</v>
      </c>
      <c r="H138" s="16">
        <f t="shared" si="24"/>
        <v>0</v>
      </c>
      <c r="I138" s="16">
        <f t="shared" si="25"/>
        <v>0</v>
      </c>
      <c r="J138" s="16">
        <f t="shared" si="26"/>
        <v>0</v>
      </c>
      <c r="K138" s="16">
        <f t="shared" ca="1" si="18"/>
        <v>-2.3958853538023571E-3</v>
      </c>
      <c r="L138" s="16">
        <f t="shared" ca="1" si="27"/>
        <v>5.7402666285646461E-6</v>
      </c>
      <c r="M138" s="16">
        <f t="shared" ca="1" si="19"/>
        <v>398200.33752670599</v>
      </c>
      <c r="N138" s="16">
        <f t="shared" ca="1" si="20"/>
        <v>814366.30257978069</v>
      </c>
      <c r="O138" s="16">
        <f t="shared" ca="1" si="21"/>
        <v>52752.308524000946</v>
      </c>
      <c r="P138">
        <f t="shared" ca="1" si="28"/>
        <v>2.3958853538023571E-3</v>
      </c>
    </row>
    <row r="139" spans="1:16" x14ac:dyDescent="0.2">
      <c r="A139" s="10"/>
      <c r="B139" s="10"/>
      <c r="D139" s="94">
        <f t="shared" si="30"/>
        <v>0</v>
      </c>
      <c r="E139" s="94">
        <f t="shared" si="30"/>
        <v>0</v>
      </c>
      <c r="F139" s="16">
        <f t="shared" si="22"/>
        <v>0</v>
      </c>
      <c r="G139" s="16">
        <f t="shared" si="23"/>
        <v>0</v>
      </c>
      <c r="H139" s="16">
        <f t="shared" si="24"/>
        <v>0</v>
      </c>
      <c r="I139" s="16">
        <f t="shared" si="25"/>
        <v>0</v>
      </c>
      <c r="J139" s="16">
        <f t="shared" si="26"/>
        <v>0</v>
      </c>
      <c r="K139" s="16">
        <f t="shared" ca="1" si="18"/>
        <v>-2.3958853538023571E-3</v>
      </c>
      <c r="L139" s="16">
        <f t="shared" ca="1" si="27"/>
        <v>5.7402666285646461E-6</v>
      </c>
      <c r="M139" s="16">
        <f t="shared" ca="1" si="19"/>
        <v>398200.33752670599</v>
      </c>
      <c r="N139" s="16">
        <f t="shared" ca="1" si="20"/>
        <v>814366.30257978069</v>
      </c>
      <c r="O139" s="16">
        <f t="shared" ca="1" si="21"/>
        <v>52752.308524000946</v>
      </c>
      <c r="P139">
        <f t="shared" ca="1" si="28"/>
        <v>2.3958853538023571E-3</v>
      </c>
    </row>
    <row r="140" spans="1:16" x14ac:dyDescent="0.2">
      <c r="A140" s="10"/>
      <c r="B140" s="10"/>
      <c r="D140" s="94">
        <f t="shared" si="30"/>
        <v>0</v>
      </c>
      <c r="E140" s="94">
        <f t="shared" si="30"/>
        <v>0</v>
      </c>
      <c r="F140" s="16">
        <f t="shared" si="22"/>
        <v>0</v>
      </c>
      <c r="G140" s="16">
        <f t="shared" si="23"/>
        <v>0</v>
      </c>
      <c r="H140" s="16">
        <f t="shared" si="24"/>
        <v>0</v>
      </c>
      <c r="I140" s="16">
        <f t="shared" si="25"/>
        <v>0</v>
      </c>
      <c r="J140" s="16">
        <f t="shared" si="26"/>
        <v>0</v>
      </c>
      <c r="K140" s="16">
        <f t="shared" ca="1" si="18"/>
        <v>-2.3958853538023571E-3</v>
      </c>
      <c r="L140" s="16">
        <f t="shared" ca="1" si="27"/>
        <v>5.7402666285646461E-6</v>
      </c>
      <c r="M140" s="16">
        <f t="shared" ca="1" si="19"/>
        <v>398200.33752670599</v>
      </c>
      <c r="N140" s="16">
        <f t="shared" ca="1" si="20"/>
        <v>814366.30257978069</v>
      </c>
      <c r="O140" s="16">
        <f t="shared" ca="1" si="21"/>
        <v>52752.308524000946</v>
      </c>
      <c r="P140">
        <f t="shared" ca="1" si="28"/>
        <v>2.3958853538023571E-3</v>
      </c>
    </row>
    <row r="141" spans="1:16" x14ac:dyDescent="0.2">
      <c r="A141" s="10"/>
      <c r="B141" s="10"/>
      <c r="D141" s="94">
        <f t="shared" si="30"/>
        <v>0</v>
      </c>
      <c r="E141" s="94">
        <f t="shared" si="30"/>
        <v>0</v>
      </c>
      <c r="F141" s="16">
        <f t="shared" si="22"/>
        <v>0</v>
      </c>
      <c r="G141" s="16">
        <f t="shared" si="23"/>
        <v>0</v>
      </c>
      <c r="H141" s="16">
        <f t="shared" si="24"/>
        <v>0</v>
      </c>
      <c r="I141" s="16">
        <f t="shared" si="25"/>
        <v>0</v>
      </c>
      <c r="J141" s="16">
        <f t="shared" si="26"/>
        <v>0</v>
      </c>
      <c r="K141" s="16">
        <f t="shared" ca="1" si="18"/>
        <v>-2.3958853538023571E-3</v>
      </c>
      <c r="L141" s="16">
        <f t="shared" ca="1" si="27"/>
        <v>5.7402666285646461E-6</v>
      </c>
      <c r="M141" s="16">
        <f t="shared" ca="1" si="19"/>
        <v>398200.33752670599</v>
      </c>
      <c r="N141" s="16">
        <f t="shared" ca="1" si="20"/>
        <v>814366.30257978069</v>
      </c>
      <c r="O141" s="16">
        <f t="shared" ca="1" si="21"/>
        <v>52752.308524000946</v>
      </c>
      <c r="P141">
        <f t="shared" ca="1" si="28"/>
        <v>2.3958853538023571E-3</v>
      </c>
    </row>
    <row r="142" spans="1:16" x14ac:dyDescent="0.2">
      <c r="A142" s="10"/>
      <c r="B142" s="10"/>
      <c r="D142" s="94">
        <f t="shared" si="30"/>
        <v>0</v>
      </c>
      <c r="E142" s="94">
        <f t="shared" si="30"/>
        <v>0</v>
      </c>
      <c r="F142" s="16">
        <f t="shared" si="22"/>
        <v>0</v>
      </c>
      <c r="G142" s="16">
        <f t="shared" si="23"/>
        <v>0</v>
      </c>
      <c r="H142" s="16">
        <f t="shared" si="24"/>
        <v>0</v>
      </c>
      <c r="I142" s="16">
        <f t="shared" si="25"/>
        <v>0</v>
      </c>
      <c r="J142" s="16">
        <f t="shared" si="26"/>
        <v>0</v>
      </c>
      <c r="K142" s="16">
        <f t="shared" ca="1" si="18"/>
        <v>-2.3958853538023571E-3</v>
      </c>
      <c r="L142" s="16">
        <f t="shared" ca="1" si="27"/>
        <v>5.7402666285646461E-6</v>
      </c>
      <c r="M142" s="16">
        <f t="shared" ca="1" si="19"/>
        <v>398200.33752670599</v>
      </c>
      <c r="N142" s="16">
        <f t="shared" ca="1" si="20"/>
        <v>814366.30257978069</v>
      </c>
      <c r="O142" s="16">
        <f t="shared" ca="1" si="21"/>
        <v>52752.308524000946</v>
      </c>
      <c r="P142">
        <f t="shared" ca="1" si="28"/>
        <v>2.3958853538023571E-3</v>
      </c>
    </row>
    <row r="143" spans="1:16" x14ac:dyDescent="0.2">
      <c r="A143" s="10"/>
      <c r="B143" s="10"/>
      <c r="D143" s="94">
        <f t="shared" si="30"/>
        <v>0</v>
      </c>
      <c r="E143" s="94">
        <f t="shared" si="30"/>
        <v>0</v>
      </c>
      <c r="F143" s="16">
        <f t="shared" si="22"/>
        <v>0</v>
      </c>
      <c r="G143" s="16">
        <f t="shared" si="23"/>
        <v>0</v>
      </c>
      <c r="H143" s="16">
        <f t="shared" si="24"/>
        <v>0</v>
      </c>
      <c r="I143" s="16">
        <f t="shared" si="25"/>
        <v>0</v>
      </c>
      <c r="J143" s="16">
        <f t="shared" si="26"/>
        <v>0</v>
      </c>
      <c r="K143" s="16">
        <f t="shared" ca="1" si="18"/>
        <v>-2.3958853538023571E-3</v>
      </c>
      <c r="L143" s="16">
        <f t="shared" ca="1" si="27"/>
        <v>5.7402666285646461E-6</v>
      </c>
      <c r="M143" s="16">
        <f t="shared" ca="1" si="19"/>
        <v>398200.33752670599</v>
      </c>
      <c r="N143" s="16">
        <f t="shared" ca="1" si="20"/>
        <v>814366.30257978069</v>
      </c>
      <c r="O143" s="16">
        <f t="shared" ca="1" si="21"/>
        <v>52752.308524000946</v>
      </c>
      <c r="P143">
        <f t="shared" ca="1" si="28"/>
        <v>2.3958853538023571E-3</v>
      </c>
    </row>
    <row r="144" spans="1:16" x14ac:dyDescent="0.2">
      <c r="A144" s="10"/>
      <c r="B144" s="10"/>
      <c r="D144" s="94">
        <f t="shared" si="30"/>
        <v>0</v>
      </c>
      <c r="E144" s="94">
        <f t="shared" si="30"/>
        <v>0</v>
      </c>
      <c r="F144" s="16">
        <f t="shared" si="22"/>
        <v>0</v>
      </c>
      <c r="G144" s="16">
        <f t="shared" si="23"/>
        <v>0</v>
      </c>
      <c r="H144" s="16">
        <f t="shared" si="24"/>
        <v>0</v>
      </c>
      <c r="I144" s="16">
        <f t="shared" si="25"/>
        <v>0</v>
      </c>
      <c r="J144" s="16">
        <f t="shared" si="26"/>
        <v>0</v>
      </c>
      <c r="K144" s="16">
        <f t="shared" ca="1" si="18"/>
        <v>-2.3958853538023571E-3</v>
      </c>
      <c r="L144" s="16">
        <f t="shared" ca="1" si="27"/>
        <v>5.7402666285646461E-6</v>
      </c>
      <c r="M144" s="16">
        <f t="shared" ca="1" si="19"/>
        <v>398200.33752670599</v>
      </c>
      <c r="N144" s="16">
        <f t="shared" ca="1" si="20"/>
        <v>814366.30257978069</v>
      </c>
      <c r="O144" s="16">
        <f t="shared" ca="1" si="21"/>
        <v>52752.308524000946</v>
      </c>
      <c r="P144">
        <f t="shared" ca="1" si="28"/>
        <v>2.3958853538023571E-3</v>
      </c>
    </row>
    <row r="145" spans="1:16" x14ac:dyDescent="0.2">
      <c r="A145" s="10"/>
      <c r="B145" s="10"/>
      <c r="D145" s="94">
        <f t="shared" si="30"/>
        <v>0</v>
      </c>
      <c r="E145" s="94">
        <f t="shared" si="30"/>
        <v>0</v>
      </c>
      <c r="F145" s="16">
        <f t="shared" si="22"/>
        <v>0</v>
      </c>
      <c r="G145" s="16">
        <f t="shared" si="23"/>
        <v>0</v>
      </c>
      <c r="H145" s="16">
        <f t="shared" si="24"/>
        <v>0</v>
      </c>
      <c r="I145" s="16">
        <f t="shared" si="25"/>
        <v>0</v>
      </c>
      <c r="J145" s="16">
        <f t="shared" si="26"/>
        <v>0</v>
      </c>
      <c r="K145" s="16">
        <f t="shared" ca="1" si="18"/>
        <v>-2.3958853538023571E-3</v>
      </c>
      <c r="L145" s="16">
        <f t="shared" ca="1" si="27"/>
        <v>5.7402666285646461E-6</v>
      </c>
      <c r="M145" s="16">
        <f t="shared" ca="1" si="19"/>
        <v>398200.33752670599</v>
      </c>
      <c r="N145" s="16">
        <f t="shared" ca="1" si="20"/>
        <v>814366.30257978069</v>
      </c>
      <c r="O145" s="16">
        <f t="shared" ca="1" si="21"/>
        <v>52752.308524000946</v>
      </c>
      <c r="P145">
        <f t="shared" ca="1" si="28"/>
        <v>2.3958853538023571E-3</v>
      </c>
    </row>
    <row r="146" spans="1:16" x14ac:dyDescent="0.2">
      <c r="A146" s="10"/>
      <c r="B146" s="10"/>
      <c r="D146" s="94">
        <f t="shared" si="30"/>
        <v>0</v>
      </c>
      <c r="E146" s="94">
        <f t="shared" si="30"/>
        <v>0</v>
      </c>
      <c r="F146" s="16">
        <f t="shared" si="22"/>
        <v>0</v>
      </c>
      <c r="G146" s="16">
        <f t="shared" si="23"/>
        <v>0</v>
      </c>
      <c r="H146" s="16">
        <f t="shared" si="24"/>
        <v>0</v>
      </c>
      <c r="I146" s="16">
        <f t="shared" si="25"/>
        <v>0</v>
      </c>
      <c r="J146" s="16">
        <f t="shared" si="26"/>
        <v>0</v>
      </c>
      <c r="K146" s="16">
        <f t="shared" ca="1" si="18"/>
        <v>-2.3958853538023571E-3</v>
      </c>
      <c r="L146" s="16">
        <f t="shared" ca="1" si="27"/>
        <v>5.7402666285646461E-6</v>
      </c>
      <c r="M146" s="16">
        <f t="shared" ca="1" si="19"/>
        <v>398200.33752670599</v>
      </c>
      <c r="N146" s="16">
        <f t="shared" ca="1" si="20"/>
        <v>814366.30257978069</v>
      </c>
      <c r="O146" s="16">
        <f t="shared" ca="1" si="21"/>
        <v>52752.308524000946</v>
      </c>
      <c r="P146">
        <f t="shared" ca="1" si="28"/>
        <v>2.3958853538023571E-3</v>
      </c>
    </row>
    <row r="147" spans="1:16" x14ac:dyDescent="0.2">
      <c r="A147" s="10"/>
      <c r="B147" s="10"/>
      <c r="D147" s="94">
        <f t="shared" si="30"/>
        <v>0</v>
      </c>
      <c r="E147" s="94">
        <f t="shared" si="30"/>
        <v>0</v>
      </c>
      <c r="F147" s="16">
        <f t="shared" si="22"/>
        <v>0</v>
      </c>
      <c r="G147" s="16">
        <f t="shared" si="23"/>
        <v>0</v>
      </c>
      <c r="H147" s="16">
        <f t="shared" si="24"/>
        <v>0</v>
      </c>
      <c r="I147" s="16">
        <f t="shared" si="25"/>
        <v>0</v>
      </c>
      <c r="J147" s="16">
        <f t="shared" si="26"/>
        <v>0</v>
      </c>
      <c r="K147" s="16">
        <f t="shared" ca="1" si="18"/>
        <v>-2.3958853538023571E-3</v>
      </c>
      <c r="L147" s="16">
        <f t="shared" ca="1" si="27"/>
        <v>5.7402666285646461E-6</v>
      </c>
      <c r="M147" s="16">
        <f t="shared" ca="1" si="19"/>
        <v>398200.33752670599</v>
      </c>
      <c r="N147" s="16">
        <f t="shared" ca="1" si="20"/>
        <v>814366.30257978069</v>
      </c>
      <c r="O147" s="16">
        <f t="shared" ca="1" si="21"/>
        <v>52752.308524000946</v>
      </c>
      <c r="P147">
        <f t="shared" ca="1" si="28"/>
        <v>2.3958853538023571E-3</v>
      </c>
    </row>
    <row r="148" spans="1:16" x14ac:dyDescent="0.2">
      <c r="A148" s="10"/>
      <c r="B148" s="10"/>
      <c r="D148" s="94">
        <f t="shared" si="30"/>
        <v>0</v>
      </c>
      <c r="E148" s="94">
        <f t="shared" si="30"/>
        <v>0</v>
      </c>
      <c r="F148" s="16">
        <f t="shared" si="22"/>
        <v>0</v>
      </c>
      <c r="G148" s="16">
        <f t="shared" si="23"/>
        <v>0</v>
      </c>
      <c r="H148" s="16">
        <f t="shared" si="24"/>
        <v>0</v>
      </c>
      <c r="I148" s="16">
        <f t="shared" si="25"/>
        <v>0</v>
      </c>
      <c r="J148" s="16">
        <f t="shared" si="26"/>
        <v>0</v>
      </c>
      <c r="K148" s="16">
        <f t="shared" ca="1" si="18"/>
        <v>-2.3958853538023571E-3</v>
      </c>
      <c r="L148" s="16">
        <f t="shared" ca="1" si="27"/>
        <v>5.7402666285646461E-6</v>
      </c>
      <c r="M148" s="16">
        <f t="shared" ca="1" si="19"/>
        <v>398200.33752670599</v>
      </c>
      <c r="N148" s="16">
        <f t="shared" ca="1" si="20"/>
        <v>814366.30257978069</v>
      </c>
      <c r="O148" s="16">
        <f t="shared" ca="1" si="21"/>
        <v>52752.308524000946</v>
      </c>
      <c r="P148">
        <f t="shared" ca="1" si="28"/>
        <v>2.3958853538023571E-3</v>
      </c>
    </row>
    <row r="149" spans="1:16" x14ac:dyDescent="0.2">
      <c r="A149" s="10"/>
      <c r="B149" s="10"/>
      <c r="D149" s="94">
        <f t="shared" si="30"/>
        <v>0</v>
      </c>
      <c r="E149" s="94">
        <f t="shared" si="30"/>
        <v>0</v>
      </c>
      <c r="F149" s="16">
        <f t="shared" si="22"/>
        <v>0</v>
      </c>
      <c r="G149" s="16">
        <f t="shared" si="23"/>
        <v>0</v>
      </c>
      <c r="H149" s="16">
        <f t="shared" si="24"/>
        <v>0</v>
      </c>
      <c r="I149" s="16">
        <f t="shared" si="25"/>
        <v>0</v>
      </c>
      <c r="J149" s="16">
        <f t="shared" si="26"/>
        <v>0</v>
      </c>
      <c r="K149" s="16">
        <f t="shared" ref="K149:K212" ca="1" si="31">+E$4+E$5*D149+E$6*D149^2</f>
        <v>-2.3958853538023571E-3</v>
      </c>
      <c r="L149" s="16">
        <f t="shared" ca="1" si="27"/>
        <v>5.7402666285646461E-6</v>
      </c>
      <c r="M149" s="16">
        <f t="shared" ref="M149:M212" ca="1" si="32">(M$1-M$2*D149+M$3*F149)^2</f>
        <v>398200.33752670599</v>
      </c>
      <c r="N149" s="16">
        <f t="shared" ref="N149:N212" ca="1" si="33">(-M$2+M$4*D149-M$5*F149)^2</f>
        <v>814366.30257978069</v>
      </c>
      <c r="O149" s="16">
        <f t="shared" ref="O149:O212" ca="1" si="34">+(M$3-D149*M$5+F149*M$6)^2</f>
        <v>52752.308524000946</v>
      </c>
      <c r="P149">
        <f t="shared" ca="1" si="28"/>
        <v>2.3958853538023571E-3</v>
      </c>
    </row>
    <row r="150" spans="1:16" x14ac:dyDescent="0.2">
      <c r="A150" s="10"/>
      <c r="B150" s="10"/>
      <c r="D150" s="94">
        <f t="shared" si="30"/>
        <v>0</v>
      </c>
      <c r="E150" s="94">
        <f t="shared" si="30"/>
        <v>0</v>
      </c>
      <c r="F150" s="16">
        <f t="shared" ref="F150:F213" si="35">D150*D150</f>
        <v>0</v>
      </c>
      <c r="G150" s="16">
        <f t="shared" ref="G150:G213" si="36">D150*F150</f>
        <v>0</v>
      </c>
      <c r="H150" s="16">
        <f t="shared" ref="H150:H213" si="37">F150*F150</f>
        <v>0</v>
      </c>
      <c r="I150" s="16">
        <f t="shared" ref="I150:I213" si="38">E150*D150</f>
        <v>0</v>
      </c>
      <c r="J150" s="16">
        <f t="shared" ref="J150:J213" si="39">I150*D150</f>
        <v>0</v>
      </c>
      <c r="K150" s="16">
        <f t="shared" ca="1" si="31"/>
        <v>-2.3958853538023571E-3</v>
      </c>
      <c r="L150" s="16">
        <f t="shared" ref="L150:L213" ca="1" si="40">+(K150-E150)^2</f>
        <v>5.7402666285646461E-6</v>
      </c>
      <c r="M150" s="16">
        <f t="shared" ca="1" si="32"/>
        <v>398200.33752670599</v>
      </c>
      <c r="N150" s="16">
        <f t="shared" ca="1" si="33"/>
        <v>814366.30257978069</v>
      </c>
      <c r="O150" s="16">
        <f t="shared" ca="1" si="34"/>
        <v>52752.308524000946</v>
      </c>
      <c r="P150">
        <f t="shared" ref="P150:P213" ca="1" si="41">+E150-K150</f>
        <v>2.3958853538023571E-3</v>
      </c>
    </row>
    <row r="151" spans="1:16" x14ac:dyDescent="0.2">
      <c r="A151" s="10"/>
      <c r="B151" s="10"/>
      <c r="D151" s="94">
        <f t="shared" si="30"/>
        <v>0</v>
      </c>
      <c r="E151" s="94">
        <f t="shared" si="30"/>
        <v>0</v>
      </c>
      <c r="F151" s="16">
        <f t="shared" si="35"/>
        <v>0</v>
      </c>
      <c r="G151" s="16">
        <f t="shared" si="36"/>
        <v>0</v>
      </c>
      <c r="H151" s="16">
        <f t="shared" si="37"/>
        <v>0</v>
      </c>
      <c r="I151" s="16">
        <f t="shared" si="38"/>
        <v>0</v>
      </c>
      <c r="J151" s="16">
        <f t="shared" si="39"/>
        <v>0</v>
      </c>
      <c r="K151" s="16">
        <f t="shared" ca="1" si="31"/>
        <v>-2.3958853538023571E-3</v>
      </c>
      <c r="L151" s="16">
        <f t="shared" ca="1" si="40"/>
        <v>5.7402666285646461E-6</v>
      </c>
      <c r="M151" s="16">
        <f t="shared" ca="1" si="32"/>
        <v>398200.33752670599</v>
      </c>
      <c r="N151" s="16">
        <f t="shared" ca="1" si="33"/>
        <v>814366.30257978069</v>
      </c>
      <c r="O151" s="16">
        <f t="shared" ca="1" si="34"/>
        <v>52752.308524000946</v>
      </c>
      <c r="P151">
        <f t="shared" ca="1" si="41"/>
        <v>2.3958853538023571E-3</v>
      </c>
    </row>
    <row r="152" spans="1:16" x14ac:dyDescent="0.2">
      <c r="A152" s="10"/>
      <c r="B152" s="10"/>
      <c r="D152" s="94">
        <f t="shared" si="30"/>
        <v>0</v>
      </c>
      <c r="E152" s="94">
        <f t="shared" si="30"/>
        <v>0</v>
      </c>
      <c r="F152" s="16">
        <f t="shared" si="35"/>
        <v>0</v>
      </c>
      <c r="G152" s="16">
        <f t="shared" si="36"/>
        <v>0</v>
      </c>
      <c r="H152" s="16">
        <f t="shared" si="37"/>
        <v>0</v>
      </c>
      <c r="I152" s="16">
        <f t="shared" si="38"/>
        <v>0</v>
      </c>
      <c r="J152" s="16">
        <f t="shared" si="39"/>
        <v>0</v>
      </c>
      <c r="K152" s="16">
        <f t="shared" ca="1" si="31"/>
        <v>-2.3958853538023571E-3</v>
      </c>
      <c r="L152" s="16">
        <f t="shared" ca="1" si="40"/>
        <v>5.7402666285646461E-6</v>
      </c>
      <c r="M152" s="16">
        <f t="shared" ca="1" si="32"/>
        <v>398200.33752670599</v>
      </c>
      <c r="N152" s="16">
        <f t="shared" ca="1" si="33"/>
        <v>814366.30257978069</v>
      </c>
      <c r="O152" s="16">
        <f t="shared" ca="1" si="34"/>
        <v>52752.308524000946</v>
      </c>
      <c r="P152">
        <f t="shared" ca="1" si="41"/>
        <v>2.3958853538023571E-3</v>
      </c>
    </row>
    <row r="153" spans="1:16" x14ac:dyDescent="0.2">
      <c r="A153" s="10"/>
      <c r="B153" s="10"/>
      <c r="D153" s="94">
        <f t="shared" si="30"/>
        <v>0</v>
      </c>
      <c r="E153" s="94">
        <f t="shared" si="30"/>
        <v>0</v>
      </c>
      <c r="F153" s="16">
        <f t="shared" si="35"/>
        <v>0</v>
      </c>
      <c r="G153" s="16">
        <f t="shared" si="36"/>
        <v>0</v>
      </c>
      <c r="H153" s="16">
        <f t="shared" si="37"/>
        <v>0</v>
      </c>
      <c r="I153" s="16">
        <f t="shared" si="38"/>
        <v>0</v>
      </c>
      <c r="J153" s="16">
        <f t="shared" si="39"/>
        <v>0</v>
      </c>
      <c r="K153" s="16">
        <f t="shared" ca="1" si="31"/>
        <v>-2.3958853538023571E-3</v>
      </c>
      <c r="L153" s="16">
        <f t="shared" ca="1" si="40"/>
        <v>5.7402666285646461E-6</v>
      </c>
      <c r="M153" s="16">
        <f t="shared" ca="1" si="32"/>
        <v>398200.33752670599</v>
      </c>
      <c r="N153" s="16">
        <f t="shared" ca="1" si="33"/>
        <v>814366.30257978069</v>
      </c>
      <c r="O153" s="16">
        <f t="shared" ca="1" si="34"/>
        <v>52752.308524000946</v>
      </c>
      <c r="P153">
        <f t="shared" ca="1" si="41"/>
        <v>2.3958853538023571E-3</v>
      </c>
    </row>
    <row r="154" spans="1:16" x14ac:dyDescent="0.2">
      <c r="A154" s="10"/>
      <c r="B154" s="10"/>
      <c r="D154" s="94">
        <f t="shared" si="30"/>
        <v>0</v>
      </c>
      <c r="E154" s="94">
        <f t="shared" si="30"/>
        <v>0</v>
      </c>
      <c r="F154" s="16">
        <f t="shared" si="35"/>
        <v>0</v>
      </c>
      <c r="G154" s="16">
        <f t="shared" si="36"/>
        <v>0</v>
      </c>
      <c r="H154" s="16">
        <f t="shared" si="37"/>
        <v>0</v>
      </c>
      <c r="I154" s="16">
        <f t="shared" si="38"/>
        <v>0</v>
      </c>
      <c r="J154" s="16">
        <f t="shared" si="39"/>
        <v>0</v>
      </c>
      <c r="K154" s="16">
        <f t="shared" ca="1" si="31"/>
        <v>-2.3958853538023571E-3</v>
      </c>
      <c r="L154" s="16">
        <f t="shared" ca="1" si="40"/>
        <v>5.7402666285646461E-6</v>
      </c>
      <c r="M154" s="16">
        <f t="shared" ca="1" si="32"/>
        <v>398200.33752670599</v>
      </c>
      <c r="N154" s="16">
        <f t="shared" ca="1" si="33"/>
        <v>814366.30257978069</v>
      </c>
      <c r="O154" s="16">
        <f t="shared" ca="1" si="34"/>
        <v>52752.308524000946</v>
      </c>
      <c r="P154">
        <f t="shared" ca="1" si="41"/>
        <v>2.3958853538023571E-3</v>
      </c>
    </row>
    <row r="155" spans="1:16" x14ac:dyDescent="0.2">
      <c r="A155" s="10"/>
      <c r="B155" s="10"/>
      <c r="D155" s="94">
        <f t="shared" si="30"/>
        <v>0</v>
      </c>
      <c r="E155" s="94">
        <f t="shared" si="30"/>
        <v>0</v>
      </c>
      <c r="F155" s="16">
        <f t="shared" si="35"/>
        <v>0</v>
      </c>
      <c r="G155" s="16">
        <f t="shared" si="36"/>
        <v>0</v>
      </c>
      <c r="H155" s="16">
        <f t="shared" si="37"/>
        <v>0</v>
      </c>
      <c r="I155" s="16">
        <f t="shared" si="38"/>
        <v>0</v>
      </c>
      <c r="J155" s="16">
        <f t="shared" si="39"/>
        <v>0</v>
      </c>
      <c r="K155" s="16">
        <f t="shared" ca="1" si="31"/>
        <v>-2.3958853538023571E-3</v>
      </c>
      <c r="L155" s="16">
        <f t="shared" ca="1" si="40"/>
        <v>5.7402666285646461E-6</v>
      </c>
      <c r="M155" s="16">
        <f t="shared" ca="1" si="32"/>
        <v>398200.33752670599</v>
      </c>
      <c r="N155" s="16">
        <f t="shared" ca="1" si="33"/>
        <v>814366.30257978069</v>
      </c>
      <c r="O155" s="16">
        <f t="shared" ca="1" si="34"/>
        <v>52752.308524000946</v>
      </c>
      <c r="P155">
        <f t="shared" ca="1" si="41"/>
        <v>2.3958853538023571E-3</v>
      </c>
    </row>
    <row r="156" spans="1:16" x14ac:dyDescent="0.2">
      <c r="A156" s="10"/>
      <c r="B156" s="10"/>
      <c r="D156" s="94">
        <f t="shared" si="30"/>
        <v>0</v>
      </c>
      <c r="E156" s="94">
        <f t="shared" si="30"/>
        <v>0</v>
      </c>
      <c r="F156" s="16">
        <f t="shared" si="35"/>
        <v>0</v>
      </c>
      <c r="G156" s="16">
        <f t="shared" si="36"/>
        <v>0</v>
      </c>
      <c r="H156" s="16">
        <f t="shared" si="37"/>
        <v>0</v>
      </c>
      <c r="I156" s="16">
        <f t="shared" si="38"/>
        <v>0</v>
      </c>
      <c r="J156" s="16">
        <f t="shared" si="39"/>
        <v>0</v>
      </c>
      <c r="K156" s="16">
        <f t="shared" ca="1" si="31"/>
        <v>-2.3958853538023571E-3</v>
      </c>
      <c r="L156" s="16">
        <f t="shared" ca="1" si="40"/>
        <v>5.7402666285646461E-6</v>
      </c>
      <c r="M156" s="16">
        <f t="shared" ca="1" si="32"/>
        <v>398200.33752670599</v>
      </c>
      <c r="N156" s="16">
        <f t="shared" ca="1" si="33"/>
        <v>814366.30257978069</v>
      </c>
      <c r="O156" s="16">
        <f t="shared" ca="1" si="34"/>
        <v>52752.308524000946</v>
      </c>
      <c r="P156">
        <f t="shared" ca="1" si="41"/>
        <v>2.3958853538023571E-3</v>
      </c>
    </row>
    <row r="157" spans="1:16" x14ac:dyDescent="0.2">
      <c r="A157" s="10"/>
      <c r="B157" s="10"/>
      <c r="D157" s="94">
        <f t="shared" si="30"/>
        <v>0</v>
      </c>
      <c r="E157" s="94">
        <f t="shared" si="30"/>
        <v>0</v>
      </c>
      <c r="F157" s="16">
        <f t="shared" si="35"/>
        <v>0</v>
      </c>
      <c r="G157" s="16">
        <f t="shared" si="36"/>
        <v>0</v>
      </c>
      <c r="H157" s="16">
        <f t="shared" si="37"/>
        <v>0</v>
      </c>
      <c r="I157" s="16">
        <f t="shared" si="38"/>
        <v>0</v>
      </c>
      <c r="J157" s="16">
        <f t="shared" si="39"/>
        <v>0</v>
      </c>
      <c r="K157" s="16">
        <f t="shared" ca="1" si="31"/>
        <v>-2.3958853538023571E-3</v>
      </c>
      <c r="L157" s="16">
        <f t="shared" ca="1" si="40"/>
        <v>5.7402666285646461E-6</v>
      </c>
      <c r="M157" s="16">
        <f t="shared" ca="1" si="32"/>
        <v>398200.33752670599</v>
      </c>
      <c r="N157" s="16">
        <f t="shared" ca="1" si="33"/>
        <v>814366.30257978069</v>
      </c>
      <c r="O157" s="16">
        <f t="shared" ca="1" si="34"/>
        <v>52752.308524000946</v>
      </c>
      <c r="P157">
        <f t="shared" ca="1" si="41"/>
        <v>2.3958853538023571E-3</v>
      </c>
    </row>
    <row r="158" spans="1:16" x14ac:dyDescent="0.2">
      <c r="A158" s="10"/>
      <c r="B158" s="10"/>
      <c r="D158" s="94">
        <f t="shared" si="30"/>
        <v>0</v>
      </c>
      <c r="E158" s="94">
        <f t="shared" si="30"/>
        <v>0</v>
      </c>
      <c r="F158" s="16">
        <f t="shared" si="35"/>
        <v>0</v>
      </c>
      <c r="G158" s="16">
        <f t="shared" si="36"/>
        <v>0</v>
      </c>
      <c r="H158" s="16">
        <f t="shared" si="37"/>
        <v>0</v>
      </c>
      <c r="I158" s="16">
        <f t="shared" si="38"/>
        <v>0</v>
      </c>
      <c r="J158" s="16">
        <f t="shared" si="39"/>
        <v>0</v>
      </c>
      <c r="K158" s="16">
        <f t="shared" ca="1" si="31"/>
        <v>-2.3958853538023571E-3</v>
      </c>
      <c r="L158" s="16">
        <f t="shared" ca="1" si="40"/>
        <v>5.7402666285646461E-6</v>
      </c>
      <c r="M158" s="16">
        <f t="shared" ca="1" si="32"/>
        <v>398200.33752670599</v>
      </c>
      <c r="N158" s="16">
        <f t="shared" ca="1" si="33"/>
        <v>814366.30257978069</v>
      </c>
      <c r="O158" s="16">
        <f t="shared" ca="1" si="34"/>
        <v>52752.308524000946</v>
      </c>
      <c r="P158">
        <f t="shared" ca="1" si="41"/>
        <v>2.3958853538023571E-3</v>
      </c>
    </row>
    <row r="159" spans="1:16" x14ac:dyDescent="0.2">
      <c r="A159" s="10"/>
      <c r="B159" s="10"/>
      <c r="D159" s="94">
        <f t="shared" si="30"/>
        <v>0</v>
      </c>
      <c r="E159" s="94">
        <f t="shared" si="30"/>
        <v>0</v>
      </c>
      <c r="F159" s="16">
        <f t="shared" si="35"/>
        <v>0</v>
      </c>
      <c r="G159" s="16">
        <f t="shared" si="36"/>
        <v>0</v>
      </c>
      <c r="H159" s="16">
        <f t="shared" si="37"/>
        <v>0</v>
      </c>
      <c r="I159" s="16">
        <f t="shared" si="38"/>
        <v>0</v>
      </c>
      <c r="J159" s="16">
        <f t="shared" si="39"/>
        <v>0</v>
      </c>
      <c r="K159" s="16">
        <f t="shared" ca="1" si="31"/>
        <v>-2.3958853538023571E-3</v>
      </c>
      <c r="L159" s="16">
        <f t="shared" ca="1" si="40"/>
        <v>5.7402666285646461E-6</v>
      </c>
      <c r="M159" s="16">
        <f t="shared" ca="1" si="32"/>
        <v>398200.33752670599</v>
      </c>
      <c r="N159" s="16">
        <f t="shared" ca="1" si="33"/>
        <v>814366.30257978069</v>
      </c>
      <c r="O159" s="16">
        <f t="shared" ca="1" si="34"/>
        <v>52752.308524000946</v>
      </c>
      <c r="P159">
        <f t="shared" ca="1" si="41"/>
        <v>2.3958853538023571E-3</v>
      </c>
    </row>
    <row r="160" spans="1:16" x14ac:dyDescent="0.2">
      <c r="A160" s="10"/>
      <c r="B160" s="10"/>
      <c r="D160" s="94">
        <f t="shared" si="30"/>
        <v>0</v>
      </c>
      <c r="E160" s="94">
        <f t="shared" si="30"/>
        <v>0</v>
      </c>
      <c r="F160" s="16">
        <f t="shared" si="35"/>
        <v>0</v>
      </c>
      <c r="G160" s="16">
        <f t="shared" si="36"/>
        <v>0</v>
      </c>
      <c r="H160" s="16">
        <f t="shared" si="37"/>
        <v>0</v>
      </c>
      <c r="I160" s="16">
        <f t="shared" si="38"/>
        <v>0</v>
      </c>
      <c r="J160" s="16">
        <f t="shared" si="39"/>
        <v>0</v>
      </c>
      <c r="K160" s="16">
        <f t="shared" ca="1" si="31"/>
        <v>-2.3958853538023571E-3</v>
      </c>
      <c r="L160" s="16">
        <f t="shared" ca="1" si="40"/>
        <v>5.7402666285646461E-6</v>
      </c>
      <c r="M160" s="16">
        <f t="shared" ca="1" si="32"/>
        <v>398200.33752670599</v>
      </c>
      <c r="N160" s="16">
        <f t="shared" ca="1" si="33"/>
        <v>814366.30257978069</v>
      </c>
      <c r="O160" s="16">
        <f t="shared" ca="1" si="34"/>
        <v>52752.308524000946</v>
      </c>
      <c r="P160">
        <f t="shared" ca="1" si="41"/>
        <v>2.3958853538023571E-3</v>
      </c>
    </row>
    <row r="161" spans="4:16" x14ac:dyDescent="0.2">
      <c r="D161" s="94">
        <f t="shared" si="30"/>
        <v>0</v>
      </c>
      <c r="E161" s="94">
        <f t="shared" si="30"/>
        <v>0</v>
      </c>
      <c r="F161" s="16">
        <f t="shared" si="35"/>
        <v>0</v>
      </c>
      <c r="G161" s="16">
        <f t="shared" si="36"/>
        <v>0</v>
      </c>
      <c r="H161" s="16">
        <f t="shared" si="37"/>
        <v>0</v>
      </c>
      <c r="I161" s="16">
        <f t="shared" si="38"/>
        <v>0</v>
      </c>
      <c r="J161" s="16">
        <f t="shared" si="39"/>
        <v>0</v>
      </c>
      <c r="K161" s="16">
        <f t="shared" ca="1" si="31"/>
        <v>-2.3958853538023571E-3</v>
      </c>
      <c r="L161" s="16">
        <f t="shared" ca="1" si="40"/>
        <v>5.7402666285646461E-6</v>
      </c>
      <c r="M161" s="16">
        <f t="shared" ca="1" si="32"/>
        <v>398200.33752670599</v>
      </c>
      <c r="N161" s="16">
        <f t="shared" ca="1" si="33"/>
        <v>814366.30257978069</v>
      </c>
      <c r="O161" s="16">
        <f t="shared" ca="1" si="34"/>
        <v>52752.308524000946</v>
      </c>
      <c r="P161">
        <f t="shared" ca="1" si="41"/>
        <v>2.3958853538023571E-3</v>
      </c>
    </row>
    <row r="162" spans="4:16" x14ac:dyDescent="0.2">
      <c r="D162" s="94">
        <f t="shared" si="30"/>
        <v>0</v>
      </c>
      <c r="E162" s="94">
        <f t="shared" si="30"/>
        <v>0</v>
      </c>
      <c r="F162" s="16">
        <f t="shared" si="35"/>
        <v>0</v>
      </c>
      <c r="G162" s="16">
        <f t="shared" si="36"/>
        <v>0</v>
      </c>
      <c r="H162" s="16">
        <f t="shared" si="37"/>
        <v>0</v>
      </c>
      <c r="I162" s="16">
        <f t="shared" si="38"/>
        <v>0</v>
      </c>
      <c r="J162" s="16">
        <f t="shared" si="39"/>
        <v>0</v>
      </c>
      <c r="K162" s="16">
        <f t="shared" ca="1" si="31"/>
        <v>-2.3958853538023571E-3</v>
      </c>
      <c r="L162" s="16">
        <f t="shared" ca="1" si="40"/>
        <v>5.7402666285646461E-6</v>
      </c>
      <c r="M162" s="16">
        <f t="shared" ca="1" si="32"/>
        <v>398200.33752670599</v>
      </c>
      <c r="N162" s="16">
        <f t="shared" ca="1" si="33"/>
        <v>814366.30257978069</v>
      </c>
      <c r="O162" s="16">
        <f t="shared" ca="1" si="34"/>
        <v>52752.308524000946</v>
      </c>
      <c r="P162">
        <f t="shared" ca="1" si="41"/>
        <v>2.3958853538023571E-3</v>
      </c>
    </row>
    <row r="163" spans="4:16" x14ac:dyDescent="0.2">
      <c r="D163" s="94">
        <f t="shared" si="30"/>
        <v>0</v>
      </c>
      <c r="E163" s="94">
        <f t="shared" si="30"/>
        <v>0</v>
      </c>
      <c r="F163" s="16">
        <f t="shared" si="35"/>
        <v>0</v>
      </c>
      <c r="G163" s="16">
        <f t="shared" si="36"/>
        <v>0</v>
      </c>
      <c r="H163" s="16">
        <f t="shared" si="37"/>
        <v>0</v>
      </c>
      <c r="I163" s="16">
        <f t="shared" si="38"/>
        <v>0</v>
      </c>
      <c r="J163" s="16">
        <f t="shared" si="39"/>
        <v>0</v>
      </c>
      <c r="K163" s="16">
        <f t="shared" ca="1" si="31"/>
        <v>-2.3958853538023571E-3</v>
      </c>
      <c r="L163" s="16">
        <f t="shared" ca="1" si="40"/>
        <v>5.7402666285646461E-6</v>
      </c>
      <c r="M163" s="16">
        <f t="shared" ca="1" si="32"/>
        <v>398200.33752670599</v>
      </c>
      <c r="N163" s="16">
        <f t="shared" ca="1" si="33"/>
        <v>814366.30257978069</v>
      </c>
      <c r="O163" s="16">
        <f t="shared" ca="1" si="34"/>
        <v>52752.308524000946</v>
      </c>
      <c r="P163">
        <f t="shared" ca="1" si="41"/>
        <v>2.3958853538023571E-3</v>
      </c>
    </row>
    <row r="164" spans="4:16" x14ac:dyDescent="0.2">
      <c r="D164" s="94">
        <f t="shared" si="30"/>
        <v>0</v>
      </c>
      <c r="E164" s="94">
        <f t="shared" si="30"/>
        <v>0</v>
      </c>
      <c r="F164" s="16">
        <f t="shared" si="35"/>
        <v>0</v>
      </c>
      <c r="G164" s="16">
        <f t="shared" si="36"/>
        <v>0</v>
      </c>
      <c r="H164" s="16">
        <f t="shared" si="37"/>
        <v>0</v>
      </c>
      <c r="I164" s="16">
        <f t="shared" si="38"/>
        <v>0</v>
      </c>
      <c r="J164" s="16">
        <f t="shared" si="39"/>
        <v>0</v>
      </c>
      <c r="K164" s="16">
        <f t="shared" ca="1" si="31"/>
        <v>-2.3958853538023571E-3</v>
      </c>
      <c r="L164" s="16">
        <f t="shared" ca="1" si="40"/>
        <v>5.7402666285646461E-6</v>
      </c>
      <c r="M164" s="16">
        <f t="shared" ca="1" si="32"/>
        <v>398200.33752670599</v>
      </c>
      <c r="N164" s="16">
        <f t="shared" ca="1" si="33"/>
        <v>814366.30257978069</v>
      </c>
      <c r="O164" s="16">
        <f t="shared" ca="1" si="34"/>
        <v>52752.308524000946</v>
      </c>
      <c r="P164">
        <f t="shared" ca="1" si="41"/>
        <v>2.3958853538023571E-3</v>
      </c>
    </row>
    <row r="165" spans="4:16" x14ac:dyDescent="0.2">
      <c r="D165" s="94">
        <f t="shared" si="30"/>
        <v>0</v>
      </c>
      <c r="E165" s="94">
        <f t="shared" si="30"/>
        <v>0</v>
      </c>
      <c r="F165" s="16">
        <f t="shared" si="35"/>
        <v>0</v>
      </c>
      <c r="G165" s="16">
        <f t="shared" si="36"/>
        <v>0</v>
      </c>
      <c r="H165" s="16">
        <f t="shared" si="37"/>
        <v>0</v>
      </c>
      <c r="I165" s="16">
        <f t="shared" si="38"/>
        <v>0</v>
      </c>
      <c r="J165" s="16">
        <f t="shared" si="39"/>
        <v>0</v>
      </c>
      <c r="K165" s="16">
        <f t="shared" ca="1" si="31"/>
        <v>-2.3958853538023571E-3</v>
      </c>
      <c r="L165" s="16">
        <f t="shared" ca="1" si="40"/>
        <v>5.7402666285646461E-6</v>
      </c>
      <c r="M165" s="16">
        <f t="shared" ca="1" si="32"/>
        <v>398200.33752670599</v>
      </c>
      <c r="N165" s="16">
        <f t="shared" ca="1" si="33"/>
        <v>814366.30257978069</v>
      </c>
      <c r="O165" s="16">
        <f t="shared" ca="1" si="34"/>
        <v>52752.308524000946</v>
      </c>
      <c r="P165">
        <f t="shared" ca="1" si="41"/>
        <v>2.3958853538023571E-3</v>
      </c>
    </row>
    <row r="166" spans="4:16" x14ac:dyDescent="0.2">
      <c r="D166" s="94">
        <f t="shared" si="30"/>
        <v>0</v>
      </c>
      <c r="E166" s="94">
        <f t="shared" si="30"/>
        <v>0</v>
      </c>
      <c r="F166" s="16">
        <f t="shared" si="35"/>
        <v>0</v>
      </c>
      <c r="G166" s="16">
        <f t="shared" si="36"/>
        <v>0</v>
      </c>
      <c r="H166" s="16">
        <f t="shared" si="37"/>
        <v>0</v>
      </c>
      <c r="I166" s="16">
        <f t="shared" si="38"/>
        <v>0</v>
      </c>
      <c r="J166" s="16">
        <f t="shared" si="39"/>
        <v>0</v>
      </c>
      <c r="K166" s="16">
        <f t="shared" ca="1" si="31"/>
        <v>-2.3958853538023571E-3</v>
      </c>
      <c r="L166" s="16">
        <f t="shared" ca="1" si="40"/>
        <v>5.7402666285646461E-6</v>
      </c>
      <c r="M166" s="16">
        <f t="shared" ca="1" si="32"/>
        <v>398200.33752670599</v>
      </c>
      <c r="N166" s="16">
        <f t="shared" ca="1" si="33"/>
        <v>814366.30257978069</v>
      </c>
      <c r="O166" s="16">
        <f t="shared" ca="1" si="34"/>
        <v>52752.308524000946</v>
      </c>
      <c r="P166">
        <f t="shared" ca="1" si="41"/>
        <v>2.3958853538023571E-3</v>
      </c>
    </row>
    <row r="167" spans="4:16" x14ac:dyDescent="0.2">
      <c r="D167" s="94">
        <f t="shared" si="30"/>
        <v>0</v>
      </c>
      <c r="E167" s="94">
        <f t="shared" si="30"/>
        <v>0</v>
      </c>
      <c r="F167" s="16">
        <f t="shared" si="35"/>
        <v>0</v>
      </c>
      <c r="G167" s="16">
        <f t="shared" si="36"/>
        <v>0</v>
      </c>
      <c r="H167" s="16">
        <f t="shared" si="37"/>
        <v>0</v>
      </c>
      <c r="I167" s="16">
        <f t="shared" si="38"/>
        <v>0</v>
      </c>
      <c r="J167" s="16">
        <f t="shared" si="39"/>
        <v>0</v>
      </c>
      <c r="K167" s="16">
        <f t="shared" ca="1" si="31"/>
        <v>-2.3958853538023571E-3</v>
      </c>
      <c r="L167" s="16">
        <f t="shared" ca="1" si="40"/>
        <v>5.7402666285646461E-6</v>
      </c>
      <c r="M167" s="16">
        <f t="shared" ca="1" si="32"/>
        <v>398200.33752670599</v>
      </c>
      <c r="N167" s="16">
        <f t="shared" ca="1" si="33"/>
        <v>814366.30257978069</v>
      </c>
      <c r="O167" s="16">
        <f t="shared" ca="1" si="34"/>
        <v>52752.308524000946</v>
      </c>
      <c r="P167">
        <f t="shared" ca="1" si="41"/>
        <v>2.3958853538023571E-3</v>
      </c>
    </row>
    <row r="168" spans="4:16" x14ac:dyDescent="0.2">
      <c r="D168" s="94">
        <f t="shared" si="30"/>
        <v>0</v>
      </c>
      <c r="E168" s="94">
        <f t="shared" si="30"/>
        <v>0</v>
      </c>
      <c r="F168" s="16">
        <f t="shared" si="35"/>
        <v>0</v>
      </c>
      <c r="G168" s="16">
        <f t="shared" si="36"/>
        <v>0</v>
      </c>
      <c r="H168" s="16">
        <f t="shared" si="37"/>
        <v>0</v>
      </c>
      <c r="I168" s="16">
        <f t="shared" si="38"/>
        <v>0</v>
      </c>
      <c r="J168" s="16">
        <f t="shared" si="39"/>
        <v>0</v>
      </c>
      <c r="K168" s="16">
        <f t="shared" ca="1" si="31"/>
        <v>-2.3958853538023571E-3</v>
      </c>
      <c r="L168" s="16">
        <f t="shared" ca="1" si="40"/>
        <v>5.7402666285646461E-6</v>
      </c>
      <c r="M168" s="16">
        <f t="shared" ca="1" si="32"/>
        <v>398200.33752670599</v>
      </c>
      <c r="N168" s="16">
        <f t="shared" ca="1" si="33"/>
        <v>814366.30257978069</v>
      </c>
      <c r="O168" s="16">
        <f t="shared" ca="1" si="34"/>
        <v>52752.308524000946</v>
      </c>
      <c r="P168">
        <f t="shared" ca="1" si="41"/>
        <v>2.3958853538023571E-3</v>
      </c>
    </row>
    <row r="169" spans="4:16" x14ac:dyDescent="0.2">
      <c r="D169" s="94">
        <f t="shared" si="30"/>
        <v>0</v>
      </c>
      <c r="E169" s="94">
        <f t="shared" si="30"/>
        <v>0</v>
      </c>
      <c r="F169" s="16">
        <f t="shared" si="35"/>
        <v>0</v>
      </c>
      <c r="G169" s="16">
        <f t="shared" si="36"/>
        <v>0</v>
      </c>
      <c r="H169" s="16">
        <f t="shared" si="37"/>
        <v>0</v>
      </c>
      <c r="I169" s="16">
        <f t="shared" si="38"/>
        <v>0</v>
      </c>
      <c r="J169" s="16">
        <f t="shared" si="39"/>
        <v>0</v>
      </c>
      <c r="K169" s="16">
        <f t="shared" ca="1" si="31"/>
        <v>-2.3958853538023571E-3</v>
      </c>
      <c r="L169" s="16">
        <f t="shared" ca="1" si="40"/>
        <v>5.7402666285646461E-6</v>
      </c>
      <c r="M169" s="16">
        <f t="shared" ca="1" si="32"/>
        <v>398200.33752670599</v>
      </c>
      <c r="N169" s="16">
        <f t="shared" ca="1" si="33"/>
        <v>814366.30257978069</v>
      </c>
      <c r="O169" s="16">
        <f t="shared" ca="1" si="34"/>
        <v>52752.308524000946</v>
      </c>
      <c r="P169">
        <f t="shared" ca="1" si="41"/>
        <v>2.3958853538023571E-3</v>
      </c>
    </row>
    <row r="170" spans="4:16" x14ac:dyDescent="0.2">
      <c r="D170" s="94">
        <f t="shared" si="30"/>
        <v>0</v>
      </c>
      <c r="E170" s="94">
        <f t="shared" si="30"/>
        <v>0</v>
      </c>
      <c r="F170" s="16">
        <f t="shared" si="35"/>
        <v>0</v>
      </c>
      <c r="G170" s="16">
        <f t="shared" si="36"/>
        <v>0</v>
      </c>
      <c r="H170" s="16">
        <f t="shared" si="37"/>
        <v>0</v>
      </c>
      <c r="I170" s="16">
        <f t="shared" si="38"/>
        <v>0</v>
      </c>
      <c r="J170" s="16">
        <f t="shared" si="39"/>
        <v>0</v>
      </c>
      <c r="K170" s="16">
        <f t="shared" ca="1" si="31"/>
        <v>-2.3958853538023571E-3</v>
      </c>
      <c r="L170" s="16">
        <f t="shared" ca="1" si="40"/>
        <v>5.7402666285646461E-6</v>
      </c>
      <c r="M170" s="16">
        <f t="shared" ca="1" si="32"/>
        <v>398200.33752670599</v>
      </c>
      <c r="N170" s="16">
        <f t="shared" ca="1" si="33"/>
        <v>814366.30257978069</v>
      </c>
      <c r="O170" s="16">
        <f t="shared" ca="1" si="34"/>
        <v>52752.308524000946</v>
      </c>
      <c r="P170">
        <f t="shared" ca="1" si="41"/>
        <v>2.3958853538023571E-3</v>
      </c>
    </row>
    <row r="171" spans="4:16" x14ac:dyDescent="0.2">
      <c r="D171" s="94">
        <f t="shared" si="30"/>
        <v>0</v>
      </c>
      <c r="E171" s="94">
        <f t="shared" si="30"/>
        <v>0</v>
      </c>
      <c r="F171" s="16">
        <f t="shared" si="35"/>
        <v>0</v>
      </c>
      <c r="G171" s="16">
        <f t="shared" si="36"/>
        <v>0</v>
      </c>
      <c r="H171" s="16">
        <f t="shared" si="37"/>
        <v>0</v>
      </c>
      <c r="I171" s="16">
        <f t="shared" si="38"/>
        <v>0</v>
      </c>
      <c r="J171" s="16">
        <f t="shared" si="39"/>
        <v>0</v>
      </c>
      <c r="K171" s="16">
        <f t="shared" ca="1" si="31"/>
        <v>-2.3958853538023571E-3</v>
      </c>
      <c r="L171" s="16">
        <f t="shared" ca="1" si="40"/>
        <v>5.7402666285646461E-6</v>
      </c>
      <c r="M171" s="16">
        <f t="shared" ca="1" si="32"/>
        <v>398200.33752670599</v>
      </c>
      <c r="N171" s="16">
        <f t="shared" ca="1" si="33"/>
        <v>814366.30257978069</v>
      </c>
      <c r="O171" s="16">
        <f t="shared" ca="1" si="34"/>
        <v>52752.308524000946</v>
      </c>
      <c r="P171">
        <f t="shared" ca="1" si="41"/>
        <v>2.3958853538023571E-3</v>
      </c>
    </row>
    <row r="172" spans="4:16" x14ac:dyDescent="0.2">
      <c r="D172" s="94">
        <f t="shared" si="30"/>
        <v>0</v>
      </c>
      <c r="E172" s="94">
        <f t="shared" si="30"/>
        <v>0</v>
      </c>
      <c r="F172" s="16">
        <f t="shared" si="35"/>
        <v>0</v>
      </c>
      <c r="G172" s="16">
        <f t="shared" si="36"/>
        <v>0</v>
      </c>
      <c r="H172" s="16">
        <f t="shared" si="37"/>
        <v>0</v>
      </c>
      <c r="I172" s="16">
        <f t="shared" si="38"/>
        <v>0</v>
      </c>
      <c r="J172" s="16">
        <f t="shared" si="39"/>
        <v>0</v>
      </c>
      <c r="K172" s="16">
        <f t="shared" ca="1" si="31"/>
        <v>-2.3958853538023571E-3</v>
      </c>
      <c r="L172" s="16">
        <f t="shared" ca="1" si="40"/>
        <v>5.7402666285646461E-6</v>
      </c>
      <c r="M172" s="16">
        <f t="shared" ca="1" si="32"/>
        <v>398200.33752670599</v>
      </c>
      <c r="N172" s="16">
        <f t="shared" ca="1" si="33"/>
        <v>814366.30257978069</v>
      </c>
      <c r="O172" s="16">
        <f t="shared" ca="1" si="34"/>
        <v>52752.308524000946</v>
      </c>
      <c r="P172">
        <f t="shared" ca="1" si="41"/>
        <v>2.3958853538023571E-3</v>
      </c>
    </row>
    <row r="173" spans="4:16" x14ac:dyDescent="0.2">
      <c r="D173" s="94">
        <f t="shared" si="30"/>
        <v>0</v>
      </c>
      <c r="E173" s="94">
        <f t="shared" si="30"/>
        <v>0</v>
      </c>
      <c r="F173" s="16">
        <f t="shared" si="35"/>
        <v>0</v>
      </c>
      <c r="G173" s="16">
        <f t="shared" si="36"/>
        <v>0</v>
      </c>
      <c r="H173" s="16">
        <f t="shared" si="37"/>
        <v>0</v>
      </c>
      <c r="I173" s="16">
        <f t="shared" si="38"/>
        <v>0</v>
      </c>
      <c r="J173" s="16">
        <f t="shared" si="39"/>
        <v>0</v>
      </c>
      <c r="K173" s="16">
        <f t="shared" ca="1" si="31"/>
        <v>-2.3958853538023571E-3</v>
      </c>
      <c r="L173" s="16">
        <f t="shared" ca="1" si="40"/>
        <v>5.7402666285646461E-6</v>
      </c>
      <c r="M173" s="16">
        <f t="shared" ca="1" si="32"/>
        <v>398200.33752670599</v>
      </c>
      <c r="N173" s="16">
        <f t="shared" ca="1" si="33"/>
        <v>814366.30257978069</v>
      </c>
      <c r="O173" s="16">
        <f t="shared" ca="1" si="34"/>
        <v>52752.308524000946</v>
      </c>
      <c r="P173">
        <f t="shared" ca="1" si="41"/>
        <v>2.3958853538023571E-3</v>
      </c>
    </row>
    <row r="174" spans="4:16" x14ac:dyDescent="0.2">
      <c r="D174" s="94">
        <f t="shared" si="30"/>
        <v>0</v>
      </c>
      <c r="E174" s="94">
        <f t="shared" si="30"/>
        <v>0</v>
      </c>
      <c r="F174" s="16">
        <f t="shared" si="35"/>
        <v>0</v>
      </c>
      <c r="G174" s="16">
        <f t="shared" si="36"/>
        <v>0</v>
      </c>
      <c r="H174" s="16">
        <f t="shared" si="37"/>
        <v>0</v>
      </c>
      <c r="I174" s="16">
        <f t="shared" si="38"/>
        <v>0</v>
      </c>
      <c r="J174" s="16">
        <f t="shared" si="39"/>
        <v>0</v>
      </c>
      <c r="K174" s="16">
        <f t="shared" ca="1" si="31"/>
        <v>-2.3958853538023571E-3</v>
      </c>
      <c r="L174" s="16">
        <f t="shared" ca="1" si="40"/>
        <v>5.7402666285646461E-6</v>
      </c>
      <c r="M174" s="16">
        <f t="shared" ca="1" si="32"/>
        <v>398200.33752670599</v>
      </c>
      <c r="N174" s="16">
        <f t="shared" ca="1" si="33"/>
        <v>814366.30257978069</v>
      </c>
      <c r="O174" s="16">
        <f t="shared" ca="1" si="34"/>
        <v>52752.308524000946</v>
      </c>
      <c r="P174">
        <f t="shared" ca="1" si="41"/>
        <v>2.3958853538023571E-3</v>
      </c>
    </row>
    <row r="175" spans="4:16" x14ac:dyDescent="0.2">
      <c r="D175" s="94">
        <f t="shared" si="30"/>
        <v>0</v>
      </c>
      <c r="E175" s="94">
        <f t="shared" si="30"/>
        <v>0</v>
      </c>
      <c r="F175" s="16">
        <f t="shared" si="35"/>
        <v>0</v>
      </c>
      <c r="G175" s="16">
        <f t="shared" si="36"/>
        <v>0</v>
      </c>
      <c r="H175" s="16">
        <f t="shared" si="37"/>
        <v>0</v>
      </c>
      <c r="I175" s="16">
        <f t="shared" si="38"/>
        <v>0</v>
      </c>
      <c r="J175" s="16">
        <f t="shared" si="39"/>
        <v>0</v>
      </c>
      <c r="K175" s="16">
        <f t="shared" ca="1" si="31"/>
        <v>-2.3958853538023571E-3</v>
      </c>
      <c r="L175" s="16">
        <f t="shared" ca="1" si="40"/>
        <v>5.7402666285646461E-6</v>
      </c>
      <c r="M175" s="16">
        <f t="shared" ca="1" si="32"/>
        <v>398200.33752670599</v>
      </c>
      <c r="N175" s="16">
        <f t="shared" ca="1" si="33"/>
        <v>814366.30257978069</v>
      </c>
      <c r="O175" s="16">
        <f t="shared" ca="1" si="34"/>
        <v>52752.308524000946</v>
      </c>
      <c r="P175">
        <f t="shared" ca="1" si="41"/>
        <v>2.3958853538023571E-3</v>
      </c>
    </row>
    <row r="176" spans="4:16" x14ac:dyDescent="0.2">
      <c r="D176" s="94">
        <f t="shared" si="30"/>
        <v>0</v>
      </c>
      <c r="E176" s="94">
        <f t="shared" si="30"/>
        <v>0</v>
      </c>
      <c r="F176" s="16">
        <f t="shared" si="35"/>
        <v>0</v>
      </c>
      <c r="G176" s="16">
        <f t="shared" si="36"/>
        <v>0</v>
      </c>
      <c r="H176" s="16">
        <f t="shared" si="37"/>
        <v>0</v>
      </c>
      <c r="I176" s="16">
        <f t="shared" si="38"/>
        <v>0</v>
      </c>
      <c r="J176" s="16">
        <f t="shared" si="39"/>
        <v>0</v>
      </c>
      <c r="K176" s="16">
        <f t="shared" ca="1" si="31"/>
        <v>-2.3958853538023571E-3</v>
      </c>
      <c r="L176" s="16">
        <f t="shared" ca="1" si="40"/>
        <v>5.7402666285646461E-6</v>
      </c>
      <c r="M176" s="16">
        <f t="shared" ca="1" si="32"/>
        <v>398200.33752670599</v>
      </c>
      <c r="N176" s="16">
        <f t="shared" ca="1" si="33"/>
        <v>814366.30257978069</v>
      </c>
      <c r="O176" s="16">
        <f t="shared" ca="1" si="34"/>
        <v>52752.308524000946</v>
      </c>
      <c r="P176">
        <f t="shared" ca="1" si="41"/>
        <v>2.3958853538023571E-3</v>
      </c>
    </row>
    <row r="177" spans="4:16" x14ac:dyDescent="0.2">
      <c r="D177" s="94">
        <f t="shared" si="30"/>
        <v>0</v>
      </c>
      <c r="E177" s="94">
        <f t="shared" si="30"/>
        <v>0</v>
      </c>
      <c r="F177" s="16">
        <f t="shared" si="35"/>
        <v>0</v>
      </c>
      <c r="G177" s="16">
        <f t="shared" si="36"/>
        <v>0</v>
      </c>
      <c r="H177" s="16">
        <f t="shared" si="37"/>
        <v>0</v>
      </c>
      <c r="I177" s="16">
        <f t="shared" si="38"/>
        <v>0</v>
      </c>
      <c r="J177" s="16">
        <f t="shared" si="39"/>
        <v>0</v>
      </c>
      <c r="K177" s="16">
        <f t="shared" ca="1" si="31"/>
        <v>-2.3958853538023571E-3</v>
      </c>
      <c r="L177" s="16">
        <f t="shared" ca="1" si="40"/>
        <v>5.7402666285646461E-6</v>
      </c>
      <c r="M177" s="16">
        <f t="shared" ca="1" si="32"/>
        <v>398200.33752670599</v>
      </c>
      <c r="N177" s="16">
        <f t="shared" ca="1" si="33"/>
        <v>814366.30257978069</v>
      </c>
      <c r="O177" s="16">
        <f t="shared" ca="1" si="34"/>
        <v>52752.308524000946</v>
      </c>
      <c r="P177">
        <f t="shared" ca="1" si="41"/>
        <v>2.3958853538023571E-3</v>
      </c>
    </row>
    <row r="178" spans="4:16" x14ac:dyDescent="0.2">
      <c r="D178" s="94">
        <f t="shared" si="30"/>
        <v>0</v>
      </c>
      <c r="E178" s="94">
        <f t="shared" si="30"/>
        <v>0</v>
      </c>
      <c r="F178" s="16">
        <f t="shared" si="35"/>
        <v>0</v>
      </c>
      <c r="G178" s="16">
        <f t="shared" si="36"/>
        <v>0</v>
      </c>
      <c r="H178" s="16">
        <f t="shared" si="37"/>
        <v>0</v>
      </c>
      <c r="I178" s="16">
        <f t="shared" si="38"/>
        <v>0</v>
      </c>
      <c r="J178" s="16">
        <f t="shared" si="39"/>
        <v>0</v>
      </c>
      <c r="K178" s="16">
        <f t="shared" ca="1" si="31"/>
        <v>-2.3958853538023571E-3</v>
      </c>
      <c r="L178" s="16">
        <f t="shared" ca="1" si="40"/>
        <v>5.7402666285646461E-6</v>
      </c>
      <c r="M178" s="16">
        <f t="shared" ca="1" si="32"/>
        <v>398200.33752670599</v>
      </c>
      <c r="N178" s="16">
        <f t="shared" ca="1" si="33"/>
        <v>814366.30257978069</v>
      </c>
      <c r="O178" s="16">
        <f t="shared" ca="1" si="34"/>
        <v>52752.308524000946</v>
      </c>
      <c r="P178">
        <f t="shared" ca="1" si="41"/>
        <v>2.3958853538023571E-3</v>
      </c>
    </row>
    <row r="179" spans="4:16" x14ac:dyDescent="0.2">
      <c r="D179" s="94">
        <f t="shared" si="30"/>
        <v>0</v>
      </c>
      <c r="E179" s="94">
        <f t="shared" si="30"/>
        <v>0</v>
      </c>
      <c r="F179" s="16">
        <f t="shared" si="35"/>
        <v>0</v>
      </c>
      <c r="G179" s="16">
        <f t="shared" si="36"/>
        <v>0</v>
      </c>
      <c r="H179" s="16">
        <f t="shared" si="37"/>
        <v>0</v>
      </c>
      <c r="I179" s="16">
        <f t="shared" si="38"/>
        <v>0</v>
      </c>
      <c r="J179" s="16">
        <f t="shared" si="39"/>
        <v>0</v>
      </c>
      <c r="K179" s="16">
        <f t="shared" ca="1" si="31"/>
        <v>-2.3958853538023571E-3</v>
      </c>
      <c r="L179" s="16">
        <f t="shared" ca="1" si="40"/>
        <v>5.7402666285646461E-6</v>
      </c>
      <c r="M179" s="16">
        <f t="shared" ca="1" si="32"/>
        <v>398200.33752670599</v>
      </c>
      <c r="N179" s="16">
        <f t="shared" ca="1" si="33"/>
        <v>814366.30257978069</v>
      </c>
      <c r="O179" s="16">
        <f t="shared" ca="1" si="34"/>
        <v>52752.308524000946</v>
      </c>
      <c r="P179">
        <f t="shared" ca="1" si="41"/>
        <v>2.3958853538023571E-3</v>
      </c>
    </row>
    <row r="180" spans="4:16" x14ac:dyDescent="0.2">
      <c r="D180" s="94">
        <f t="shared" si="30"/>
        <v>0</v>
      </c>
      <c r="E180" s="94">
        <f t="shared" si="30"/>
        <v>0</v>
      </c>
      <c r="F180" s="16">
        <f t="shared" si="35"/>
        <v>0</v>
      </c>
      <c r="G180" s="16">
        <f t="shared" si="36"/>
        <v>0</v>
      </c>
      <c r="H180" s="16">
        <f t="shared" si="37"/>
        <v>0</v>
      </c>
      <c r="I180" s="16">
        <f t="shared" si="38"/>
        <v>0</v>
      </c>
      <c r="J180" s="16">
        <f t="shared" si="39"/>
        <v>0</v>
      </c>
      <c r="K180" s="16">
        <f t="shared" ca="1" si="31"/>
        <v>-2.3958853538023571E-3</v>
      </c>
      <c r="L180" s="16">
        <f t="shared" ca="1" si="40"/>
        <v>5.7402666285646461E-6</v>
      </c>
      <c r="M180" s="16">
        <f t="shared" ca="1" si="32"/>
        <v>398200.33752670599</v>
      </c>
      <c r="N180" s="16">
        <f t="shared" ca="1" si="33"/>
        <v>814366.30257978069</v>
      </c>
      <c r="O180" s="16">
        <f t="shared" ca="1" si="34"/>
        <v>52752.308524000946</v>
      </c>
      <c r="P180">
        <f t="shared" ca="1" si="41"/>
        <v>2.3958853538023571E-3</v>
      </c>
    </row>
    <row r="181" spans="4:16" x14ac:dyDescent="0.2">
      <c r="D181" s="94">
        <f t="shared" si="30"/>
        <v>0</v>
      </c>
      <c r="E181" s="94">
        <f t="shared" si="30"/>
        <v>0</v>
      </c>
      <c r="F181" s="16">
        <f t="shared" si="35"/>
        <v>0</v>
      </c>
      <c r="G181" s="16">
        <f t="shared" si="36"/>
        <v>0</v>
      </c>
      <c r="H181" s="16">
        <f t="shared" si="37"/>
        <v>0</v>
      </c>
      <c r="I181" s="16">
        <f t="shared" si="38"/>
        <v>0</v>
      </c>
      <c r="J181" s="16">
        <f t="shared" si="39"/>
        <v>0</v>
      </c>
      <c r="K181" s="16">
        <f t="shared" ca="1" si="31"/>
        <v>-2.3958853538023571E-3</v>
      </c>
      <c r="L181" s="16">
        <f t="shared" ca="1" si="40"/>
        <v>5.7402666285646461E-6</v>
      </c>
      <c r="M181" s="16">
        <f t="shared" ca="1" si="32"/>
        <v>398200.33752670599</v>
      </c>
      <c r="N181" s="16">
        <f t="shared" ca="1" si="33"/>
        <v>814366.30257978069</v>
      </c>
      <c r="O181" s="16">
        <f t="shared" ca="1" si="34"/>
        <v>52752.308524000946</v>
      </c>
      <c r="P181">
        <f t="shared" ca="1" si="41"/>
        <v>2.3958853538023571E-3</v>
      </c>
    </row>
    <row r="182" spans="4:16" x14ac:dyDescent="0.2">
      <c r="D182" s="94">
        <f t="shared" si="30"/>
        <v>0</v>
      </c>
      <c r="E182" s="94">
        <f t="shared" si="30"/>
        <v>0</v>
      </c>
      <c r="F182" s="16">
        <f t="shared" si="35"/>
        <v>0</v>
      </c>
      <c r="G182" s="16">
        <f t="shared" si="36"/>
        <v>0</v>
      </c>
      <c r="H182" s="16">
        <f t="shared" si="37"/>
        <v>0</v>
      </c>
      <c r="I182" s="16">
        <f t="shared" si="38"/>
        <v>0</v>
      </c>
      <c r="J182" s="16">
        <f t="shared" si="39"/>
        <v>0</v>
      </c>
      <c r="K182" s="16">
        <f t="shared" ca="1" si="31"/>
        <v>-2.3958853538023571E-3</v>
      </c>
      <c r="L182" s="16">
        <f t="shared" ca="1" si="40"/>
        <v>5.7402666285646461E-6</v>
      </c>
      <c r="M182" s="16">
        <f t="shared" ca="1" si="32"/>
        <v>398200.33752670599</v>
      </c>
      <c r="N182" s="16">
        <f t="shared" ca="1" si="33"/>
        <v>814366.30257978069</v>
      </c>
      <c r="O182" s="16">
        <f t="shared" ca="1" si="34"/>
        <v>52752.308524000946</v>
      </c>
      <c r="P182">
        <f t="shared" ca="1" si="41"/>
        <v>2.3958853538023571E-3</v>
      </c>
    </row>
    <row r="183" spans="4:16" x14ac:dyDescent="0.2">
      <c r="D183" s="94">
        <f t="shared" si="30"/>
        <v>0</v>
      </c>
      <c r="E183" s="94">
        <f t="shared" si="30"/>
        <v>0</v>
      </c>
      <c r="F183" s="16">
        <f t="shared" si="35"/>
        <v>0</v>
      </c>
      <c r="G183" s="16">
        <f t="shared" si="36"/>
        <v>0</v>
      </c>
      <c r="H183" s="16">
        <f t="shared" si="37"/>
        <v>0</v>
      </c>
      <c r="I183" s="16">
        <f t="shared" si="38"/>
        <v>0</v>
      </c>
      <c r="J183" s="16">
        <f t="shared" si="39"/>
        <v>0</v>
      </c>
      <c r="K183" s="16">
        <f t="shared" ca="1" si="31"/>
        <v>-2.3958853538023571E-3</v>
      </c>
      <c r="L183" s="16">
        <f t="shared" ca="1" si="40"/>
        <v>5.7402666285646461E-6</v>
      </c>
      <c r="M183" s="16">
        <f t="shared" ca="1" si="32"/>
        <v>398200.33752670599</v>
      </c>
      <c r="N183" s="16">
        <f t="shared" ca="1" si="33"/>
        <v>814366.30257978069</v>
      </c>
      <c r="O183" s="16">
        <f t="shared" ca="1" si="34"/>
        <v>52752.308524000946</v>
      </c>
      <c r="P183">
        <f t="shared" ca="1" si="41"/>
        <v>2.3958853538023571E-3</v>
      </c>
    </row>
    <row r="184" spans="4:16" x14ac:dyDescent="0.2">
      <c r="D184" s="94">
        <f t="shared" si="30"/>
        <v>0</v>
      </c>
      <c r="E184" s="94">
        <f t="shared" si="30"/>
        <v>0</v>
      </c>
      <c r="F184" s="16">
        <f t="shared" si="35"/>
        <v>0</v>
      </c>
      <c r="G184" s="16">
        <f t="shared" si="36"/>
        <v>0</v>
      </c>
      <c r="H184" s="16">
        <f t="shared" si="37"/>
        <v>0</v>
      </c>
      <c r="I184" s="16">
        <f t="shared" si="38"/>
        <v>0</v>
      </c>
      <c r="J184" s="16">
        <f t="shared" si="39"/>
        <v>0</v>
      </c>
      <c r="K184" s="16">
        <f t="shared" ca="1" si="31"/>
        <v>-2.3958853538023571E-3</v>
      </c>
      <c r="L184" s="16">
        <f t="shared" ca="1" si="40"/>
        <v>5.7402666285646461E-6</v>
      </c>
      <c r="M184" s="16">
        <f t="shared" ca="1" si="32"/>
        <v>398200.33752670599</v>
      </c>
      <c r="N184" s="16">
        <f t="shared" ca="1" si="33"/>
        <v>814366.30257978069</v>
      </c>
      <c r="O184" s="16">
        <f t="shared" ca="1" si="34"/>
        <v>52752.308524000946</v>
      </c>
      <c r="P184">
        <f t="shared" ca="1" si="41"/>
        <v>2.3958853538023571E-3</v>
      </c>
    </row>
    <row r="185" spans="4:16" x14ac:dyDescent="0.2">
      <c r="D185" s="94">
        <f t="shared" si="30"/>
        <v>0</v>
      </c>
      <c r="E185" s="94">
        <f t="shared" si="30"/>
        <v>0</v>
      </c>
      <c r="F185" s="16">
        <f t="shared" si="35"/>
        <v>0</v>
      </c>
      <c r="G185" s="16">
        <f t="shared" si="36"/>
        <v>0</v>
      </c>
      <c r="H185" s="16">
        <f t="shared" si="37"/>
        <v>0</v>
      </c>
      <c r="I185" s="16">
        <f t="shared" si="38"/>
        <v>0</v>
      </c>
      <c r="J185" s="16">
        <f t="shared" si="39"/>
        <v>0</v>
      </c>
      <c r="K185" s="16">
        <f t="shared" ca="1" si="31"/>
        <v>-2.3958853538023571E-3</v>
      </c>
      <c r="L185" s="16">
        <f t="shared" ca="1" si="40"/>
        <v>5.7402666285646461E-6</v>
      </c>
      <c r="M185" s="16">
        <f t="shared" ca="1" si="32"/>
        <v>398200.33752670599</v>
      </c>
      <c r="N185" s="16">
        <f t="shared" ca="1" si="33"/>
        <v>814366.30257978069</v>
      </c>
      <c r="O185" s="16">
        <f t="shared" ca="1" si="34"/>
        <v>52752.308524000946</v>
      </c>
      <c r="P185">
        <f t="shared" ca="1" si="41"/>
        <v>2.3958853538023571E-3</v>
      </c>
    </row>
    <row r="186" spans="4:16" x14ac:dyDescent="0.2">
      <c r="D186" s="94">
        <f t="shared" si="30"/>
        <v>0</v>
      </c>
      <c r="E186" s="94">
        <f t="shared" si="30"/>
        <v>0</v>
      </c>
      <c r="F186" s="16">
        <f t="shared" si="35"/>
        <v>0</v>
      </c>
      <c r="G186" s="16">
        <f t="shared" si="36"/>
        <v>0</v>
      </c>
      <c r="H186" s="16">
        <f t="shared" si="37"/>
        <v>0</v>
      </c>
      <c r="I186" s="16">
        <f t="shared" si="38"/>
        <v>0</v>
      </c>
      <c r="J186" s="16">
        <f t="shared" si="39"/>
        <v>0</v>
      </c>
      <c r="K186" s="16">
        <f t="shared" ca="1" si="31"/>
        <v>-2.3958853538023571E-3</v>
      </c>
      <c r="L186" s="16">
        <f t="shared" ca="1" si="40"/>
        <v>5.7402666285646461E-6</v>
      </c>
      <c r="M186" s="16">
        <f t="shared" ca="1" si="32"/>
        <v>398200.33752670599</v>
      </c>
      <c r="N186" s="16">
        <f t="shared" ca="1" si="33"/>
        <v>814366.30257978069</v>
      </c>
      <c r="O186" s="16">
        <f t="shared" ca="1" si="34"/>
        <v>52752.308524000946</v>
      </c>
      <c r="P186">
        <f t="shared" ca="1" si="41"/>
        <v>2.3958853538023571E-3</v>
      </c>
    </row>
    <row r="187" spans="4:16" x14ac:dyDescent="0.2">
      <c r="D187" s="94">
        <f t="shared" si="30"/>
        <v>0</v>
      </c>
      <c r="E187" s="94">
        <f t="shared" si="30"/>
        <v>0</v>
      </c>
      <c r="F187" s="16">
        <f t="shared" si="35"/>
        <v>0</v>
      </c>
      <c r="G187" s="16">
        <f t="shared" si="36"/>
        <v>0</v>
      </c>
      <c r="H187" s="16">
        <f t="shared" si="37"/>
        <v>0</v>
      </c>
      <c r="I187" s="16">
        <f t="shared" si="38"/>
        <v>0</v>
      </c>
      <c r="J187" s="16">
        <f t="shared" si="39"/>
        <v>0</v>
      </c>
      <c r="K187" s="16">
        <f t="shared" ca="1" si="31"/>
        <v>-2.3958853538023571E-3</v>
      </c>
      <c r="L187" s="16">
        <f t="shared" ca="1" si="40"/>
        <v>5.7402666285646461E-6</v>
      </c>
      <c r="M187" s="16">
        <f t="shared" ca="1" si="32"/>
        <v>398200.33752670599</v>
      </c>
      <c r="N187" s="16">
        <f t="shared" ca="1" si="33"/>
        <v>814366.30257978069</v>
      </c>
      <c r="O187" s="16">
        <f t="shared" ca="1" si="34"/>
        <v>52752.308524000946</v>
      </c>
      <c r="P187">
        <f t="shared" ca="1" si="41"/>
        <v>2.3958853538023571E-3</v>
      </c>
    </row>
    <row r="188" spans="4:16" x14ac:dyDescent="0.2">
      <c r="D188" s="94">
        <f t="shared" si="30"/>
        <v>0</v>
      </c>
      <c r="E188" s="94">
        <f t="shared" si="30"/>
        <v>0</v>
      </c>
      <c r="F188" s="16">
        <f t="shared" si="35"/>
        <v>0</v>
      </c>
      <c r="G188" s="16">
        <f t="shared" si="36"/>
        <v>0</v>
      </c>
      <c r="H188" s="16">
        <f t="shared" si="37"/>
        <v>0</v>
      </c>
      <c r="I188" s="16">
        <f t="shared" si="38"/>
        <v>0</v>
      </c>
      <c r="J188" s="16">
        <f t="shared" si="39"/>
        <v>0</v>
      </c>
      <c r="K188" s="16">
        <f t="shared" ca="1" si="31"/>
        <v>-2.3958853538023571E-3</v>
      </c>
      <c r="L188" s="16">
        <f t="shared" ca="1" si="40"/>
        <v>5.7402666285646461E-6</v>
      </c>
      <c r="M188" s="16">
        <f t="shared" ca="1" si="32"/>
        <v>398200.33752670599</v>
      </c>
      <c r="N188" s="16">
        <f t="shared" ca="1" si="33"/>
        <v>814366.30257978069</v>
      </c>
      <c r="O188" s="16">
        <f t="shared" ca="1" si="34"/>
        <v>52752.308524000946</v>
      </c>
      <c r="P188">
        <f t="shared" ca="1" si="41"/>
        <v>2.3958853538023571E-3</v>
      </c>
    </row>
    <row r="189" spans="4:16" x14ac:dyDescent="0.2">
      <c r="D189" s="94">
        <f t="shared" si="30"/>
        <v>0</v>
      </c>
      <c r="E189" s="94">
        <f t="shared" si="30"/>
        <v>0</v>
      </c>
      <c r="F189" s="16">
        <f t="shared" si="35"/>
        <v>0</v>
      </c>
      <c r="G189" s="16">
        <f t="shared" si="36"/>
        <v>0</v>
      </c>
      <c r="H189" s="16">
        <f t="shared" si="37"/>
        <v>0</v>
      </c>
      <c r="I189" s="16">
        <f t="shared" si="38"/>
        <v>0</v>
      </c>
      <c r="J189" s="16">
        <f t="shared" si="39"/>
        <v>0</v>
      </c>
      <c r="K189" s="16">
        <f t="shared" ca="1" si="31"/>
        <v>-2.3958853538023571E-3</v>
      </c>
      <c r="L189" s="16">
        <f t="shared" ca="1" si="40"/>
        <v>5.7402666285646461E-6</v>
      </c>
      <c r="M189" s="16">
        <f t="shared" ca="1" si="32"/>
        <v>398200.33752670599</v>
      </c>
      <c r="N189" s="16">
        <f t="shared" ca="1" si="33"/>
        <v>814366.30257978069</v>
      </c>
      <c r="O189" s="16">
        <f t="shared" ca="1" si="34"/>
        <v>52752.308524000946</v>
      </c>
      <c r="P189">
        <f t="shared" ca="1" si="41"/>
        <v>2.3958853538023571E-3</v>
      </c>
    </row>
    <row r="190" spans="4:16" x14ac:dyDescent="0.2">
      <c r="D190" s="94">
        <f t="shared" si="30"/>
        <v>0</v>
      </c>
      <c r="E190" s="94">
        <f t="shared" si="30"/>
        <v>0</v>
      </c>
      <c r="F190" s="16">
        <f t="shared" si="35"/>
        <v>0</v>
      </c>
      <c r="G190" s="16">
        <f t="shared" si="36"/>
        <v>0</v>
      </c>
      <c r="H190" s="16">
        <f t="shared" si="37"/>
        <v>0</v>
      </c>
      <c r="I190" s="16">
        <f t="shared" si="38"/>
        <v>0</v>
      </c>
      <c r="J190" s="16">
        <f t="shared" si="39"/>
        <v>0</v>
      </c>
      <c r="K190" s="16">
        <f t="shared" ca="1" si="31"/>
        <v>-2.3958853538023571E-3</v>
      </c>
      <c r="L190" s="16">
        <f t="shared" ca="1" si="40"/>
        <v>5.7402666285646461E-6</v>
      </c>
      <c r="M190" s="16">
        <f t="shared" ca="1" si="32"/>
        <v>398200.33752670599</v>
      </c>
      <c r="N190" s="16">
        <f t="shared" ca="1" si="33"/>
        <v>814366.30257978069</v>
      </c>
      <c r="O190" s="16">
        <f t="shared" ca="1" si="34"/>
        <v>52752.308524000946</v>
      </c>
      <c r="P190">
        <f t="shared" ca="1" si="41"/>
        <v>2.3958853538023571E-3</v>
      </c>
    </row>
    <row r="191" spans="4:16" x14ac:dyDescent="0.2">
      <c r="D191" s="94">
        <f t="shared" si="30"/>
        <v>0</v>
      </c>
      <c r="E191" s="94">
        <f t="shared" si="30"/>
        <v>0</v>
      </c>
      <c r="F191" s="16">
        <f t="shared" si="35"/>
        <v>0</v>
      </c>
      <c r="G191" s="16">
        <f t="shared" si="36"/>
        <v>0</v>
      </c>
      <c r="H191" s="16">
        <f t="shared" si="37"/>
        <v>0</v>
      </c>
      <c r="I191" s="16">
        <f t="shared" si="38"/>
        <v>0</v>
      </c>
      <c r="J191" s="16">
        <f t="shared" si="39"/>
        <v>0</v>
      </c>
      <c r="K191" s="16">
        <f t="shared" ca="1" si="31"/>
        <v>-2.3958853538023571E-3</v>
      </c>
      <c r="L191" s="16">
        <f t="shared" ca="1" si="40"/>
        <v>5.7402666285646461E-6</v>
      </c>
      <c r="M191" s="16">
        <f t="shared" ca="1" si="32"/>
        <v>398200.33752670599</v>
      </c>
      <c r="N191" s="16">
        <f t="shared" ca="1" si="33"/>
        <v>814366.30257978069</v>
      </c>
      <c r="O191" s="16">
        <f t="shared" ca="1" si="34"/>
        <v>52752.308524000946</v>
      </c>
      <c r="P191">
        <f t="shared" ca="1" si="41"/>
        <v>2.3958853538023571E-3</v>
      </c>
    </row>
    <row r="192" spans="4:16" x14ac:dyDescent="0.2">
      <c r="D192" s="94">
        <f t="shared" si="30"/>
        <v>0</v>
      </c>
      <c r="E192" s="94">
        <f t="shared" si="30"/>
        <v>0</v>
      </c>
      <c r="F192" s="16">
        <f t="shared" si="35"/>
        <v>0</v>
      </c>
      <c r="G192" s="16">
        <f t="shared" si="36"/>
        <v>0</v>
      </c>
      <c r="H192" s="16">
        <f t="shared" si="37"/>
        <v>0</v>
      </c>
      <c r="I192" s="16">
        <f t="shared" si="38"/>
        <v>0</v>
      </c>
      <c r="J192" s="16">
        <f t="shared" si="39"/>
        <v>0</v>
      </c>
      <c r="K192" s="16">
        <f t="shared" ca="1" si="31"/>
        <v>-2.3958853538023571E-3</v>
      </c>
      <c r="L192" s="16">
        <f t="shared" ca="1" si="40"/>
        <v>5.7402666285646461E-6</v>
      </c>
      <c r="M192" s="16">
        <f t="shared" ca="1" si="32"/>
        <v>398200.33752670599</v>
      </c>
      <c r="N192" s="16">
        <f t="shared" ca="1" si="33"/>
        <v>814366.30257978069</v>
      </c>
      <c r="O192" s="16">
        <f t="shared" ca="1" si="34"/>
        <v>52752.308524000946</v>
      </c>
      <c r="P192">
        <f t="shared" ca="1" si="41"/>
        <v>2.3958853538023571E-3</v>
      </c>
    </row>
    <row r="193" spans="4:16" x14ac:dyDescent="0.2">
      <c r="D193" s="94">
        <f t="shared" si="30"/>
        <v>0</v>
      </c>
      <c r="E193" s="94">
        <f t="shared" si="30"/>
        <v>0</v>
      </c>
      <c r="F193" s="16">
        <f t="shared" si="35"/>
        <v>0</v>
      </c>
      <c r="G193" s="16">
        <f t="shared" si="36"/>
        <v>0</v>
      </c>
      <c r="H193" s="16">
        <f t="shared" si="37"/>
        <v>0</v>
      </c>
      <c r="I193" s="16">
        <f t="shared" si="38"/>
        <v>0</v>
      </c>
      <c r="J193" s="16">
        <f t="shared" si="39"/>
        <v>0</v>
      </c>
      <c r="K193" s="16">
        <f t="shared" ca="1" si="31"/>
        <v>-2.3958853538023571E-3</v>
      </c>
      <c r="L193" s="16">
        <f t="shared" ca="1" si="40"/>
        <v>5.7402666285646461E-6</v>
      </c>
      <c r="M193" s="16">
        <f t="shared" ca="1" si="32"/>
        <v>398200.33752670599</v>
      </c>
      <c r="N193" s="16">
        <f t="shared" ca="1" si="33"/>
        <v>814366.30257978069</v>
      </c>
      <c r="O193" s="16">
        <f t="shared" ca="1" si="34"/>
        <v>52752.308524000946</v>
      </c>
      <c r="P193">
        <f t="shared" ca="1" si="41"/>
        <v>2.3958853538023571E-3</v>
      </c>
    </row>
    <row r="194" spans="4:16" x14ac:dyDescent="0.2">
      <c r="D194" s="94">
        <f t="shared" si="30"/>
        <v>0</v>
      </c>
      <c r="E194" s="94">
        <f t="shared" si="30"/>
        <v>0</v>
      </c>
      <c r="F194" s="16">
        <f t="shared" si="35"/>
        <v>0</v>
      </c>
      <c r="G194" s="16">
        <f t="shared" si="36"/>
        <v>0</v>
      </c>
      <c r="H194" s="16">
        <f t="shared" si="37"/>
        <v>0</v>
      </c>
      <c r="I194" s="16">
        <f t="shared" si="38"/>
        <v>0</v>
      </c>
      <c r="J194" s="16">
        <f t="shared" si="39"/>
        <v>0</v>
      </c>
      <c r="K194" s="16">
        <f t="shared" ca="1" si="31"/>
        <v>-2.3958853538023571E-3</v>
      </c>
      <c r="L194" s="16">
        <f t="shared" ca="1" si="40"/>
        <v>5.7402666285646461E-6</v>
      </c>
      <c r="M194" s="16">
        <f t="shared" ca="1" si="32"/>
        <v>398200.33752670599</v>
      </c>
      <c r="N194" s="16">
        <f t="shared" ca="1" si="33"/>
        <v>814366.30257978069</v>
      </c>
      <c r="O194" s="16">
        <f t="shared" ca="1" si="34"/>
        <v>52752.308524000946</v>
      </c>
      <c r="P194">
        <f t="shared" ca="1" si="41"/>
        <v>2.3958853538023571E-3</v>
      </c>
    </row>
    <row r="195" spans="4:16" x14ac:dyDescent="0.2">
      <c r="D195" s="94">
        <f t="shared" si="30"/>
        <v>0</v>
      </c>
      <c r="E195" s="94">
        <f t="shared" si="30"/>
        <v>0</v>
      </c>
      <c r="F195" s="16">
        <f t="shared" si="35"/>
        <v>0</v>
      </c>
      <c r="G195" s="16">
        <f t="shared" si="36"/>
        <v>0</v>
      </c>
      <c r="H195" s="16">
        <f t="shared" si="37"/>
        <v>0</v>
      </c>
      <c r="I195" s="16">
        <f t="shared" si="38"/>
        <v>0</v>
      </c>
      <c r="J195" s="16">
        <f t="shared" si="39"/>
        <v>0</v>
      </c>
      <c r="K195" s="16">
        <f t="shared" ca="1" si="31"/>
        <v>-2.3958853538023571E-3</v>
      </c>
      <c r="L195" s="16">
        <f t="shared" ca="1" si="40"/>
        <v>5.7402666285646461E-6</v>
      </c>
      <c r="M195" s="16">
        <f t="shared" ca="1" si="32"/>
        <v>398200.33752670599</v>
      </c>
      <c r="N195" s="16">
        <f t="shared" ca="1" si="33"/>
        <v>814366.30257978069</v>
      </c>
      <c r="O195" s="16">
        <f t="shared" ca="1" si="34"/>
        <v>52752.308524000946</v>
      </c>
      <c r="P195">
        <f t="shared" ca="1" si="41"/>
        <v>2.3958853538023571E-3</v>
      </c>
    </row>
    <row r="196" spans="4:16" x14ac:dyDescent="0.2">
      <c r="D196" s="94">
        <f t="shared" si="30"/>
        <v>0</v>
      </c>
      <c r="E196" s="94">
        <f t="shared" si="30"/>
        <v>0</v>
      </c>
      <c r="F196" s="16">
        <f t="shared" si="35"/>
        <v>0</v>
      </c>
      <c r="G196" s="16">
        <f t="shared" si="36"/>
        <v>0</v>
      </c>
      <c r="H196" s="16">
        <f t="shared" si="37"/>
        <v>0</v>
      </c>
      <c r="I196" s="16">
        <f t="shared" si="38"/>
        <v>0</v>
      </c>
      <c r="J196" s="16">
        <f t="shared" si="39"/>
        <v>0</v>
      </c>
      <c r="K196" s="16">
        <f t="shared" ca="1" si="31"/>
        <v>-2.3958853538023571E-3</v>
      </c>
      <c r="L196" s="16">
        <f t="shared" ca="1" si="40"/>
        <v>5.7402666285646461E-6</v>
      </c>
      <c r="M196" s="16">
        <f t="shared" ca="1" si="32"/>
        <v>398200.33752670599</v>
      </c>
      <c r="N196" s="16">
        <f t="shared" ca="1" si="33"/>
        <v>814366.30257978069</v>
      </c>
      <c r="O196" s="16">
        <f t="shared" ca="1" si="34"/>
        <v>52752.308524000946</v>
      </c>
      <c r="P196">
        <f t="shared" ca="1" si="41"/>
        <v>2.3958853538023571E-3</v>
      </c>
    </row>
    <row r="197" spans="4:16" x14ac:dyDescent="0.2">
      <c r="D197" s="94">
        <f t="shared" ref="D197:E212" si="42">A197/A$18</f>
        <v>0</v>
      </c>
      <c r="E197" s="94">
        <f t="shared" si="42"/>
        <v>0</v>
      </c>
      <c r="F197" s="16">
        <f t="shared" si="35"/>
        <v>0</v>
      </c>
      <c r="G197" s="16">
        <f t="shared" si="36"/>
        <v>0</v>
      </c>
      <c r="H197" s="16">
        <f t="shared" si="37"/>
        <v>0</v>
      </c>
      <c r="I197" s="16">
        <f t="shared" si="38"/>
        <v>0</v>
      </c>
      <c r="J197" s="16">
        <f t="shared" si="39"/>
        <v>0</v>
      </c>
      <c r="K197" s="16">
        <f t="shared" ca="1" si="31"/>
        <v>-2.3958853538023571E-3</v>
      </c>
      <c r="L197" s="16">
        <f t="shared" ca="1" si="40"/>
        <v>5.7402666285646461E-6</v>
      </c>
      <c r="M197" s="16">
        <f t="shared" ca="1" si="32"/>
        <v>398200.33752670599</v>
      </c>
      <c r="N197" s="16">
        <f t="shared" ca="1" si="33"/>
        <v>814366.30257978069</v>
      </c>
      <c r="O197" s="16">
        <f t="shared" ca="1" si="34"/>
        <v>52752.308524000946</v>
      </c>
      <c r="P197">
        <f t="shared" ca="1" si="41"/>
        <v>2.3958853538023571E-3</v>
      </c>
    </row>
    <row r="198" spans="4:16" x14ac:dyDescent="0.2">
      <c r="D198" s="94">
        <f t="shared" si="42"/>
        <v>0</v>
      </c>
      <c r="E198" s="94">
        <f t="shared" si="42"/>
        <v>0</v>
      </c>
      <c r="F198" s="16">
        <f t="shared" si="35"/>
        <v>0</v>
      </c>
      <c r="G198" s="16">
        <f t="shared" si="36"/>
        <v>0</v>
      </c>
      <c r="H198" s="16">
        <f t="shared" si="37"/>
        <v>0</v>
      </c>
      <c r="I198" s="16">
        <f t="shared" si="38"/>
        <v>0</v>
      </c>
      <c r="J198" s="16">
        <f t="shared" si="39"/>
        <v>0</v>
      </c>
      <c r="K198" s="16">
        <f t="shared" ca="1" si="31"/>
        <v>-2.3958853538023571E-3</v>
      </c>
      <c r="L198" s="16">
        <f t="shared" ca="1" si="40"/>
        <v>5.7402666285646461E-6</v>
      </c>
      <c r="M198" s="16">
        <f t="shared" ca="1" si="32"/>
        <v>398200.33752670599</v>
      </c>
      <c r="N198" s="16">
        <f t="shared" ca="1" si="33"/>
        <v>814366.30257978069</v>
      </c>
      <c r="O198" s="16">
        <f t="shared" ca="1" si="34"/>
        <v>52752.308524000946</v>
      </c>
      <c r="P198">
        <f t="shared" ca="1" si="41"/>
        <v>2.3958853538023571E-3</v>
      </c>
    </row>
    <row r="199" spans="4:16" x14ac:dyDescent="0.2">
      <c r="D199" s="94">
        <f t="shared" si="42"/>
        <v>0</v>
      </c>
      <c r="E199" s="94">
        <f t="shared" si="42"/>
        <v>0</v>
      </c>
      <c r="F199" s="16">
        <f t="shared" si="35"/>
        <v>0</v>
      </c>
      <c r="G199" s="16">
        <f t="shared" si="36"/>
        <v>0</v>
      </c>
      <c r="H199" s="16">
        <f t="shared" si="37"/>
        <v>0</v>
      </c>
      <c r="I199" s="16">
        <f t="shared" si="38"/>
        <v>0</v>
      </c>
      <c r="J199" s="16">
        <f t="shared" si="39"/>
        <v>0</v>
      </c>
      <c r="K199" s="16">
        <f t="shared" ca="1" si="31"/>
        <v>-2.3958853538023571E-3</v>
      </c>
      <c r="L199" s="16">
        <f t="shared" ca="1" si="40"/>
        <v>5.7402666285646461E-6</v>
      </c>
      <c r="M199" s="16">
        <f t="shared" ca="1" si="32"/>
        <v>398200.33752670599</v>
      </c>
      <c r="N199" s="16">
        <f t="shared" ca="1" si="33"/>
        <v>814366.30257978069</v>
      </c>
      <c r="O199" s="16">
        <f t="shared" ca="1" si="34"/>
        <v>52752.308524000946</v>
      </c>
      <c r="P199">
        <f t="shared" ca="1" si="41"/>
        <v>2.3958853538023571E-3</v>
      </c>
    </row>
    <row r="200" spans="4:16" x14ac:dyDescent="0.2">
      <c r="D200" s="94">
        <f t="shared" si="42"/>
        <v>0</v>
      </c>
      <c r="E200" s="94">
        <f t="shared" si="42"/>
        <v>0</v>
      </c>
      <c r="F200" s="16">
        <f t="shared" si="35"/>
        <v>0</v>
      </c>
      <c r="G200" s="16">
        <f t="shared" si="36"/>
        <v>0</v>
      </c>
      <c r="H200" s="16">
        <f t="shared" si="37"/>
        <v>0</v>
      </c>
      <c r="I200" s="16">
        <f t="shared" si="38"/>
        <v>0</v>
      </c>
      <c r="J200" s="16">
        <f t="shared" si="39"/>
        <v>0</v>
      </c>
      <c r="K200" s="16">
        <f t="shared" ca="1" si="31"/>
        <v>-2.3958853538023571E-3</v>
      </c>
      <c r="L200" s="16">
        <f t="shared" ca="1" si="40"/>
        <v>5.7402666285646461E-6</v>
      </c>
      <c r="M200" s="16">
        <f t="shared" ca="1" si="32"/>
        <v>398200.33752670599</v>
      </c>
      <c r="N200" s="16">
        <f t="shared" ca="1" si="33"/>
        <v>814366.30257978069</v>
      </c>
      <c r="O200" s="16">
        <f t="shared" ca="1" si="34"/>
        <v>52752.308524000946</v>
      </c>
      <c r="P200">
        <f t="shared" ca="1" si="41"/>
        <v>2.3958853538023571E-3</v>
      </c>
    </row>
    <row r="201" spans="4:16" x14ac:dyDescent="0.2">
      <c r="D201" s="94">
        <f t="shared" si="42"/>
        <v>0</v>
      </c>
      <c r="E201" s="94">
        <f t="shared" si="42"/>
        <v>0</v>
      </c>
      <c r="F201" s="16">
        <f t="shared" si="35"/>
        <v>0</v>
      </c>
      <c r="G201" s="16">
        <f t="shared" si="36"/>
        <v>0</v>
      </c>
      <c r="H201" s="16">
        <f t="shared" si="37"/>
        <v>0</v>
      </c>
      <c r="I201" s="16">
        <f t="shared" si="38"/>
        <v>0</v>
      </c>
      <c r="J201" s="16">
        <f t="shared" si="39"/>
        <v>0</v>
      </c>
      <c r="K201" s="16">
        <f t="shared" ca="1" si="31"/>
        <v>-2.3958853538023571E-3</v>
      </c>
      <c r="L201" s="16">
        <f t="shared" ca="1" si="40"/>
        <v>5.7402666285646461E-6</v>
      </c>
      <c r="M201" s="16">
        <f t="shared" ca="1" si="32"/>
        <v>398200.33752670599</v>
      </c>
      <c r="N201" s="16">
        <f t="shared" ca="1" si="33"/>
        <v>814366.30257978069</v>
      </c>
      <c r="O201" s="16">
        <f t="shared" ca="1" si="34"/>
        <v>52752.308524000946</v>
      </c>
      <c r="P201">
        <f t="shared" ca="1" si="41"/>
        <v>2.3958853538023571E-3</v>
      </c>
    </row>
    <row r="202" spans="4:16" x14ac:dyDescent="0.2">
      <c r="D202" s="94">
        <f t="shared" si="42"/>
        <v>0</v>
      </c>
      <c r="E202" s="94">
        <f t="shared" si="42"/>
        <v>0</v>
      </c>
      <c r="F202" s="16">
        <f t="shared" si="35"/>
        <v>0</v>
      </c>
      <c r="G202" s="16">
        <f t="shared" si="36"/>
        <v>0</v>
      </c>
      <c r="H202" s="16">
        <f t="shared" si="37"/>
        <v>0</v>
      </c>
      <c r="I202" s="16">
        <f t="shared" si="38"/>
        <v>0</v>
      </c>
      <c r="J202" s="16">
        <f t="shared" si="39"/>
        <v>0</v>
      </c>
      <c r="K202" s="16">
        <f t="shared" ca="1" si="31"/>
        <v>-2.3958853538023571E-3</v>
      </c>
      <c r="L202" s="16">
        <f t="shared" ca="1" si="40"/>
        <v>5.7402666285646461E-6</v>
      </c>
      <c r="M202" s="16">
        <f t="shared" ca="1" si="32"/>
        <v>398200.33752670599</v>
      </c>
      <c r="N202" s="16">
        <f t="shared" ca="1" si="33"/>
        <v>814366.30257978069</v>
      </c>
      <c r="O202" s="16">
        <f t="shared" ca="1" si="34"/>
        <v>52752.308524000946</v>
      </c>
      <c r="P202">
        <f t="shared" ca="1" si="41"/>
        <v>2.3958853538023571E-3</v>
      </c>
    </row>
    <row r="203" spans="4:16" x14ac:dyDescent="0.2">
      <c r="D203" s="94">
        <f t="shared" si="42"/>
        <v>0</v>
      </c>
      <c r="E203" s="94">
        <f t="shared" si="42"/>
        <v>0</v>
      </c>
      <c r="F203" s="16">
        <f t="shared" si="35"/>
        <v>0</v>
      </c>
      <c r="G203" s="16">
        <f t="shared" si="36"/>
        <v>0</v>
      </c>
      <c r="H203" s="16">
        <f t="shared" si="37"/>
        <v>0</v>
      </c>
      <c r="I203" s="16">
        <f t="shared" si="38"/>
        <v>0</v>
      </c>
      <c r="J203" s="16">
        <f t="shared" si="39"/>
        <v>0</v>
      </c>
      <c r="K203" s="16">
        <f t="shared" ca="1" si="31"/>
        <v>-2.3958853538023571E-3</v>
      </c>
      <c r="L203" s="16">
        <f t="shared" ca="1" si="40"/>
        <v>5.7402666285646461E-6</v>
      </c>
      <c r="M203" s="16">
        <f t="shared" ca="1" si="32"/>
        <v>398200.33752670599</v>
      </c>
      <c r="N203" s="16">
        <f t="shared" ca="1" si="33"/>
        <v>814366.30257978069</v>
      </c>
      <c r="O203" s="16">
        <f t="shared" ca="1" si="34"/>
        <v>52752.308524000946</v>
      </c>
      <c r="P203">
        <f t="shared" ca="1" si="41"/>
        <v>2.3958853538023571E-3</v>
      </c>
    </row>
    <row r="204" spans="4:16" x14ac:dyDescent="0.2">
      <c r="D204" s="94">
        <f t="shared" si="42"/>
        <v>0</v>
      </c>
      <c r="E204" s="94">
        <f t="shared" si="42"/>
        <v>0</v>
      </c>
      <c r="F204" s="16">
        <f t="shared" si="35"/>
        <v>0</v>
      </c>
      <c r="G204" s="16">
        <f t="shared" si="36"/>
        <v>0</v>
      </c>
      <c r="H204" s="16">
        <f t="shared" si="37"/>
        <v>0</v>
      </c>
      <c r="I204" s="16">
        <f t="shared" si="38"/>
        <v>0</v>
      </c>
      <c r="J204" s="16">
        <f t="shared" si="39"/>
        <v>0</v>
      </c>
      <c r="K204" s="16">
        <f t="shared" ca="1" si="31"/>
        <v>-2.3958853538023571E-3</v>
      </c>
      <c r="L204" s="16">
        <f t="shared" ca="1" si="40"/>
        <v>5.7402666285646461E-6</v>
      </c>
      <c r="M204" s="16">
        <f t="shared" ca="1" si="32"/>
        <v>398200.33752670599</v>
      </c>
      <c r="N204" s="16">
        <f t="shared" ca="1" si="33"/>
        <v>814366.30257978069</v>
      </c>
      <c r="O204" s="16">
        <f t="shared" ca="1" si="34"/>
        <v>52752.308524000946</v>
      </c>
      <c r="P204">
        <f t="shared" ca="1" si="41"/>
        <v>2.3958853538023571E-3</v>
      </c>
    </row>
    <row r="205" spans="4:16" x14ac:dyDescent="0.2">
      <c r="D205" s="94">
        <f t="shared" si="42"/>
        <v>0</v>
      </c>
      <c r="E205" s="94">
        <f t="shared" si="42"/>
        <v>0</v>
      </c>
      <c r="F205" s="16">
        <f t="shared" si="35"/>
        <v>0</v>
      </c>
      <c r="G205" s="16">
        <f t="shared" si="36"/>
        <v>0</v>
      </c>
      <c r="H205" s="16">
        <f t="shared" si="37"/>
        <v>0</v>
      </c>
      <c r="I205" s="16">
        <f t="shared" si="38"/>
        <v>0</v>
      </c>
      <c r="J205" s="16">
        <f t="shared" si="39"/>
        <v>0</v>
      </c>
      <c r="K205" s="16">
        <f t="shared" ca="1" si="31"/>
        <v>-2.3958853538023571E-3</v>
      </c>
      <c r="L205" s="16">
        <f t="shared" ca="1" si="40"/>
        <v>5.7402666285646461E-6</v>
      </c>
      <c r="M205" s="16">
        <f t="shared" ca="1" si="32"/>
        <v>398200.33752670599</v>
      </c>
      <c r="N205" s="16">
        <f t="shared" ca="1" si="33"/>
        <v>814366.30257978069</v>
      </c>
      <c r="O205" s="16">
        <f t="shared" ca="1" si="34"/>
        <v>52752.308524000946</v>
      </c>
      <c r="P205">
        <f t="shared" ca="1" si="41"/>
        <v>2.3958853538023571E-3</v>
      </c>
    </row>
    <row r="206" spans="4:16" x14ac:dyDescent="0.2">
      <c r="D206" s="94">
        <f t="shared" si="42"/>
        <v>0</v>
      </c>
      <c r="E206" s="94">
        <f t="shared" si="42"/>
        <v>0</v>
      </c>
      <c r="F206" s="16">
        <f t="shared" si="35"/>
        <v>0</v>
      </c>
      <c r="G206" s="16">
        <f t="shared" si="36"/>
        <v>0</v>
      </c>
      <c r="H206" s="16">
        <f t="shared" si="37"/>
        <v>0</v>
      </c>
      <c r="I206" s="16">
        <f t="shared" si="38"/>
        <v>0</v>
      </c>
      <c r="J206" s="16">
        <f t="shared" si="39"/>
        <v>0</v>
      </c>
      <c r="K206" s="16">
        <f t="shared" ca="1" si="31"/>
        <v>-2.3958853538023571E-3</v>
      </c>
      <c r="L206" s="16">
        <f t="shared" ca="1" si="40"/>
        <v>5.7402666285646461E-6</v>
      </c>
      <c r="M206" s="16">
        <f t="shared" ca="1" si="32"/>
        <v>398200.33752670599</v>
      </c>
      <c r="N206" s="16">
        <f t="shared" ca="1" si="33"/>
        <v>814366.30257978069</v>
      </c>
      <c r="O206" s="16">
        <f t="shared" ca="1" si="34"/>
        <v>52752.308524000946</v>
      </c>
      <c r="P206">
        <f t="shared" ca="1" si="41"/>
        <v>2.3958853538023571E-3</v>
      </c>
    </row>
    <row r="207" spans="4:16" x14ac:dyDescent="0.2">
      <c r="D207" s="94">
        <f t="shared" si="42"/>
        <v>0</v>
      </c>
      <c r="E207" s="94">
        <f t="shared" si="42"/>
        <v>0</v>
      </c>
      <c r="F207" s="16">
        <f t="shared" si="35"/>
        <v>0</v>
      </c>
      <c r="G207" s="16">
        <f t="shared" si="36"/>
        <v>0</v>
      </c>
      <c r="H207" s="16">
        <f t="shared" si="37"/>
        <v>0</v>
      </c>
      <c r="I207" s="16">
        <f t="shared" si="38"/>
        <v>0</v>
      </c>
      <c r="J207" s="16">
        <f t="shared" si="39"/>
        <v>0</v>
      </c>
      <c r="K207" s="16">
        <f t="shared" ca="1" si="31"/>
        <v>-2.3958853538023571E-3</v>
      </c>
      <c r="L207" s="16">
        <f t="shared" ca="1" si="40"/>
        <v>5.7402666285646461E-6</v>
      </c>
      <c r="M207" s="16">
        <f t="shared" ca="1" si="32"/>
        <v>398200.33752670599</v>
      </c>
      <c r="N207" s="16">
        <f t="shared" ca="1" si="33"/>
        <v>814366.30257978069</v>
      </c>
      <c r="O207" s="16">
        <f t="shared" ca="1" si="34"/>
        <v>52752.308524000946</v>
      </c>
      <c r="P207">
        <f t="shared" ca="1" si="41"/>
        <v>2.3958853538023571E-3</v>
      </c>
    </row>
    <row r="208" spans="4:16" x14ac:dyDescent="0.2">
      <c r="D208" s="94">
        <f t="shared" si="42"/>
        <v>0</v>
      </c>
      <c r="E208" s="94">
        <f t="shared" si="42"/>
        <v>0</v>
      </c>
      <c r="F208" s="16">
        <f t="shared" si="35"/>
        <v>0</v>
      </c>
      <c r="G208" s="16">
        <f t="shared" si="36"/>
        <v>0</v>
      </c>
      <c r="H208" s="16">
        <f t="shared" si="37"/>
        <v>0</v>
      </c>
      <c r="I208" s="16">
        <f t="shared" si="38"/>
        <v>0</v>
      </c>
      <c r="J208" s="16">
        <f t="shared" si="39"/>
        <v>0</v>
      </c>
      <c r="K208" s="16">
        <f t="shared" ca="1" si="31"/>
        <v>-2.3958853538023571E-3</v>
      </c>
      <c r="L208" s="16">
        <f t="shared" ca="1" si="40"/>
        <v>5.7402666285646461E-6</v>
      </c>
      <c r="M208" s="16">
        <f t="shared" ca="1" si="32"/>
        <v>398200.33752670599</v>
      </c>
      <c r="N208" s="16">
        <f t="shared" ca="1" si="33"/>
        <v>814366.30257978069</v>
      </c>
      <c r="O208" s="16">
        <f t="shared" ca="1" si="34"/>
        <v>52752.308524000946</v>
      </c>
      <c r="P208">
        <f t="shared" ca="1" si="41"/>
        <v>2.3958853538023571E-3</v>
      </c>
    </row>
    <row r="209" spans="4:16" x14ac:dyDescent="0.2">
      <c r="D209" s="94">
        <f t="shared" si="42"/>
        <v>0</v>
      </c>
      <c r="E209" s="94">
        <f t="shared" si="42"/>
        <v>0</v>
      </c>
      <c r="F209" s="16">
        <f t="shared" si="35"/>
        <v>0</v>
      </c>
      <c r="G209" s="16">
        <f t="shared" si="36"/>
        <v>0</v>
      </c>
      <c r="H209" s="16">
        <f t="shared" si="37"/>
        <v>0</v>
      </c>
      <c r="I209" s="16">
        <f t="shared" si="38"/>
        <v>0</v>
      </c>
      <c r="J209" s="16">
        <f t="shared" si="39"/>
        <v>0</v>
      </c>
      <c r="K209" s="16">
        <f t="shared" ca="1" si="31"/>
        <v>-2.3958853538023571E-3</v>
      </c>
      <c r="L209" s="16">
        <f t="shared" ca="1" si="40"/>
        <v>5.7402666285646461E-6</v>
      </c>
      <c r="M209" s="16">
        <f t="shared" ca="1" si="32"/>
        <v>398200.33752670599</v>
      </c>
      <c r="N209" s="16">
        <f t="shared" ca="1" si="33"/>
        <v>814366.30257978069</v>
      </c>
      <c r="O209" s="16">
        <f t="shared" ca="1" si="34"/>
        <v>52752.308524000946</v>
      </c>
      <c r="P209">
        <f t="shared" ca="1" si="41"/>
        <v>2.3958853538023571E-3</v>
      </c>
    </row>
    <row r="210" spans="4:16" x14ac:dyDescent="0.2">
      <c r="D210" s="94">
        <f t="shared" si="42"/>
        <v>0</v>
      </c>
      <c r="E210" s="94">
        <f t="shared" si="42"/>
        <v>0</v>
      </c>
      <c r="F210" s="16">
        <f t="shared" si="35"/>
        <v>0</v>
      </c>
      <c r="G210" s="16">
        <f t="shared" si="36"/>
        <v>0</v>
      </c>
      <c r="H210" s="16">
        <f t="shared" si="37"/>
        <v>0</v>
      </c>
      <c r="I210" s="16">
        <f t="shared" si="38"/>
        <v>0</v>
      </c>
      <c r="J210" s="16">
        <f t="shared" si="39"/>
        <v>0</v>
      </c>
      <c r="K210" s="16">
        <f t="shared" ca="1" si="31"/>
        <v>-2.3958853538023571E-3</v>
      </c>
      <c r="L210" s="16">
        <f t="shared" ca="1" si="40"/>
        <v>5.7402666285646461E-6</v>
      </c>
      <c r="M210" s="16">
        <f t="shared" ca="1" si="32"/>
        <v>398200.33752670599</v>
      </c>
      <c r="N210" s="16">
        <f t="shared" ca="1" si="33"/>
        <v>814366.30257978069</v>
      </c>
      <c r="O210" s="16">
        <f t="shared" ca="1" si="34"/>
        <v>52752.308524000946</v>
      </c>
      <c r="P210">
        <f t="shared" ca="1" si="41"/>
        <v>2.3958853538023571E-3</v>
      </c>
    </row>
    <row r="211" spans="4:16" x14ac:dyDescent="0.2">
      <c r="D211" s="94">
        <f t="shared" si="42"/>
        <v>0</v>
      </c>
      <c r="E211" s="94">
        <f t="shared" si="42"/>
        <v>0</v>
      </c>
      <c r="F211" s="16">
        <f t="shared" si="35"/>
        <v>0</v>
      </c>
      <c r="G211" s="16">
        <f t="shared" si="36"/>
        <v>0</v>
      </c>
      <c r="H211" s="16">
        <f t="shared" si="37"/>
        <v>0</v>
      </c>
      <c r="I211" s="16">
        <f t="shared" si="38"/>
        <v>0</v>
      </c>
      <c r="J211" s="16">
        <f t="shared" si="39"/>
        <v>0</v>
      </c>
      <c r="K211" s="16">
        <f t="shared" ca="1" si="31"/>
        <v>-2.3958853538023571E-3</v>
      </c>
      <c r="L211" s="16">
        <f t="shared" ca="1" si="40"/>
        <v>5.7402666285646461E-6</v>
      </c>
      <c r="M211" s="16">
        <f t="shared" ca="1" si="32"/>
        <v>398200.33752670599</v>
      </c>
      <c r="N211" s="16">
        <f t="shared" ca="1" si="33"/>
        <v>814366.30257978069</v>
      </c>
      <c r="O211" s="16">
        <f t="shared" ca="1" si="34"/>
        <v>52752.308524000946</v>
      </c>
      <c r="P211">
        <f t="shared" ca="1" si="41"/>
        <v>2.3958853538023571E-3</v>
      </c>
    </row>
    <row r="212" spans="4:16" x14ac:dyDescent="0.2">
      <c r="D212" s="94">
        <f t="shared" si="42"/>
        <v>0</v>
      </c>
      <c r="E212" s="94">
        <f t="shared" si="42"/>
        <v>0</v>
      </c>
      <c r="F212" s="16">
        <f t="shared" si="35"/>
        <v>0</v>
      </c>
      <c r="G212" s="16">
        <f t="shared" si="36"/>
        <v>0</v>
      </c>
      <c r="H212" s="16">
        <f t="shared" si="37"/>
        <v>0</v>
      </c>
      <c r="I212" s="16">
        <f t="shared" si="38"/>
        <v>0</v>
      </c>
      <c r="J212" s="16">
        <f t="shared" si="39"/>
        <v>0</v>
      </c>
      <c r="K212" s="16">
        <f t="shared" ca="1" si="31"/>
        <v>-2.3958853538023571E-3</v>
      </c>
      <c r="L212" s="16">
        <f t="shared" ca="1" si="40"/>
        <v>5.7402666285646461E-6</v>
      </c>
      <c r="M212" s="16">
        <f t="shared" ca="1" si="32"/>
        <v>398200.33752670599</v>
      </c>
      <c r="N212" s="16">
        <f t="shared" ca="1" si="33"/>
        <v>814366.30257978069</v>
      </c>
      <c r="O212" s="16">
        <f t="shared" ca="1" si="34"/>
        <v>52752.308524000946</v>
      </c>
      <c r="P212">
        <f t="shared" ca="1" si="41"/>
        <v>2.3958853538023571E-3</v>
      </c>
    </row>
    <row r="213" spans="4:16" x14ac:dyDescent="0.2">
      <c r="D213" s="94">
        <f t="shared" ref="D213:E276" si="43">A213/A$18</f>
        <v>0</v>
      </c>
      <c r="E213" s="94">
        <f t="shared" si="43"/>
        <v>0</v>
      </c>
      <c r="F213" s="16">
        <f t="shared" si="35"/>
        <v>0</v>
      </c>
      <c r="G213" s="16">
        <f t="shared" si="36"/>
        <v>0</v>
      </c>
      <c r="H213" s="16">
        <f t="shared" si="37"/>
        <v>0</v>
      </c>
      <c r="I213" s="16">
        <f t="shared" si="38"/>
        <v>0</v>
      </c>
      <c r="J213" s="16">
        <f t="shared" si="39"/>
        <v>0</v>
      </c>
      <c r="K213" s="16">
        <f t="shared" ref="K213:K276" ca="1" si="44">+E$4+E$5*D213+E$6*D213^2</f>
        <v>-2.3958853538023571E-3</v>
      </c>
      <c r="L213" s="16">
        <f t="shared" ca="1" si="40"/>
        <v>5.7402666285646461E-6</v>
      </c>
      <c r="M213" s="16">
        <f t="shared" ref="M213:M276" ca="1" si="45">(M$1-M$2*D213+M$3*F213)^2</f>
        <v>398200.33752670599</v>
      </c>
      <c r="N213" s="16">
        <f t="shared" ref="N213:N276" ca="1" si="46">(-M$2+M$4*D213-M$5*F213)^2</f>
        <v>814366.30257978069</v>
      </c>
      <c r="O213" s="16">
        <f t="shared" ref="O213:O276" ca="1" si="47">+(M$3-D213*M$5+F213*M$6)^2</f>
        <v>52752.308524000946</v>
      </c>
      <c r="P213">
        <f t="shared" ca="1" si="41"/>
        <v>2.3958853538023571E-3</v>
      </c>
    </row>
    <row r="214" spans="4:16" x14ac:dyDescent="0.2">
      <c r="D214" s="94">
        <f t="shared" si="43"/>
        <v>0</v>
      </c>
      <c r="E214" s="94">
        <f t="shared" si="43"/>
        <v>0</v>
      </c>
      <c r="F214" s="16">
        <f t="shared" ref="F214:F277" si="48">D214*D214</f>
        <v>0</v>
      </c>
      <c r="G214" s="16">
        <f t="shared" ref="G214:G277" si="49">D214*F214</f>
        <v>0</v>
      </c>
      <c r="H214" s="16">
        <f t="shared" ref="H214:H277" si="50">F214*F214</f>
        <v>0</v>
      </c>
      <c r="I214" s="16">
        <f t="shared" ref="I214:I277" si="51">E214*D214</f>
        <v>0</v>
      </c>
      <c r="J214" s="16">
        <f t="shared" ref="J214:J277" si="52">I214*D214</f>
        <v>0</v>
      </c>
      <c r="K214" s="16">
        <f t="shared" ca="1" si="44"/>
        <v>-2.3958853538023571E-3</v>
      </c>
      <c r="L214" s="16">
        <f t="shared" ref="L214:L277" ca="1" si="53">+(K214-E214)^2</f>
        <v>5.7402666285646461E-6</v>
      </c>
      <c r="M214" s="16">
        <f t="shared" ca="1" si="45"/>
        <v>398200.33752670599</v>
      </c>
      <c r="N214" s="16">
        <f t="shared" ca="1" si="46"/>
        <v>814366.30257978069</v>
      </c>
      <c r="O214" s="16">
        <f t="shared" ca="1" si="47"/>
        <v>52752.308524000946</v>
      </c>
      <c r="P214">
        <f t="shared" ref="P214:P277" ca="1" si="54">+E214-K214</f>
        <v>2.3958853538023571E-3</v>
      </c>
    </row>
    <row r="215" spans="4:16" x14ac:dyDescent="0.2">
      <c r="D215" s="94">
        <f t="shared" si="43"/>
        <v>0</v>
      </c>
      <c r="E215" s="94">
        <f t="shared" si="43"/>
        <v>0</v>
      </c>
      <c r="F215" s="16">
        <f t="shared" si="48"/>
        <v>0</v>
      </c>
      <c r="G215" s="16">
        <f t="shared" si="49"/>
        <v>0</v>
      </c>
      <c r="H215" s="16">
        <f t="shared" si="50"/>
        <v>0</v>
      </c>
      <c r="I215" s="16">
        <f t="shared" si="51"/>
        <v>0</v>
      </c>
      <c r="J215" s="16">
        <f t="shared" si="52"/>
        <v>0</v>
      </c>
      <c r="K215" s="16">
        <f t="shared" ca="1" si="44"/>
        <v>-2.3958853538023571E-3</v>
      </c>
      <c r="L215" s="16">
        <f t="shared" ca="1" si="53"/>
        <v>5.7402666285646461E-6</v>
      </c>
      <c r="M215" s="16">
        <f t="shared" ca="1" si="45"/>
        <v>398200.33752670599</v>
      </c>
      <c r="N215" s="16">
        <f t="shared" ca="1" si="46"/>
        <v>814366.30257978069</v>
      </c>
      <c r="O215" s="16">
        <f t="shared" ca="1" si="47"/>
        <v>52752.308524000946</v>
      </c>
      <c r="P215">
        <f t="shared" ca="1" si="54"/>
        <v>2.3958853538023571E-3</v>
      </c>
    </row>
    <row r="216" spans="4:16" x14ac:dyDescent="0.2">
      <c r="D216" s="94">
        <f t="shared" si="43"/>
        <v>0</v>
      </c>
      <c r="E216" s="94">
        <f t="shared" si="43"/>
        <v>0</v>
      </c>
      <c r="F216" s="16">
        <f t="shared" si="48"/>
        <v>0</v>
      </c>
      <c r="G216" s="16">
        <f t="shared" si="49"/>
        <v>0</v>
      </c>
      <c r="H216" s="16">
        <f t="shared" si="50"/>
        <v>0</v>
      </c>
      <c r="I216" s="16">
        <f t="shared" si="51"/>
        <v>0</v>
      </c>
      <c r="J216" s="16">
        <f t="shared" si="52"/>
        <v>0</v>
      </c>
      <c r="K216" s="16">
        <f t="shared" ca="1" si="44"/>
        <v>-2.3958853538023571E-3</v>
      </c>
      <c r="L216" s="16">
        <f t="shared" ca="1" si="53"/>
        <v>5.7402666285646461E-6</v>
      </c>
      <c r="M216" s="16">
        <f t="shared" ca="1" si="45"/>
        <v>398200.33752670599</v>
      </c>
      <c r="N216" s="16">
        <f t="shared" ca="1" si="46"/>
        <v>814366.30257978069</v>
      </c>
      <c r="O216" s="16">
        <f t="shared" ca="1" si="47"/>
        <v>52752.308524000946</v>
      </c>
      <c r="P216">
        <f t="shared" ca="1" si="54"/>
        <v>2.3958853538023571E-3</v>
      </c>
    </row>
    <row r="217" spans="4:16" x14ac:dyDescent="0.2">
      <c r="D217" s="94">
        <f t="shared" si="43"/>
        <v>0</v>
      </c>
      <c r="E217" s="94">
        <f t="shared" si="43"/>
        <v>0</v>
      </c>
      <c r="F217" s="16">
        <f t="shared" si="48"/>
        <v>0</v>
      </c>
      <c r="G217" s="16">
        <f t="shared" si="49"/>
        <v>0</v>
      </c>
      <c r="H217" s="16">
        <f t="shared" si="50"/>
        <v>0</v>
      </c>
      <c r="I217" s="16">
        <f t="shared" si="51"/>
        <v>0</v>
      </c>
      <c r="J217" s="16">
        <f t="shared" si="52"/>
        <v>0</v>
      </c>
      <c r="K217" s="16">
        <f t="shared" ca="1" si="44"/>
        <v>-2.3958853538023571E-3</v>
      </c>
      <c r="L217" s="16">
        <f t="shared" ca="1" si="53"/>
        <v>5.7402666285646461E-6</v>
      </c>
      <c r="M217" s="16">
        <f t="shared" ca="1" si="45"/>
        <v>398200.33752670599</v>
      </c>
      <c r="N217" s="16">
        <f t="shared" ca="1" si="46"/>
        <v>814366.30257978069</v>
      </c>
      <c r="O217" s="16">
        <f t="shared" ca="1" si="47"/>
        <v>52752.308524000946</v>
      </c>
      <c r="P217">
        <f t="shared" ca="1" si="54"/>
        <v>2.3958853538023571E-3</v>
      </c>
    </row>
    <row r="218" spans="4:16" x14ac:dyDescent="0.2">
      <c r="D218" s="94">
        <f t="shared" si="43"/>
        <v>0</v>
      </c>
      <c r="E218" s="94">
        <f t="shared" si="43"/>
        <v>0</v>
      </c>
      <c r="F218" s="16">
        <f t="shared" si="48"/>
        <v>0</v>
      </c>
      <c r="G218" s="16">
        <f t="shared" si="49"/>
        <v>0</v>
      </c>
      <c r="H218" s="16">
        <f t="shared" si="50"/>
        <v>0</v>
      </c>
      <c r="I218" s="16">
        <f t="shared" si="51"/>
        <v>0</v>
      </c>
      <c r="J218" s="16">
        <f t="shared" si="52"/>
        <v>0</v>
      </c>
      <c r="K218" s="16">
        <f t="shared" ca="1" si="44"/>
        <v>-2.3958853538023571E-3</v>
      </c>
      <c r="L218" s="16">
        <f t="shared" ca="1" si="53"/>
        <v>5.7402666285646461E-6</v>
      </c>
      <c r="M218" s="16">
        <f t="shared" ca="1" si="45"/>
        <v>398200.33752670599</v>
      </c>
      <c r="N218" s="16">
        <f t="shared" ca="1" si="46"/>
        <v>814366.30257978069</v>
      </c>
      <c r="O218" s="16">
        <f t="shared" ca="1" si="47"/>
        <v>52752.308524000946</v>
      </c>
      <c r="P218">
        <f t="shared" ca="1" si="54"/>
        <v>2.3958853538023571E-3</v>
      </c>
    </row>
    <row r="219" spans="4:16" x14ac:dyDescent="0.2">
      <c r="D219" s="94">
        <f t="shared" si="43"/>
        <v>0</v>
      </c>
      <c r="E219" s="94">
        <f t="shared" si="43"/>
        <v>0</v>
      </c>
      <c r="F219" s="16">
        <f t="shared" si="48"/>
        <v>0</v>
      </c>
      <c r="G219" s="16">
        <f t="shared" si="49"/>
        <v>0</v>
      </c>
      <c r="H219" s="16">
        <f t="shared" si="50"/>
        <v>0</v>
      </c>
      <c r="I219" s="16">
        <f t="shared" si="51"/>
        <v>0</v>
      </c>
      <c r="J219" s="16">
        <f t="shared" si="52"/>
        <v>0</v>
      </c>
      <c r="K219" s="16">
        <f t="shared" ca="1" si="44"/>
        <v>-2.3958853538023571E-3</v>
      </c>
      <c r="L219" s="16">
        <f t="shared" ca="1" si="53"/>
        <v>5.7402666285646461E-6</v>
      </c>
      <c r="M219" s="16">
        <f t="shared" ca="1" si="45"/>
        <v>398200.33752670599</v>
      </c>
      <c r="N219" s="16">
        <f t="shared" ca="1" si="46"/>
        <v>814366.30257978069</v>
      </c>
      <c r="O219" s="16">
        <f t="shared" ca="1" si="47"/>
        <v>52752.308524000946</v>
      </c>
      <c r="P219">
        <f t="shared" ca="1" si="54"/>
        <v>2.3958853538023571E-3</v>
      </c>
    </row>
    <row r="220" spans="4:16" x14ac:dyDescent="0.2">
      <c r="D220" s="94">
        <f t="shared" si="43"/>
        <v>0</v>
      </c>
      <c r="E220" s="94">
        <f t="shared" si="43"/>
        <v>0</v>
      </c>
      <c r="F220" s="16">
        <f t="shared" si="48"/>
        <v>0</v>
      </c>
      <c r="G220" s="16">
        <f t="shared" si="49"/>
        <v>0</v>
      </c>
      <c r="H220" s="16">
        <f t="shared" si="50"/>
        <v>0</v>
      </c>
      <c r="I220" s="16">
        <f t="shared" si="51"/>
        <v>0</v>
      </c>
      <c r="J220" s="16">
        <f t="shared" si="52"/>
        <v>0</v>
      </c>
      <c r="K220" s="16">
        <f t="shared" ca="1" si="44"/>
        <v>-2.3958853538023571E-3</v>
      </c>
      <c r="L220" s="16">
        <f t="shared" ca="1" si="53"/>
        <v>5.7402666285646461E-6</v>
      </c>
      <c r="M220" s="16">
        <f t="shared" ca="1" si="45"/>
        <v>398200.33752670599</v>
      </c>
      <c r="N220" s="16">
        <f t="shared" ca="1" si="46"/>
        <v>814366.30257978069</v>
      </c>
      <c r="O220" s="16">
        <f t="shared" ca="1" si="47"/>
        <v>52752.308524000946</v>
      </c>
      <c r="P220">
        <f t="shared" ca="1" si="54"/>
        <v>2.3958853538023571E-3</v>
      </c>
    </row>
    <row r="221" spans="4:16" x14ac:dyDescent="0.2">
      <c r="D221" s="94">
        <f t="shared" si="43"/>
        <v>0</v>
      </c>
      <c r="E221" s="94">
        <f t="shared" si="43"/>
        <v>0</v>
      </c>
      <c r="F221" s="16">
        <f t="shared" si="48"/>
        <v>0</v>
      </c>
      <c r="G221" s="16">
        <f t="shared" si="49"/>
        <v>0</v>
      </c>
      <c r="H221" s="16">
        <f t="shared" si="50"/>
        <v>0</v>
      </c>
      <c r="I221" s="16">
        <f t="shared" si="51"/>
        <v>0</v>
      </c>
      <c r="J221" s="16">
        <f t="shared" si="52"/>
        <v>0</v>
      </c>
      <c r="K221" s="16">
        <f t="shared" ca="1" si="44"/>
        <v>-2.3958853538023571E-3</v>
      </c>
      <c r="L221" s="16">
        <f t="shared" ca="1" si="53"/>
        <v>5.7402666285646461E-6</v>
      </c>
      <c r="M221" s="16">
        <f t="shared" ca="1" si="45"/>
        <v>398200.33752670599</v>
      </c>
      <c r="N221" s="16">
        <f t="shared" ca="1" si="46"/>
        <v>814366.30257978069</v>
      </c>
      <c r="O221" s="16">
        <f t="shared" ca="1" si="47"/>
        <v>52752.308524000946</v>
      </c>
      <c r="P221">
        <f t="shared" ca="1" si="54"/>
        <v>2.3958853538023571E-3</v>
      </c>
    </row>
    <row r="222" spans="4:16" x14ac:dyDescent="0.2">
      <c r="D222" s="94">
        <f t="shared" si="43"/>
        <v>0</v>
      </c>
      <c r="E222" s="94">
        <f t="shared" si="43"/>
        <v>0</v>
      </c>
      <c r="F222" s="16">
        <f t="shared" si="48"/>
        <v>0</v>
      </c>
      <c r="G222" s="16">
        <f t="shared" si="49"/>
        <v>0</v>
      </c>
      <c r="H222" s="16">
        <f t="shared" si="50"/>
        <v>0</v>
      </c>
      <c r="I222" s="16">
        <f t="shared" si="51"/>
        <v>0</v>
      </c>
      <c r="J222" s="16">
        <f t="shared" si="52"/>
        <v>0</v>
      </c>
      <c r="K222" s="16">
        <f t="shared" ca="1" si="44"/>
        <v>-2.3958853538023571E-3</v>
      </c>
      <c r="L222" s="16">
        <f t="shared" ca="1" si="53"/>
        <v>5.7402666285646461E-6</v>
      </c>
      <c r="M222" s="16">
        <f t="shared" ca="1" si="45"/>
        <v>398200.33752670599</v>
      </c>
      <c r="N222" s="16">
        <f t="shared" ca="1" si="46"/>
        <v>814366.30257978069</v>
      </c>
      <c r="O222" s="16">
        <f t="shared" ca="1" si="47"/>
        <v>52752.308524000946</v>
      </c>
      <c r="P222">
        <f t="shared" ca="1" si="54"/>
        <v>2.3958853538023571E-3</v>
      </c>
    </row>
    <row r="223" spans="4:16" x14ac:dyDescent="0.2">
      <c r="D223" s="94">
        <f t="shared" si="43"/>
        <v>0</v>
      </c>
      <c r="E223" s="94">
        <f t="shared" si="43"/>
        <v>0</v>
      </c>
      <c r="F223" s="16">
        <f t="shared" si="48"/>
        <v>0</v>
      </c>
      <c r="G223" s="16">
        <f t="shared" si="49"/>
        <v>0</v>
      </c>
      <c r="H223" s="16">
        <f t="shared" si="50"/>
        <v>0</v>
      </c>
      <c r="I223" s="16">
        <f t="shared" si="51"/>
        <v>0</v>
      </c>
      <c r="J223" s="16">
        <f t="shared" si="52"/>
        <v>0</v>
      </c>
      <c r="K223" s="16">
        <f t="shared" ca="1" si="44"/>
        <v>-2.3958853538023571E-3</v>
      </c>
      <c r="L223" s="16">
        <f t="shared" ca="1" si="53"/>
        <v>5.7402666285646461E-6</v>
      </c>
      <c r="M223" s="16">
        <f t="shared" ca="1" si="45"/>
        <v>398200.33752670599</v>
      </c>
      <c r="N223" s="16">
        <f t="shared" ca="1" si="46"/>
        <v>814366.30257978069</v>
      </c>
      <c r="O223" s="16">
        <f t="shared" ca="1" si="47"/>
        <v>52752.308524000946</v>
      </c>
      <c r="P223">
        <f t="shared" ca="1" si="54"/>
        <v>2.3958853538023571E-3</v>
      </c>
    </row>
    <row r="224" spans="4:16" x14ac:dyDescent="0.2">
      <c r="D224" s="94">
        <f t="shared" si="43"/>
        <v>0</v>
      </c>
      <c r="E224" s="94">
        <f t="shared" si="43"/>
        <v>0</v>
      </c>
      <c r="F224" s="16">
        <f t="shared" si="48"/>
        <v>0</v>
      </c>
      <c r="G224" s="16">
        <f t="shared" si="49"/>
        <v>0</v>
      </c>
      <c r="H224" s="16">
        <f t="shared" si="50"/>
        <v>0</v>
      </c>
      <c r="I224" s="16">
        <f t="shared" si="51"/>
        <v>0</v>
      </c>
      <c r="J224" s="16">
        <f t="shared" si="52"/>
        <v>0</v>
      </c>
      <c r="K224" s="16">
        <f t="shared" ca="1" si="44"/>
        <v>-2.3958853538023571E-3</v>
      </c>
      <c r="L224" s="16">
        <f t="shared" ca="1" si="53"/>
        <v>5.7402666285646461E-6</v>
      </c>
      <c r="M224" s="16">
        <f t="shared" ca="1" si="45"/>
        <v>398200.33752670599</v>
      </c>
      <c r="N224" s="16">
        <f t="shared" ca="1" si="46"/>
        <v>814366.30257978069</v>
      </c>
      <c r="O224" s="16">
        <f t="shared" ca="1" si="47"/>
        <v>52752.308524000946</v>
      </c>
      <c r="P224">
        <f t="shared" ca="1" si="54"/>
        <v>2.3958853538023571E-3</v>
      </c>
    </row>
    <row r="225" spans="4:16" x14ac:dyDescent="0.2">
      <c r="D225" s="94">
        <f t="shared" si="43"/>
        <v>0</v>
      </c>
      <c r="E225" s="94">
        <f t="shared" si="43"/>
        <v>0</v>
      </c>
      <c r="F225" s="16">
        <f t="shared" si="48"/>
        <v>0</v>
      </c>
      <c r="G225" s="16">
        <f t="shared" si="49"/>
        <v>0</v>
      </c>
      <c r="H225" s="16">
        <f t="shared" si="50"/>
        <v>0</v>
      </c>
      <c r="I225" s="16">
        <f t="shared" si="51"/>
        <v>0</v>
      </c>
      <c r="J225" s="16">
        <f t="shared" si="52"/>
        <v>0</v>
      </c>
      <c r="K225" s="16">
        <f t="shared" ca="1" si="44"/>
        <v>-2.3958853538023571E-3</v>
      </c>
      <c r="L225" s="16">
        <f t="shared" ca="1" si="53"/>
        <v>5.7402666285646461E-6</v>
      </c>
      <c r="M225" s="16">
        <f t="shared" ca="1" si="45"/>
        <v>398200.33752670599</v>
      </c>
      <c r="N225" s="16">
        <f t="shared" ca="1" si="46"/>
        <v>814366.30257978069</v>
      </c>
      <c r="O225" s="16">
        <f t="shared" ca="1" si="47"/>
        <v>52752.308524000946</v>
      </c>
      <c r="P225">
        <f t="shared" ca="1" si="54"/>
        <v>2.3958853538023571E-3</v>
      </c>
    </row>
    <row r="226" spans="4:16" x14ac:dyDescent="0.2">
      <c r="D226" s="94">
        <f t="shared" si="43"/>
        <v>0</v>
      </c>
      <c r="E226" s="94">
        <f t="shared" si="43"/>
        <v>0</v>
      </c>
      <c r="F226" s="16">
        <f t="shared" si="48"/>
        <v>0</v>
      </c>
      <c r="G226" s="16">
        <f t="shared" si="49"/>
        <v>0</v>
      </c>
      <c r="H226" s="16">
        <f t="shared" si="50"/>
        <v>0</v>
      </c>
      <c r="I226" s="16">
        <f t="shared" si="51"/>
        <v>0</v>
      </c>
      <c r="J226" s="16">
        <f t="shared" si="52"/>
        <v>0</v>
      </c>
      <c r="K226" s="16">
        <f t="shared" ca="1" si="44"/>
        <v>-2.3958853538023571E-3</v>
      </c>
      <c r="L226" s="16">
        <f t="shared" ca="1" si="53"/>
        <v>5.7402666285646461E-6</v>
      </c>
      <c r="M226" s="16">
        <f t="shared" ca="1" si="45"/>
        <v>398200.33752670599</v>
      </c>
      <c r="N226" s="16">
        <f t="shared" ca="1" si="46"/>
        <v>814366.30257978069</v>
      </c>
      <c r="O226" s="16">
        <f t="shared" ca="1" si="47"/>
        <v>52752.308524000946</v>
      </c>
      <c r="P226">
        <f t="shared" ca="1" si="54"/>
        <v>2.3958853538023571E-3</v>
      </c>
    </row>
    <row r="227" spans="4:16" x14ac:dyDescent="0.2">
      <c r="D227" s="94">
        <f t="shared" si="43"/>
        <v>0</v>
      </c>
      <c r="E227" s="94">
        <f t="shared" si="43"/>
        <v>0</v>
      </c>
      <c r="F227" s="16">
        <f t="shared" si="48"/>
        <v>0</v>
      </c>
      <c r="G227" s="16">
        <f t="shared" si="49"/>
        <v>0</v>
      </c>
      <c r="H227" s="16">
        <f t="shared" si="50"/>
        <v>0</v>
      </c>
      <c r="I227" s="16">
        <f t="shared" si="51"/>
        <v>0</v>
      </c>
      <c r="J227" s="16">
        <f t="shared" si="52"/>
        <v>0</v>
      </c>
      <c r="K227" s="16">
        <f t="shared" ca="1" si="44"/>
        <v>-2.3958853538023571E-3</v>
      </c>
      <c r="L227" s="16">
        <f t="shared" ca="1" si="53"/>
        <v>5.7402666285646461E-6</v>
      </c>
      <c r="M227" s="16">
        <f t="shared" ca="1" si="45"/>
        <v>398200.33752670599</v>
      </c>
      <c r="N227" s="16">
        <f t="shared" ca="1" si="46"/>
        <v>814366.30257978069</v>
      </c>
      <c r="O227" s="16">
        <f t="shared" ca="1" si="47"/>
        <v>52752.308524000946</v>
      </c>
      <c r="P227">
        <f t="shared" ca="1" si="54"/>
        <v>2.3958853538023571E-3</v>
      </c>
    </row>
    <row r="228" spans="4:16" x14ac:dyDescent="0.2">
      <c r="D228" s="94">
        <f t="shared" si="43"/>
        <v>0</v>
      </c>
      <c r="E228" s="94">
        <f t="shared" si="43"/>
        <v>0</v>
      </c>
      <c r="F228" s="16">
        <f t="shared" si="48"/>
        <v>0</v>
      </c>
      <c r="G228" s="16">
        <f t="shared" si="49"/>
        <v>0</v>
      </c>
      <c r="H228" s="16">
        <f t="shared" si="50"/>
        <v>0</v>
      </c>
      <c r="I228" s="16">
        <f t="shared" si="51"/>
        <v>0</v>
      </c>
      <c r="J228" s="16">
        <f t="shared" si="52"/>
        <v>0</v>
      </c>
      <c r="K228" s="16">
        <f t="shared" ca="1" si="44"/>
        <v>-2.3958853538023571E-3</v>
      </c>
      <c r="L228" s="16">
        <f t="shared" ca="1" si="53"/>
        <v>5.7402666285646461E-6</v>
      </c>
      <c r="M228" s="16">
        <f t="shared" ca="1" si="45"/>
        <v>398200.33752670599</v>
      </c>
      <c r="N228" s="16">
        <f t="shared" ca="1" si="46"/>
        <v>814366.30257978069</v>
      </c>
      <c r="O228" s="16">
        <f t="shared" ca="1" si="47"/>
        <v>52752.308524000946</v>
      </c>
      <c r="P228">
        <f t="shared" ca="1" si="54"/>
        <v>2.3958853538023571E-3</v>
      </c>
    </row>
    <row r="229" spans="4:16" x14ac:dyDescent="0.2">
      <c r="D229" s="94">
        <f t="shared" si="43"/>
        <v>0</v>
      </c>
      <c r="E229" s="94">
        <f t="shared" si="43"/>
        <v>0</v>
      </c>
      <c r="F229" s="16">
        <f t="shared" si="48"/>
        <v>0</v>
      </c>
      <c r="G229" s="16">
        <f t="shared" si="49"/>
        <v>0</v>
      </c>
      <c r="H229" s="16">
        <f t="shared" si="50"/>
        <v>0</v>
      </c>
      <c r="I229" s="16">
        <f t="shared" si="51"/>
        <v>0</v>
      </c>
      <c r="J229" s="16">
        <f t="shared" si="52"/>
        <v>0</v>
      </c>
      <c r="K229" s="16">
        <f t="shared" ca="1" si="44"/>
        <v>-2.3958853538023571E-3</v>
      </c>
      <c r="L229" s="16">
        <f t="shared" ca="1" si="53"/>
        <v>5.7402666285646461E-6</v>
      </c>
      <c r="M229" s="16">
        <f t="shared" ca="1" si="45"/>
        <v>398200.33752670599</v>
      </c>
      <c r="N229" s="16">
        <f t="shared" ca="1" si="46"/>
        <v>814366.30257978069</v>
      </c>
      <c r="O229" s="16">
        <f t="shared" ca="1" si="47"/>
        <v>52752.308524000946</v>
      </c>
      <c r="P229">
        <f t="shared" ca="1" si="54"/>
        <v>2.3958853538023571E-3</v>
      </c>
    </row>
    <row r="230" spans="4:16" x14ac:dyDescent="0.2">
      <c r="D230" s="94">
        <f t="shared" si="43"/>
        <v>0</v>
      </c>
      <c r="E230" s="94">
        <f t="shared" si="43"/>
        <v>0</v>
      </c>
      <c r="F230" s="16">
        <f t="shared" si="48"/>
        <v>0</v>
      </c>
      <c r="G230" s="16">
        <f t="shared" si="49"/>
        <v>0</v>
      </c>
      <c r="H230" s="16">
        <f t="shared" si="50"/>
        <v>0</v>
      </c>
      <c r="I230" s="16">
        <f t="shared" si="51"/>
        <v>0</v>
      </c>
      <c r="J230" s="16">
        <f t="shared" si="52"/>
        <v>0</v>
      </c>
      <c r="K230" s="16">
        <f t="shared" ca="1" si="44"/>
        <v>-2.3958853538023571E-3</v>
      </c>
      <c r="L230" s="16">
        <f t="shared" ca="1" si="53"/>
        <v>5.7402666285646461E-6</v>
      </c>
      <c r="M230" s="16">
        <f t="shared" ca="1" si="45"/>
        <v>398200.33752670599</v>
      </c>
      <c r="N230" s="16">
        <f t="shared" ca="1" si="46"/>
        <v>814366.30257978069</v>
      </c>
      <c r="O230" s="16">
        <f t="shared" ca="1" si="47"/>
        <v>52752.308524000946</v>
      </c>
      <c r="P230">
        <f t="shared" ca="1" si="54"/>
        <v>2.3958853538023571E-3</v>
      </c>
    </row>
    <row r="231" spans="4:16" x14ac:dyDescent="0.2">
      <c r="D231" s="94">
        <f t="shared" si="43"/>
        <v>0</v>
      </c>
      <c r="E231" s="94">
        <f t="shared" si="43"/>
        <v>0</v>
      </c>
      <c r="F231" s="16">
        <f t="shared" si="48"/>
        <v>0</v>
      </c>
      <c r="G231" s="16">
        <f t="shared" si="49"/>
        <v>0</v>
      </c>
      <c r="H231" s="16">
        <f t="shared" si="50"/>
        <v>0</v>
      </c>
      <c r="I231" s="16">
        <f t="shared" si="51"/>
        <v>0</v>
      </c>
      <c r="J231" s="16">
        <f t="shared" si="52"/>
        <v>0</v>
      </c>
      <c r="K231" s="16">
        <f t="shared" ca="1" si="44"/>
        <v>-2.3958853538023571E-3</v>
      </c>
      <c r="L231" s="16">
        <f t="shared" ca="1" si="53"/>
        <v>5.7402666285646461E-6</v>
      </c>
      <c r="M231" s="16">
        <f t="shared" ca="1" si="45"/>
        <v>398200.33752670599</v>
      </c>
      <c r="N231" s="16">
        <f t="shared" ca="1" si="46"/>
        <v>814366.30257978069</v>
      </c>
      <c r="O231" s="16">
        <f t="shared" ca="1" si="47"/>
        <v>52752.308524000946</v>
      </c>
      <c r="P231">
        <f t="shared" ca="1" si="54"/>
        <v>2.3958853538023571E-3</v>
      </c>
    </row>
    <row r="232" spans="4:16" x14ac:dyDescent="0.2">
      <c r="D232" s="94">
        <f t="shared" si="43"/>
        <v>0</v>
      </c>
      <c r="E232" s="94">
        <f t="shared" si="43"/>
        <v>0</v>
      </c>
      <c r="F232" s="16">
        <f t="shared" si="48"/>
        <v>0</v>
      </c>
      <c r="G232" s="16">
        <f t="shared" si="49"/>
        <v>0</v>
      </c>
      <c r="H232" s="16">
        <f t="shared" si="50"/>
        <v>0</v>
      </c>
      <c r="I232" s="16">
        <f t="shared" si="51"/>
        <v>0</v>
      </c>
      <c r="J232" s="16">
        <f t="shared" si="52"/>
        <v>0</v>
      </c>
      <c r="K232" s="16">
        <f t="shared" ca="1" si="44"/>
        <v>-2.3958853538023571E-3</v>
      </c>
      <c r="L232" s="16">
        <f t="shared" ca="1" si="53"/>
        <v>5.7402666285646461E-6</v>
      </c>
      <c r="M232" s="16">
        <f t="shared" ca="1" si="45"/>
        <v>398200.33752670599</v>
      </c>
      <c r="N232" s="16">
        <f t="shared" ca="1" si="46"/>
        <v>814366.30257978069</v>
      </c>
      <c r="O232" s="16">
        <f t="shared" ca="1" si="47"/>
        <v>52752.308524000946</v>
      </c>
      <c r="P232">
        <f t="shared" ca="1" si="54"/>
        <v>2.3958853538023571E-3</v>
      </c>
    </row>
    <row r="233" spans="4:16" x14ac:dyDescent="0.2">
      <c r="D233" s="94">
        <f t="shared" si="43"/>
        <v>0</v>
      </c>
      <c r="E233" s="94">
        <f t="shared" si="43"/>
        <v>0</v>
      </c>
      <c r="F233" s="16">
        <f t="shared" si="48"/>
        <v>0</v>
      </c>
      <c r="G233" s="16">
        <f t="shared" si="49"/>
        <v>0</v>
      </c>
      <c r="H233" s="16">
        <f t="shared" si="50"/>
        <v>0</v>
      </c>
      <c r="I233" s="16">
        <f t="shared" si="51"/>
        <v>0</v>
      </c>
      <c r="J233" s="16">
        <f t="shared" si="52"/>
        <v>0</v>
      </c>
      <c r="K233" s="16">
        <f t="shared" ca="1" si="44"/>
        <v>-2.3958853538023571E-3</v>
      </c>
      <c r="L233" s="16">
        <f t="shared" ca="1" si="53"/>
        <v>5.7402666285646461E-6</v>
      </c>
      <c r="M233" s="16">
        <f t="shared" ca="1" si="45"/>
        <v>398200.33752670599</v>
      </c>
      <c r="N233" s="16">
        <f t="shared" ca="1" si="46"/>
        <v>814366.30257978069</v>
      </c>
      <c r="O233" s="16">
        <f t="shared" ca="1" si="47"/>
        <v>52752.308524000946</v>
      </c>
      <c r="P233">
        <f t="shared" ca="1" si="54"/>
        <v>2.3958853538023571E-3</v>
      </c>
    </row>
    <row r="234" spans="4:16" x14ac:dyDescent="0.2">
      <c r="D234" s="94">
        <f t="shared" si="43"/>
        <v>0</v>
      </c>
      <c r="E234" s="94">
        <f t="shared" si="43"/>
        <v>0</v>
      </c>
      <c r="F234" s="16">
        <f t="shared" si="48"/>
        <v>0</v>
      </c>
      <c r="G234" s="16">
        <f t="shared" si="49"/>
        <v>0</v>
      </c>
      <c r="H234" s="16">
        <f t="shared" si="50"/>
        <v>0</v>
      </c>
      <c r="I234" s="16">
        <f t="shared" si="51"/>
        <v>0</v>
      </c>
      <c r="J234" s="16">
        <f t="shared" si="52"/>
        <v>0</v>
      </c>
      <c r="K234" s="16">
        <f t="shared" ca="1" si="44"/>
        <v>-2.3958853538023571E-3</v>
      </c>
      <c r="L234" s="16">
        <f t="shared" ca="1" si="53"/>
        <v>5.7402666285646461E-6</v>
      </c>
      <c r="M234" s="16">
        <f t="shared" ca="1" si="45"/>
        <v>398200.33752670599</v>
      </c>
      <c r="N234" s="16">
        <f t="shared" ca="1" si="46"/>
        <v>814366.30257978069</v>
      </c>
      <c r="O234" s="16">
        <f t="shared" ca="1" si="47"/>
        <v>52752.308524000946</v>
      </c>
      <c r="P234">
        <f t="shared" ca="1" si="54"/>
        <v>2.3958853538023571E-3</v>
      </c>
    </row>
    <row r="235" spans="4:16" x14ac:dyDescent="0.2">
      <c r="D235" s="94">
        <f t="shared" si="43"/>
        <v>0</v>
      </c>
      <c r="E235" s="94">
        <f t="shared" si="43"/>
        <v>0</v>
      </c>
      <c r="F235" s="16">
        <f t="shared" si="48"/>
        <v>0</v>
      </c>
      <c r="G235" s="16">
        <f t="shared" si="49"/>
        <v>0</v>
      </c>
      <c r="H235" s="16">
        <f t="shared" si="50"/>
        <v>0</v>
      </c>
      <c r="I235" s="16">
        <f t="shared" si="51"/>
        <v>0</v>
      </c>
      <c r="J235" s="16">
        <f t="shared" si="52"/>
        <v>0</v>
      </c>
      <c r="K235" s="16">
        <f t="shared" ca="1" si="44"/>
        <v>-2.3958853538023571E-3</v>
      </c>
      <c r="L235" s="16">
        <f t="shared" ca="1" si="53"/>
        <v>5.7402666285646461E-6</v>
      </c>
      <c r="M235" s="16">
        <f t="shared" ca="1" si="45"/>
        <v>398200.33752670599</v>
      </c>
      <c r="N235" s="16">
        <f t="shared" ca="1" si="46"/>
        <v>814366.30257978069</v>
      </c>
      <c r="O235" s="16">
        <f t="shared" ca="1" si="47"/>
        <v>52752.308524000946</v>
      </c>
      <c r="P235">
        <f t="shared" ca="1" si="54"/>
        <v>2.3958853538023571E-3</v>
      </c>
    </row>
    <row r="236" spans="4:16" x14ac:dyDescent="0.2">
      <c r="D236" s="94">
        <f t="shared" si="43"/>
        <v>0</v>
      </c>
      <c r="E236" s="94">
        <f t="shared" si="43"/>
        <v>0</v>
      </c>
      <c r="F236" s="16">
        <f t="shared" si="48"/>
        <v>0</v>
      </c>
      <c r="G236" s="16">
        <f t="shared" si="49"/>
        <v>0</v>
      </c>
      <c r="H236" s="16">
        <f t="shared" si="50"/>
        <v>0</v>
      </c>
      <c r="I236" s="16">
        <f t="shared" si="51"/>
        <v>0</v>
      </c>
      <c r="J236" s="16">
        <f t="shared" si="52"/>
        <v>0</v>
      </c>
      <c r="K236" s="16">
        <f t="shared" ca="1" si="44"/>
        <v>-2.3958853538023571E-3</v>
      </c>
      <c r="L236" s="16">
        <f t="shared" ca="1" si="53"/>
        <v>5.7402666285646461E-6</v>
      </c>
      <c r="M236" s="16">
        <f t="shared" ca="1" si="45"/>
        <v>398200.33752670599</v>
      </c>
      <c r="N236" s="16">
        <f t="shared" ca="1" si="46"/>
        <v>814366.30257978069</v>
      </c>
      <c r="O236" s="16">
        <f t="shared" ca="1" si="47"/>
        <v>52752.308524000946</v>
      </c>
      <c r="P236">
        <f t="shared" ca="1" si="54"/>
        <v>2.3958853538023571E-3</v>
      </c>
    </row>
    <row r="237" spans="4:16" x14ac:dyDescent="0.2">
      <c r="D237" s="94">
        <f t="shared" si="43"/>
        <v>0</v>
      </c>
      <c r="E237" s="94">
        <f t="shared" si="43"/>
        <v>0</v>
      </c>
      <c r="F237" s="16">
        <f t="shared" si="48"/>
        <v>0</v>
      </c>
      <c r="G237" s="16">
        <f t="shared" si="49"/>
        <v>0</v>
      </c>
      <c r="H237" s="16">
        <f t="shared" si="50"/>
        <v>0</v>
      </c>
      <c r="I237" s="16">
        <f t="shared" si="51"/>
        <v>0</v>
      </c>
      <c r="J237" s="16">
        <f t="shared" si="52"/>
        <v>0</v>
      </c>
      <c r="K237" s="16">
        <f t="shared" ca="1" si="44"/>
        <v>-2.3958853538023571E-3</v>
      </c>
      <c r="L237" s="16">
        <f t="shared" ca="1" si="53"/>
        <v>5.7402666285646461E-6</v>
      </c>
      <c r="M237" s="16">
        <f t="shared" ca="1" si="45"/>
        <v>398200.33752670599</v>
      </c>
      <c r="N237" s="16">
        <f t="shared" ca="1" si="46"/>
        <v>814366.30257978069</v>
      </c>
      <c r="O237" s="16">
        <f t="shared" ca="1" si="47"/>
        <v>52752.308524000946</v>
      </c>
      <c r="P237">
        <f t="shared" ca="1" si="54"/>
        <v>2.3958853538023571E-3</v>
      </c>
    </row>
    <row r="238" spans="4:16" x14ac:dyDescent="0.2">
      <c r="D238" s="94">
        <f t="shared" si="43"/>
        <v>0</v>
      </c>
      <c r="E238" s="94">
        <f t="shared" si="43"/>
        <v>0</v>
      </c>
      <c r="F238" s="16">
        <f t="shared" si="48"/>
        <v>0</v>
      </c>
      <c r="G238" s="16">
        <f t="shared" si="49"/>
        <v>0</v>
      </c>
      <c r="H238" s="16">
        <f t="shared" si="50"/>
        <v>0</v>
      </c>
      <c r="I238" s="16">
        <f t="shared" si="51"/>
        <v>0</v>
      </c>
      <c r="J238" s="16">
        <f t="shared" si="52"/>
        <v>0</v>
      </c>
      <c r="K238" s="16">
        <f t="shared" ca="1" si="44"/>
        <v>-2.3958853538023571E-3</v>
      </c>
      <c r="L238" s="16">
        <f t="shared" ca="1" si="53"/>
        <v>5.7402666285646461E-6</v>
      </c>
      <c r="M238" s="16">
        <f t="shared" ca="1" si="45"/>
        <v>398200.33752670599</v>
      </c>
      <c r="N238" s="16">
        <f t="shared" ca="1" si="46"/>
        <v>814366.30257978069</v>
      </c>
      <c r="O238" s="16">
        <f t="shared" ca="1" si="47"/>
        <v>52752.308524000946</v>
      </c>
      <c r="P238">
        <f t="shared" ca="1" si="54"/>
        <v>2.3958853538023571E-3</v>
      </c>
    </row>
    <row r="239" spans="4:16" x14ac:dyDescent="0.2">
      <c r="D239" s="94">
        <f t="shared" si="43"/>
        <v>0</v>
      </c>
      <c r="E239" s="94">
        <f t="shared" si="43"/>
        <v>0</v>
      </c>
      <c r="F239" s="16">
        <f t="shared" si="48"/>
        <v>0</v>
      </c>
      <c r="G239" s="16">
        <f t="shared" si="49"/>
        <v>0</v>
      </c>
      <c r="H239" s="16">
        <f t="shared" si="50"/>
        <v>0</v>
      </c>
      <c r="I239" s="16">
        <f t="shared" si="51"/>
        <v>0</v>
      </c>
      <c r="J239" s="16">
        <f t="shared" si="52"/>
        <v>0</v>
      </c>
      <c r="K239" s="16">
        <f t="shared" ca="1" si="44"/>
        <v>-2.3958853538023571E-3</v>
      </c>
      <c r="L239" s="16">
        <f t="shared" ca="1" si="53"/>
        <v>5.7402666285646461E-6</v>
      </c>
      <c r="M239" s="16">
        <f t="shared" ca="1" si="45"/>
        <v>398200.33752670599</v>
      </c>
      <c r="N239" s="16">
        <f t="shared" ca="1" si="46"/>
        <v>814366.30257978069</v>
      </c>
      <c r="O239" s="16">
        <f t="shared" ca="1" si="47"/>
        <v>52752.308524000946</v>
      </c>
      <c r="P239">
        <f t="shared" ca="1" si="54"/>
        <v>2.3958853538023571E-3</v>
      </c>
    </row>
    <row r="240" spans="4:16" x14ac:dyDescent="0.2">
      <c r="D240" s="94">
        <f t="shared" si="43"/>
        <v>0</v>
      </c>
      <c r="E240" s="94">
        <f t="shared" si="43"/>
        <v>0</v>
      </c>
      <c r="F240" s="16">
        <f t="shared" si="48"/>
        <v>0</v>
      </c>
      <c r="G240" s="16">
        <f t="shared" si="49"/>
        <v>0</v>
      </c>
      <c r="H240" s="16">
        <f t="shared" si="50"/>
        <v>0</v>
      </c>
      <c r="I240" s="16">
        <f t="shared" si="51"/>
        <v>0</v>
      </c>
      <c r="J240" s="16">
        <f t="shared" si="52"/>
        <v>0</v>
      </c>
      <c r="K240" s="16">
        <f t="shared" ca="1" si="44"/>
        <v>-2.3958853538023571E-3</v>
      </c>
      <c r="L240" s="16">
        <f t="shared" ca="1" si="53"/>
        <v>5.7402666285646461E-6</v>
      </c>
      <c r="M240" s="16">
        <f t="shared" ca="1" si="45"/>
        <v>398200.33752670599</v>
      </c>
      <c r="N240" s="16">
        <f t="shared" ca="1" si="46"/>
        <v>814366.30257978069</v>
      </c>
      <c r="O240" s="16">
        <f t="shared" ca="1" si="47"/>
        <v>52752.308524000946</v>
      </c>
      <c r="P240">
        <f t="shared" ca="1" si="54"/>
        <v>2.3958853538023571E-3</v>
      </c>
    </row>
    <row r="241" spans="4:16" x14ac:dyDescent="0.2">
      <c r="D241" s="94">
        <f t="shared" si="43"/>
        <v>0</v>
      </c>
      <c r="E241" s="94">
        <f t="shared" si="43"/>
        <v>0</v>
      </c>
      <c r="F241" s="16">
        <f t="shared" si="48"/>
        <v>0</v>
      </c>
      <c r="G241" s="16">
        <f t="shared" si="49"/>
        <v>0</v>
      </c>
      <c r="H241" s="16">
        <f t="shared" si="50"/>
        <v>0</v>
      </c>
      <c r="I241" s="16">
        <f t="shared" si="51"/>
        <v>0</v>
      </c>
      <c r="J241" s="16">
        <f t="shared" si="52"/>
        <v>0</v>
      </c>
      <c r="K241" s="16">
        <f t="shared" ca="1" si="44"/>
        <v>-2.3958853538023571E-3</v>
      </c>
      <c r="L241" s="16">
        <f t="shared" ca="1" si="53"/>
        <v>5.7402666285646461E-6</v>
      </c>
      <c r="M241" s="16">
        <f t="shared" ca="1" si="45"/>
        <v>398200.33752670599</v>
      </c>
      <c r="N241" s="16">
        <f t="shared" ca="1" si="46"/>
        <v>814366.30257978069</v>
      </c>
      <c r="O241" s="16">
        <f t="shared" ca="1" si="47"/>
        <v>52752.308524000946</v>
      </c>
      <c r="P241">
        <f t="shared" ca="1" si="54"/>
        <v>2.3958853538023571E-3</v>
      </c>
    </row>
    <row r="242" spans="4:16" x14ac:dyDescent="0.2">
      <c r="D242" s="94">
        <f t="shared" si="43"/>
        <v>0</v>
      </c>
      <c r="E242" s="94">
        <f t="shared" si="43"/>
        <v>0</v>
      </c>
      <c r="F242" s="16">
        <f t="shared" si="48"/>
        <v>0</v>
      </c>
      <c r="G242" s="16">
        <f t="shared" si="49"/>
        <v>0</v>
      </c>
      <c r="H242" s="16">
        <f t="shared" si="50"/>
        <v>0</v>
      </c>
      <c r="I242" s="16">
        <f t="shared" si="51"/>
        <v>0</v>
      </c>
      <c r="J242" s="16">
        <f t="shared" si="52"/>
        <v>0</v>
      </c>
      <c r="K242" s="16">
        <f t="shared" ca="1" si="44"/>
        <v>-2.3958853538023571E-3</v>
      </c>
      <c r="L242" s="16">
        <f t="shared" ca="1" si="53"/>
        <v>5.7402666285646461E-6</v>
      </c>
      <c r="M242" s="16">
        <f t="shared" ca="1" si="45"/>
        <v>398200.33752670599</v>
      </c>
      <c r="N242" s="16">
        <f t="shared" ca="1" si="46"/>
        <v>814366.30257978069</v>
      </c>
      <c r="O242" s="16">
        <f t="shared" ca="1" si="47"/>
        <v>52752.308524000946</v>
      </c>
      <c r="P242">
        <f t="shared" ca="1" si="54"/>
        <v>2.3958853538023571E-3</v>
      </c>
    </row>
    <row r="243" spans="4:16" x14ac:dyDescent="0.2">
      <c r="D243" s="94">
        <f t="shared" si="43"/>
        <v>0</v>
      </c>
      <c r="E243" s="94">
        <f t="shared" si="43"/>
        <v>0</v>
      </c>
      <c r="F243" s="16">
        <f t="shared" si="48"/>
        <v>0</v>
      </c>
      <c r="G243" s="16">
        <f t="shared" si="49"/>
        <v>0</v>
      </c>
      <c r="H243" s="16">
        <f t="shared" si="50"/>
        <v>0</v>
      </c>
      <c r="I243" s="16">
        <f t="shared" si="51"/>
        <v>0</v>
      </c>
      <c r="J243" s="16">
        <f t="shared" si="52"/>
        <v>0</v>
      </c>
      <c r="K243" s="16">
        <f t="shared" ca="1" si="44"/>
        <v>-2.3958853538023571E-3</v>
      </c>
      <c r="L243" s="16">
        <f t="shared" ca="1" si="53"/>
        <v>5.7402666285646461E-6</v>
      </c>
      <c r="M243" s="16">
        <f t="shared" ca="1" si="45"/>
        <v>398200.33752670599</v>
      </c>
      <c r="N243" s="16">
        <f t="shared" ca="1" si="46"/>
        <v>814366.30257978069</v>
      </c>
      <c r="O243" s="16">
        <f t="shared" ca="1" si="47"/>
        <v>52752.308524000946</v>
      </c>
      <c r="P243">
        <f t="shared" ca="1" si="54"/>
        <v>2.3958853538023571E-3</v>
      </c>
    </row>
    <row r="244" spans="4:16" x14ac:dyDescent="0.2">
      <c r="D244" s="94">
        <f t="shared" si="43"/>
        <v>0</v>
      </c>
      <c r="E244" s="94">
        <f t="shared" si="43"/>
        <v>0</v>
      </c>
      <c r="F244" s="16">
        <f t="shared" si="48"/>
        <v>0</v>
      </c>
      <c r="G244" s="16">
        <f t="shared" si="49"/>
        <v>0</v>
      </c>
      <c r="H244" s="16">
        <f t="shared" si="50"/>
        <v>0</v>
      </c>
      <c r="I244" s="16">
        <f t="shared" si="51"/>
        <v>0</v>
      </c>
      <c r="J244" s="16">
        <f t="shared" si="52"/>
        <v>0</v>
      </c>
      <c r="K244" s="16">
        <f t="shared" ca="1" si="44"/>
        <v>-2.3958853538023571E-3</v>
      </c>
      <c r="L244" s="16">
        <f t="shared" ca="1" si="53"/>
        <v>5.7402666285646461E-6</v>
      </c>
      <c r="M244" s="16">
        <f t="shared" ca="1" si="45"/>
        <v>398200.33752670599</v>
      </c>
      <c r="N244" s="16">
        <f t="shared" ca="1" si="46"/>
        <v>814366.30257978069</v>
      </c>
      <c r="O244" s="16">
        <f t="shared" ca="1" si="47"/>
        <v>52752.308524000946</v>
      </c>
      <c r="P244">
        <f t="shared" ca="1" si="54"/>
        <v>2.3958853538023571E-3</v>
      </c>
    </row>
    <row r="245" spans="4:16" x14ac:dyDescent="0.2">
      <c r="D245" s="94">
        <f t="shared" si="43"/>
        <v>0</v>
      </c>
      <c r="E245" s="94">
        <f t="shared" si="43"/>
        <v>0</v>
      </c>
      <c r="F245" s="16">
        <f t="shared" si="48"/>
        <v>0</v>
      </c>
      <c r="G245" s="16">
        <f t="shared" si="49"/>
        <v>0</v>
      </c>
      <c r="H245" s="16">
        <f t="shared" si="50"/>
        <v>0</v>
      </c>
      <c r="I245" s="16">
        <f t="shared" si="51"/>
        <v>0</v>
      </c>
      <c r="J245" s="16">
        <f t="shared" si="52"/>
        <v>0</v>
      </c>
      <c r="K245" s="16">
        <f t="shared" ca="1" si="44"/>
        <v>-2.3958853538023571E-3</v>
      </c>
      <c r="L245" s="16">
        <f t="shared" ca="1" si="53"/>
        <v>5.7402666285646461E-6</v>
      </c>
      <c r="M245" s="16">
        <f t="shared" ca="1" si="45"/>
        <v>398200.33752670599</v>
      </c>
      <c r="N245" s="16">
        <f t="shared" ca="1" si="46"/>
        <v>814366.30257978069</v>
      </c>
      <c r="O245" s="16">
        <f t="shared" ca="1" si="47"/>
        <v>52752.308524000946</v>
      </c>
      <c r="P245">
        <f t="shared" ca="1" si="54"/>
        <v>2.3958853538023571E-3</v>
      </c>
    </row>
    <row r="246" spans="4:16" x14ac:dyDescent="0.2">
      <c r="D246" s="94">
        <f t="shared" si="43"/>
        <v>0</v>
      </c>
      <c r="E246" s="94">
        <f t="shared" si="43"/>
        <v>0</v>
      </c>
      <c r="F246" s="16">
        <f t="shared" si="48"/>
        <v>0</v>
      </c>
      <c r="G246" s="16">
        <f t="shared" si="49"/>
        <v>0</v>
      </c>
      <c r="H246" s="16">
        <f t="shared" si="50"/>
        <v>0</v>
      </c>
      <c r="I246" s="16">
        <f t="shared" si="51"/>
        <v>0</v>
      </c>
      <c r="J246" s="16">
        <f t="shared" si="52"/>
        <v>0</v>
      </c>
      <c r="K246" s="16">
        <f t="shared" ca="1" si="44"/>
        <v>-2.3958853538023571E-3</v>
      </c>
      <c r="L246" s="16">
        <f t="shared" ca="1" si="53"/>
        <v>5.7402666285646461E-6</v>
      </c>
      <c r="M246" s="16">
        <f t="shared" ca="1" si="45"/>
        <v>398200.33752670599</v>
      </c>
      <c r="N246" s="16">
        <f t="shared" ca="1" si="46"/>
        <v>814366.30257978069</v>
      </c>
      <c r="O246" s="16">
        <f t="shared" ca="1" si="47"/>
        <v>52752.308524000946</v>
      </c>
      <c r="P246">
        <f t="shared" ca="1" si="54"/>
        <v>2.3958853538023571E-3</v>
      </c>
    </row>
    <row r="247" spans="4:16" x14ac:dyDescent="0.2">
      <c r="D247" s="94">
        <f t="shared" si="43"/>
        <v>0</v>
      </c>
      <c r="E247" s="94">
        <f t="shared" si="43"/>
        <v>0</v>
      </c>
      <c r="F247" s="16">
        <f t="shared" si="48"/>
        <v>0</v>
      </c>
      <c r="G247" s="16">
        <f t="shared" si="49"/>
        <v>0</v>
      </c>
      <c r="H247" s="16">
        <f t="shared" si="50"/>
        <v>0</v>
      </c>
      <c r="I247" s="16">
        <f t="shared" si="51"/>
        <v>0</v>
      </c>
      <c r="J247" s="16">
        <f t="shared" si="52"/>
        <v>0</v>
      </c>
      <c r="K247" s="16">
        <f t="shared" ca="1" si="44"/>
        <v>-2.3958853538023571E-3</v>
      </c>
      <c r="L247" s="16">
        <f t="shared" ca="1" si="53"/>
        <v>5.7402666285646461E-6</v>
      </c>
      <c r="M247" s="16">
        <f t="shared" ca="1" si="45"/>
        <v>398200.33752670599</v>
      </c>
      <c r="N247" s="16">
        <f t="shared" ca="1" si="46"/>
        <v>814366.30257978069</v>
      </c>
      <c r="O247" s="16">
        <f t="shared" ca="1" si="47"/>
        <v>52752.308524000946</v>
      </c>
      <c r="P247">
        <f t="shared" ca="1" si="54"/>
        <v>2.3958853538023571E-3</v>
      </c>
    </row>
    <row r="248" spans="4:16" x14ac:dyDescent="0.2">
      <c r="D248" s="94">
        <f t="shared" si="43"/>
        <v>0</v>
      </c>
      <c r="E248" s="94">
        <f t="shared" si="43"/>
        <v>0</v>
      </c>
      <c r="F248" s="16">
        <f t="shared" si="48"/>
        <v>0</v>
      </c>
      <c r="G248" s="16">
        <f t="shared" si="49"/>
        <v>0</v>
      </c>
      <c r="H248" s="16">
        <f t="shared" si="50"/>
        <v>0</v>
      </c>
      <c r="I248" s="16">
        <f t="shared" si="51"/>
        <v>0</v>
      </c>
      <c r="J248" s="16">
        <f t="shared" si="52"/>
        <v>0</v>
      </c>
      <c r="K248" s="16">
        <f t="shared" ca="1" si="44"/>
        <v>-2.3958853538023571E-3</v>
      </c>
      <c r="L248" s="16">
        <f t="shared" ca="1" si="53"/>
        <v>5.7402666285646461E-6</v>
      </c>
      <c r="M248" s="16">
        <f t="shared" ca="1" si="45"/>
        <v>398200.33752670599</v>
      </c>
      <c r="N248" s="16">
        <f t="shared" ca="1" si="46"/>
        <v>814366.30257978069</v>
      </c>
      <c r="O248" s="16">
        <f t="shared" ca="1" si="47"/>
        <v>52752.308524000946</v>
      </c>
      <c r="P248">
        <f t="shared" ca="1" si="54"/>
        <v>2.3958853538023571E-3</v>
      </c>
    </row>
    <row r="249" spans="4:16" x14ac:dyDescent="0.2">
      <c r="D249" s="94">
        <f t="shared" si="43"/>
        <v>0</v>
      </c>
      <c r="E249" s="94">
        <f t="shared" si="43"/>
        <v>0</v>
      </c>
      <c r="F249" s="16">
        <f t="shared" si="48"/>
        <v>0</v>
      </c>
      <c r="G249" s="16">
        <f t="shared" si="49"/>
        <v>0</v>
      </c>
      <c r="H249" s="16">
        <f t="shared" si="50"/>
        <v>0</v>
      </c>
      <c r="I249" s="16">
        <f t="shared" si="51"/>
        <v>0</v>
      </c>
      <c r="J249" s="16">
        <f t="shared" si="52"/>
        <v>0</v>
      </c>
      <c r="K249" s="16">
        <f t="shared" ca="1" si="44"/>
        <v>-2.3958853538023571E-3</v>
      </c>
      <c r="L249" s="16">
        <f t="shared" ca="1" si="53"/>
        <v>5.7402666285646461E-6</v>
      </c>
      <c r="M249" s="16">
        <f t="shared" ca="1" si="45"/>
        <v>398200.33752670599</v>
      </c>
      <c r="N249" s="16">
        <f t="shared" ca="1" si="46"/>
        <v>814366.30257978069</v>
      </c>
      <c r="O249" s="16">
        <f t="shared" ca="1" si="47"/>
        <v>52752.308524000946</v>
      </c>
      <c r="P249">
        <f t="shared" ca="1" si="54"/>
        <v>2.3958853538023571E-3</v>
      </c>
    </row>
    <row r="250" spans="4:16" x14ac:dyDescent="0.2">
      <c r="D250" s="94">
        <f t="shared" si="43"/>
        <v>0</v>
      </c>
      <c r="E250" s="94">
        <f t="shared" si="43"/>
        <v>0</v>
      </c>
      <c r="F250" s="16">
        <f t="shared" si="48"/>
        <v>0</v>
      </c>
      <c r="G250" s="16">
        <f t="shared" si="49"/>
        <v>0</v>
      </c>
      <c r="H250" s="16">
        <f t="shared" si="50"/>
        <v>0</v>
      </c>
      <c r="I250" s="16">
        <f t="shared" si="51"/>
        <v>0</v>
      </c>
      <c r="J250" s="16">
        <f t="shared" si="52"/>
        <v>0</v>
      </c>
      <c r="K250" s="16">
        <f t="shared" ca="1" si="44"/>
        <v>-2.3958853538023571E-3</v>
      </c>
      <c r="L250" s="16">
        <f t="shared" ca="1" si="53"/>
        <v>5.7402666285646461E-6</v>
      </c>
      <c r="M250" s="16">
        <f t="shared" ca="1" si="45"/>
        <v>398200.33752670599</v>
      </c>
      <c r="N250" s="16">
        <f t="shared" ca="1" si="46"/>
        <v>814366.30257978069</v>
      </c>
      <c r="O250" s="16">
        <f t="shared" ca="1" si="47"/>
        <v>52752.308524000946</v>
      </c>
      <c r="P250">
        <f t="shared" ca="1" si="54"/>
        <v>2.3958853538023571E-3</v>
      </c>
    </row>
    <row r="251" spans="4:16" x14ac:dyDescent="0.2">
      <c r="D251" s="94">
        <f t="shared" si="43"/>
        <v>0</v>
      </c>
      <c r="E251" s="94">
        <f t="shared" si="43"/>
        <v>0</v>
      </c>
      <c r="F251" s="16">
        <f t="shared" si="48"/>
        <v>0</v>
      </c>
      <c r="G251" s="16">
        <f t="shared" si="49"/>
        <v>0</v>
      </c>
      <c r="H251" s="16">
        <f t="shared" si="50"/>
        <v>0</v>
      </c>
      <c r="I251" s="16">
        <f t="shared" si="51"/>
        <v>0</v>
      </c>
      <c r="J251" s="16">
        <f t="shared" si="52"/>
        <v>0</v>
      </c>
      <c r="K251" s="16">
        <f t="shared" ca="1" si="44"/>
        <v>-2.3958853538023571E-3</v>
      </c>
      <c r="L251" s="16">
        <f t="shared" ca="1" si="53"/>
        <v>5.7402666285646461E-6</v>
      </c>
      <c r="M251" s="16">
        <f t="shared" ca="1" si="45"/>
        <v>398200.33752670599</v>
      </c>
      <c r="N251" s="16">
        <f t="shared" ca="1" si="46"/>
        <v>814366.30257978069</v>
      </c>
      <c r="O251" s="16">
        <f t="shared" ca="1" si="47"/>
        <v>52752.308524000946</v>
      </c>
      <c r="P251">
        <f t="shared" ca="1" si="54"/>
        <v>2.3958853538023571E-3</v>
      </c>
    </row>
    <row r="252" spans="4:16" x14ac:dyDescent="0.2">
      <c r="D252" s="94">
        <f t="shared" si="43"/>
        <v>0</v>
      </c>
      <c r="E252" s="94">
        <f t="shared" si="43"/>
        <v>0</v>
      </c>
      <c r="F252" s="16">
        <f t="shared" si="48"/>
        <v>0</v>
      </c>
      <c r="G252" s="16">
        <f t="shared" si="49"/>
        <v>0</v>
      </c>
      <c r="H252" s="16">
        <f t="shared" si="50"/>
        <v>0</v>
      </c>
      <c r="I252" s="16">
        <f t="shared" si="51"/>
        <v>0</v>
      </c>
      <c r="J252" s="16">
        <f t="shared" si="52"/>
        <v>0</v>
      </c>
      <c r="K252" s="16">
        <f t="shared" ca="1" si="44"/>
        <v>-2.3958853538023571E-3</v>
      </c>
      <c r="L252" s="16">
        <f t="shared" ca="1" si="53"/>
        <v>5.7402666285646461E-6</v>
      </c>
      <c r="M252" s="16">
        <f t="shared" ca="1" si="45"/>
        <v>398200.33752670599</v>
      </c>
      <c r="N252" s="16">
        <f t="shared" ca="1" si="46"/>
        <v>814366.30257978069</v>
      </c>
      <c r="O252" s="16">
        <f t="shared" ca="1" si="47"/>
        <v>52752.308524000946</v>
      </c>
      <c r="P252">
        <f t="shared" ca="1" si="54"/>
        <v>2.3958853538023571E-3</v>
      </c>
    </row>
    <row r="253" spans="4:16" x14ac:dyDescent="0.2">
      <c r="D253" s="94">
        <f t="shared" si="43"/>
        <v>0</v>
      </c>
      <c r="E253" s="94">
        <f t="shared" si="43"/>
        <v>0</v>
      </c>
      <c r="F253" s="16">
        <f t="shared" si="48"/>
        <v>0</v>
      </c>
      <c r="G253" s="16">
        <f t="shared" si="49"/>
        <v>0</v>
      </c>
      <c r="H253" s="16">
        <f t="shared" si="50"/>
        <v>0</v>
      </c>
      <c r="I253" s="16">
        <f t="shared" si="51"/>
        <v>0</v>
      </c>
      <c r="J253" s="16">
        <f t="shared" si="52"/>
        <v>0</v>
      </c>
      <c r="K253" s="16">
        <f t="shared" ca="1" si="44"/>
        <v>-2.3958853538023571E-3</v>
      </c>
      <c r="L253" s="16">
        <f t="shared" ca="1" si="53"/>
        <v>5.7402666285646461E-6</v>
      </c>
      <c r="M253" s="16">
        <f t="shared" ca="1" si="45"/>
        <v>398200.33752670599</v>
      </c>
      <c r="N253" s="16">
        <f t="shared" ca="1" si="46"/>
        <v>814366.30257978069</v>
      </c>
      <c r="O253" s="16">
        <f t="shared" ca="1" si="47"/>
        <v>52752.308524000946</v>
      </c>
      <c r="P253">
        <f t="shared" ca="1" si="54"/>
        <v>2.3958853538023571E-3</v>
      </c>
    </row>
    <row r="254" spans="4:16" x14ac:dyDescent="0.2">
      <c r="D254" s="94">
        <f t="shared" si="43"/>
        <v>0</v>
      </c>
      <c r="E254" s="94">
        <f t="shared" si="43"/>
        <v>0</v>
      </c>
      <c r="F254" s="16">
        <f t="shared" si="48"/>
        <v>0</v>
      </c>
      <c r="G254" s="16">
        <f t="shared" si="49"/>
        <v>0</v>
      </c>
      <c r="H254" s="16">
        <f t="shared" si="50"/>
        <v>0</v>
      </c>
      <c r="I254" s="16">
        <f t="shared" si="51"/>
        <v>0</v>
      </c>
      <c r="J254" s="16">
        <f t="shared" si="52"/>
        <v>0</v>
      </c>
      <c r="K254" s="16">
        <f t="shared" ca="1" si="44"/>
        <v>-2.3958853538023571E-3</v>
      </c>
      <c r="L254" s="16">
        <f t="shared" ca="1" si="53"/>
        <v>5.7402666285646461E-6</v>
      </c>
      <c r="M254" s="16">
        <f t="shared" ca="1" si="45"/>
        <v>398200.33752670599</v>
      </c>
      <c r="N254" s="16">
        <f t="shared" ca="1" si="46"/>
        <v>814366.30257978069</v>
      </c>
      <c r="O254" s="16">
        <f t="shared" ca="1" si="47"/>
        <v>52752.308524000946</v>
      </c>
      <c r="P254">
        <f t="shared" ca="1" si="54"/>
        <v>2.3958853538023571E-3</v>
      </c>
    </row>
    <row r="255" spans="4:16" x14ac:dyDescent="0.2">
      <c r="D255" s="94">
        <f t="shared" si="43"/>
        <v>0</v>
      </c>
      <c r="E255" s="94">
        <f t="shared" si="43"/>
        <v>0</v>
      </c>
      <c r="F255" s="16">
        <f t="shared" si="48"/>
        <v>0</v>
      </c>
      <c r="G255" s="16">
        <f t="shared" si="49"/>
        <v>0</v>
      </c>
      <c r="H255" s="16">
        <f t="shared" si="50"/>
        <v>0</v>
      </c>
      <c r="I255" s="16">
        <f t="shared" si="51"/>
        <v>0</v>
      </c>
      <c r="J255" s="16">
        <f t="shared" si="52"/>
        <v>0</v>
      </c>
      <c r="K255" s="16">
        <f t="shared" ca="1" si="44"/>
        <v>-2.3958853538023571E-3</v>
      </c>
      <c r="L255" s="16">
        <f t="shared" ca="1" si="53"/>
        <v>5.7402666285646461E-6</v>
      </c>
      <c r="M255" s="16">
        <f t="shared" ca="1" si="45"/>
        <v>398200.33752670599</v>
      </c>
      <c r="N255" s="16">
        <f t="shared" ca="1" si="46"/>
        <v>814366.30257978069</v>
      </c>
      <c r="O255" s="16">
        <f t="shared" ca="1" si="47"/>
        <v>52752.308524000946</v>
      </c>
      <c r="P255">
        <f t="shared" ca="1" si="54"/>
        <v>2.3958853538023571E-3</v>
      </c>
    </row>
    <row r="256" spans="4:16" x14ac:dyDescent="0.2">
      <c r="D256" s="94">
        <f t="shared" si="43"/>
        <v>0</v>
      </c>
      <c r="E256" s="94">
        <f t="shared" si="43"/>
        <v>0</v>
      </c>
      <c r="F256" s="16">
        <f t="shared" si="48"/>
        <v>0</v>
      </c>
      <c r="G256" s="16">
        <f t="shared" si="49"/>
        <v>0</v>
      </c>
      <c r="H256" s="16">
        <f t="shared" si="50"/>
        <v>0</v>
      </c>
      <c r="I256" s="16">
        <f t="shared" si="51"/>
        <v>0</v>
      </c>
      <c r="J256" s="16">
        <f t="shared" si="52"/>
        <v>0</v>
      </c>
      <c r="K256" s="16">
        <f t="shared" ca="1" si="44"/>
        <v>-2.3958853538023571E-3</v>
      </c>
      <c r="L256" s="16">
        <f t="shared" ca="1" si="53"/>
        <v>5.7402666285646461E-6</v>
      </c>
      <c r="M256" s="16">
        <f t="shared" ca="1" si="45"/>
        <v>398200.33752670599</v>
      </c>
      <c r="N256" s="16">
        <f t="shared" ca="1" si="46"/>
        <v>814366.30257978069</v>
      </c>
      <c r="O256" s="16">
        <f t="shared" ca="1" si="47"/>
        <v>52752.308524000946</v>
      </c>
      <c r="P256">
        <f t="shared" ca="1" si="54"/>
        <v>2.3958853538023571E-3</v>
      </c>
    </row>
    <row r="257" spans="4:16" x14ac:dyDescent="0.2">
      <c r="D257" s="94">
        <f t="shared" si="43"/>
        <v>0</v>
      </c>
      <c r="E257" s="94">
        <f t="shared" si="43"/>
        <v>0</v>
      </c>
      <c r="F257" s="16">
        <f t="shared" si="48"/>
        <v>0</v>
      </c>
      <c r="G257" s="16">
        <f t="shared" si="49"/>
        <v>0</v>
      </c>
      <c r="H257" s="16">
        <f t="shared" si="50"/>
        <v>0</v>
      </c>
      <c r="I257" s="16">
        <f t="shared" si="51"/>
        <v>0</v>
      </c>
      <c r="J257" s="16">
        <f t="shared" si="52"/>
        <v>0</v>
      </c>
      <c r="K257" s="16">
        <f t="shared" ca="1" si="44"/>
        <v>-2.3958853538023571E-3</v>
      </c>
      <c r="L257" s="16">
        <f t="shared" ca="1" si="53"/>
        <v>5.7402666285646461E-6</v>
      </c>
      <c r="M257" s="16">
        <f t="shared" ca="1" si="45"/>
        <v>398200.33752670599</v>
      </c>
      <c r="N257" s="16">
        <f t="shared" ca="1" si="46"/>
        <v>814366.30257978069</v>
      </c>
      <c r="O257" s="16">
        <f t="shared" ca="1" si="47"/>
        <v>52752.308524000946</v>
      </c>
      <c r="P257">
        <f t="shared" ca="1" si="54"/>
        <v>2.3958853538023571E-3</v>
      </c>
    </row>
    <row r="258" spans="4:16" x14ac:dyDescent="0.2">
      <c r="D258" s="94">
        <f t="shared" si="43"/>
        <v>0</v>
      </c>
      <c r="E258" s="94">
        <f t="shared" si="43"/>
        <v>0</v>
      </c>
      <c r="F258" s="16">
        <f t="shared" si="48"/>
        <v>0</v>
      </c>
      <c r="G258" s="16">
        <f t="shared" si="49"/>
        <v>0</v>
      </c>
      <c r="H258" s="16">
        <f t="shared" si="50"/>
        <v>0</v>
      </c>
      <c r="I258" s="16">
        <f t="shared" si="51"/>
        <v>0</v>
      </c>
      <c r="J258" s="16">
        <f t="shared" si="52"/>
        <v>0</v>
      </c>
      <c r="K258" s="16">
        <f t="shared" ca="1" si="44"/>
        <v>-2.3958853538023571E-3</v>
      </c>
      <c r="L258" s="16">
        <f t="shared" ca="1" si="53"/>
        <v>5.7402666285646461E-6</v>
      </c>
      <c r="M258" s="16">
        <f t="shared" ca="1" si="45"/>
        <v>398200.33752670599</v>
      </c>
      <c r="N258" s="16">
        <f t="shared" ca="1" si="46"/>
        <v>814366.30257978069</v>
      </c>
      <c r="O258" s="16">
        <f t="shared" ca="1" si="47"/>
        <v>52752.308524000946</v>
      </c>
      <c r="P258">
        <f t="shared" ca="1" si="54"/>
        <v>2.3958853538023571E-3</v>
      </c>
    </row>
    <row r="259" spans="4:16" x14ac:dyDescent="0.2">
      <c r="D259" s="94">
        <f t="shared" si="43"/>
        <v>0</v>
      </c>
      <c r="E259" s="94">
        <f t="shared" si="43"/>
        <v>0</v>
      </c>
      <c r="F259" s="16">
        <f t="shared" si="48"/>
        <v>0</v>
      </c>
      <c r="G259" s="16">
        <f t="shared" si="49"/>
        <v>0</v>
      </c>
      <c r="H259" s="16">
        <f t="shared" si="50"/>
        <v>0</v>
      </c>
      <c r="I259" s="16">
        <f t="shared" si="51"/>
        <v>0</v>
      </c>
      <c r="J259" s="16">
        <f t="shared" si="52"/>
        <v>0</v>
      </c>
      <c r="K259" s="16">
        <f t="shared" ca="1" si="44"/>
        <v>-2.3958853538023571E-3</v>
      </c>
      <c r="L259" s="16">
        <f t="shared" ca="1" si="53"/>
        <v>5.7402666285646461E-6</v>
      </c>
      <c r="M259" s="16">
        <f t="shared" ca="1" si="45"/>
        <v>398200.33752670599</v>
      </c>
      <c r="N259" s="16">
        <f t="shared" ca="1" si="46"/>
        <v>814366.30257978069</v>
      </c>
      <c r="O259" s="16">
        <f t="shared" ca="1" si="47"/>
        <v>52752.308524000946</v>
      </c>
      <c r="P259">
        <f t="shared" ca="1" si="54"/>
        <v>2.3958853538023571E-3</v>
      </c>
    </row>
    <row r="260" spans="4:16" x14ac:dyDescent="0.2">
      <c r="D260" s="94">
        <f t="shared" si="43"/>
        <v>0</v>
      </c>
      <c r="E260" s="94">
        <f t="shared" si="43"/>
        <v>0</v>
      </c>
      <c r="F260" s="16">
        <f t="shared" si="48"/>
        <v>0</v>
      </c>
      <c r="G260" s="16">
        <f t="shared" si="49"/>
        <v>0</v>
      </c>
      <c r="H260" s="16">
        <f t="shared" si="50"/>
        <v>0</v>
      </c>
      <c r="I260" s="16">
        <f t="shared" si="51"/>
        <v>0</v>
      </c>
      <c r="J260" s="16">
        <f t="shared" si="52"/>
        <v>0</v>
      </c>
      <c r="K260" s="16">
        <f t="shared" ca="1" si="44"/>
        <v>-2.3958853538023571E-3</v>
      </c>
      <c r="L260" s="16">
        <f t="shared" ca="1" si="53"/>
        <v>5.7402666285646461E-6</v>
      </c>
      <c r="M260" s="16">
        <f t="shared" ca="1" si="45"/>
        <v>398200.33752670599</v>
      </c>
      <c r="N260" s="16">
        <f t="shared" ca="1" si="46"/>
        <v>814366.30257978069</v>
      </c>
      <c r="O260" s="16">
        <f t="shared" ca="1" si="47"/>
        <v>52752.308524000946</v>
      </c>
      <c r="P260">
        <f t="shared" ca="1" si="54"/>
        <v>2.3958853538023571E-3</v>
      </c>
    </row>
    <row r="261" spans="4:16" x14ac:dyDescent="0.2">
      <c r="D261" s="94">
        <f t="shared" si="43"/>
        <v>0</v>
      </c>
      <c r="E261" s="94">
        <f t="shared" si="43"/>
        <v>0</v>
      </c>
      <c r="F261" s="16">
        <f t="shared" si="48"/>
        <v>0</v>
      </c>
      <c r="G261" s="16">
        <f t="shared" si="49"/>
        <v>0</v>
      </c>
      <c r="H261" s="16">
        <f t="shared" si="50"/>
        <v>0</v>
      </c>
      <c r="I261" s="16">
        <f t="shared" si="51"/>
        <v>0</v>
      </c>
      <c r="J261" s="16">
        <f t="shared" si="52"/>
        <v>0</v>
      </c>
      <c r="K261" s="16">
        <f t="shared" ca="1" si="44"/>
        <v>-2.3958853538023571E-3</v>
      </c>
      <c r="L261" s="16">
        <f t="shared" ca="1" si="53"/>
        <v>5.7402666285646461E-6</v>
      </c>
      <c r="M261" s="16">
        <f t="shared" ca="1" si="45"/>
        <v>398200.33752670599</v>
      </c>
      <c r="N261" s="16">
        <f t="shared" ca="1" si="46"/>
        <v>814366.30257978069</v>
      </c>
      <c r="O261" s="16">
        <f t="shared" ca="1" si="47"/>
        <v>52752.308524000946</v>
      </c>
      <c r="P261">
        <f t="shared" ca="1" si="54"/>
        <v>2.3958853538023571E-3</v>
      </c>
    </row>
    <row r="262" spans="4:16" x14ac:dyDescent="0.2">
      <c r="D262" s="94">
        <f t="shared" si="43"/>
        <v>0</v>
      </c>
      <c r="E262" s="94">
        <f t="shared" si="43"/>
        <v>0</v>
      </c>
      <c r="F262" s="16">
        <f t="shared" si="48"/>
        <v>0</v>
      </c>
      <c r="G262" s="16">
        <f t="shared" si="49"/>
        <v>0</v>
      </c>
      <c r="H262" s="16">
        <f t="shared" si="50"/>
        <v>0</v>
      </c>
      <c r="I262" s="16">
        <f t="shared" si="51"/>
        <v>0</v>
      </c>
      <c r="J262" s="16">
        <f t="shared" si="52"/>
        <v>0</v>
      </c>
      <c r="K262" s="16">
        <f t="shared" ca="1" si="44"/>
        <v>-2.3958853538023571E-3</v>
      </c>
      <c r="L262" s="16">
        <f t="shared" ca="1" si="53"/>
        <v>5.7402666285646461E-6</v>
      </c>
      <c r="M262" s="16">
        <f t="shared" ca="1" si="45"/>
        <v>398200.33752670599</v>
      </c>
      <c r="N262" s="16">
        <f t="shared" ca="1" si="46"/>
        <v>814366.30257978069</v>
      </c>
      <c r="O262" s="16">
        <f t="shared" ca="1" si="47"/>
        <v>52752.308524000946</v>
      </c>
      <c r="P262">
        <f t="shared" ca="1" si="54"/>
        <v>2.3958853538023571E-3</v>
      </c>
    </row>
    <row r="263" spans="4:16" x14ac:dyDescent="0.2">
      <c r="D263" s="94">
        <f t="shared" si="43"/>
        <v>0</v>
      </c>
      <c r="E263" s="94">
        <f t="shared" si="43"/>
        <v>0</v>
      </c>
      <c r="F263" s="16">
        <f t="shared" si="48"/>
        <v>0</v>
      </c>
      <c r="G263" s="16">
        <f t="shared" si="49"/>
        <v>0</v>
      </c>
      <c r="H263" s="16">
        <f t="shared" si="50"/>
        <v>0</v>
      </c>
      <c r="I263" s="16">
        <f t="shared" si="51"/>
        <v>0</v>
      </c>
      <c r="J263" s="16">
        <f t="shared" si="52"/>
        <v>0</v>
      </c>
      <c r="K263" s="16">
        <f t="shared" ca="1" si="44"/>
        <v>-2.3958853538023571E-3</v>
      </c>
      <c r="L263" s="16">
        <f t="shared" ca="1" si="53"/>
        <v>5.7402666285646461E-6</v>
      </c>
      <c r="M263" s="16">
        <f t="shared" ca="1" si="45"/>
        <v>398200.33752670599</v>
      </c>
      <c r="N263" s="16">
        <f t="shared" ca="1" si="46"/>
        <v>814366.30257978069</v>
      </c>
      <c r="O263" s="16">
        <f t="shared" ca="1" si="47"/>
        <v>52752.308524000946</v>
      </c>
      <c r="P263">
        <f t="shared" ca="1" si="54"/>
        <v>2.3958853538023571E-3</v>
      </c>
    </row>
    <row r="264" spans="4:16" x14ac:dyDescent="0.2">
      <c r="D264" s="94">
        <f t="shared" si="43"/>
        <v>0</v>
      </c>
      <c r="E264" s="94">
        <f t="shared" si="43"/>
        <v>0</v>
      </c>
      <c r="F264" s="16">
        <f t="shared" si="48"/>
        <v>0</v>
      </c>
      <c r="G264" s="16">
        <f t="shared" si="49"/>
        <v>0</v>
      </c>
      <c r="H264" s="16">
        <f t="shared" si="50"/>
        <v>0</v>
      </c>
      <c r="I264" s="16">
        <f t="shared" si="51"/>
        <v>0</v>
      </c>
      <c r="J264" s="16">
        <f t="shared" si="52"/>
        <v>0</v>
      </c>
      <c r="K264" s="16">
        <f t="shared" ca="1" si="44"/>
        <v>-2.3958853538023571E-3</v>
      </c>
      <c r="L264" s="16">
        <f t="shared" ca="1" si="53"/>
        <v>5.7402666285646461E-6</v>
      </c>
      <c r="M264" s="16">
        <f t="shared" ca="1" si="45"/>
        <v>398200.33752670599</v>
      </c>
      <c r="N264" s="16">
        <f t="shared" ca="1" si="46"/>
        <v>814366.30257978069</v>
      </c>
      <c r="O264" s="16">
        <f t="shared" ca="1" si="47"/>
        <v>52752.308524000946</v>
      </c>
      <c r="P264">
        <f t="shared" ca="1" si="54"/>
        <v>2.3958853538023571E-3</v>
      </c>
    </row>
    <row r="265" spans="4:16" x14ac:dyDescent="0.2">
      <c r="D265" s="94">
        <f t="shared" si="43"/>
        <v>0</v>
      </c>
      <c r="E265" s="94">
        <f t="shared" si="43"/>
        <v>0</v>
      </c>
      <c r="F265" s="16">
        <f t="shared" si="48"/>
        <v>0</v>
      </c>
      <c r="G265" s="16">
        <f t="shared" si="49"/>
        <v>0</v>
      </c>
      <c r="H265" s="16">
        <f t="shared" si="50"/>
        <v>0</v>
      </c>
      <c r="I265" s="16">
        <f t="shared" si="51"/>
        <v>0</v>
      </c>
      <c r="J265" s="16">
        <f t="shared" si="52"/>
        <v>0</v>
      </c>
      <c r="K265" s="16">
        <f t="shared" ca="1" si="44"/>
        <v>-2.3958853538023571E-3</v>
      </c>
      <c r="L265" s="16">
        <f t="shared" ca="1" si="53"/>
        <v>5.7402666285646461E-6</v>
      </c>
      <c r="M265" s="16">
        <f t="shared" ca="1" si="45"/>
        <v>398200.33752670599</v>
      </c>
      <c r="N265" s="16">
        <f t="shared" ca="1" si="46"/>
        <v>814366.30257978069</v>
      </c>
      <c r="O265" s="16">
        <f t="shared" ca="1" si="47"/>
        <v>52752.308524000946</v>
      </c>
      <c r="P265">
        <f t="shared" ca="1" si="54"/>
        <v>2.3958853538023571E-3</v>
      </c>
    </row>
    <row r="266" spans="4:16" x14ac:dyDescent="0.2">
      <c r="D266" s="94">
        <f t="shared" si="43"/>
        <v>0</v>
      </c>
      <c r="E266" s="94">
        <f t="shared" si="43"/>
        <v>0</v>
      </c>
      <c r="F266" s="16">
        <f t="shared" si="48"/>
        <v>0</v>
      </c>
      <c r="G266" s="16">
        <f t="shared" si="49"/>
        <v>0</v>
      </c>
      <c r="H266" s="16">
        <f t="shared" si="50"/>
        <v>0</v>
      </c>
      <c r="I266" s="16">
        <f t="shared" si="51"/>
        <v>0</v>
      </c>
      <c r="J266" s="16">
        <f t="shared" si="52"/>
        <v>0</v>
      </c>
      <c r="K266" s="16">
        <f t="shared" ca="1" si="44"/>
        <v>-2.3958853538023571E-3</v>
      </c>
      <c r="L266" s="16">
        <f t="shared" ca="1" si="53"/>
        <v>5.7402666285646461E-6</v>
      </c>
      <c r="M266" s="16">
        <f t="shared" ca="1" si="45"/>
        <v>398200.33752670599</v>
      </c>
      <c r="N266" s="16">
        <f t="shared" ca="1" si="46"/>
        <v>814366.30257978069</v>
      </c>
      <c r="O266" s="16">
        <f t="shared" ca="1" si="47"/>
        <v>52752.308524000946</v>
      </c>
      <c r="P266">
        <f t="shared" ca="1" si="54"/>
        <v>2.3958853538023571E-3</v>
      </c>
    </row>
    <row r="267" spans="4:16" x14ac:dyDescent="0.2">
      <c r="D267" s="94">
        <f t="shared" si="43"/>
        <v>0</v>
      </c>
      <c r="E267" s="94">
        <f t="shared" si="43"/>
        <v>0</v>
      </c>
      <c r="F267" s="16">
        <f t="shared" si="48"/>
        <v>0</v>
      </c>
      <c r="G267" s="16">
        <f t="shared" si="49"/>
        <v>0</v>
      </c>
      <c r="H267" s="16">
        <f t="shared" si="50"/>
        <v>0</v>
      </c>
      <c r="I267" s="16">
        <f t="shared" si="51"/>
        <v>0</v>
      </c>
      <c r="J267" s="16">
        <f t="shared" si="52"/>
        <v>0</v>
      </c>
      <c r="K267" s="16">
        <f t="shared" ca="1" si="44"/>
        <v>-2.3958853538023571E-3</v>
      </c>
      <c r="L267" s="16">
        <f t="shared" ca="1" si="53"/>
        <v>5.7402666285646461E-6</v>
      </c>
      <c r="M267" s="16">
        <f t="shared" ca="1" si="45"/>
        <v>398200.33752670599</v>
      </c>
      <c r="N267" s="16">
        <f t="shared" ca="1" si="46"/>
        <v>814366.30257978069</v>
      </c>
      <c r="O267" s="16">
        <f t="shared" ca="1" si="47"/>
        <v>52752.308524000946</v>
      </c>
      <c r="P267">
        <f t="shared" ca="1" si="54"/>
        <v>2.3958853538023571E-3</v>
      </c>
    </row>
    <row r="268" spans="4:16" x14ac:dyDescent="0.2">
      <c r="D268" s="94">
        <f t="shared" si="43"/>
        <v>0</v>
      </c>
      <c r="E268" s="94">
        <f t="shared" si="43"/>
        <v>0</v>
      </c>
      <c r="F268" s="16">
        <f t="shared" si="48"/>
        <v>0</v>
      </c>
      <c r="G268" s="16">
        <f t="shared" si="49"/>
        <v>0</v>
      </c>
      <c r="H268" s="16">
        <f t="shared" si="50"/>
        <v>0</v>
      </c>
      <c r="I268" s="16">
        <f t="shared" si="51"/>
        <v>0</v>
      </c>
      <c r="J268" s="16">
        <f t="shared" si="52"/>
        <v>0</v>
      </c>
      <c r="K268" s="16">
        <f t="shared" ca="1" si="44"/>
        <v>-2.3958853538023571E-3</v>
      </c>
      <c r="L268" s="16">
        <f t="shared" ca="1" si="53"/>
        <v>5.7402666285646461E-6</v>
      </c>
      <c r="M268" s="16">
        <f t="shared" ca="1" si="45"/>
        <v>398200.33752670599</v>
      </c>
      <c r="N268" s="16">
        <f t="shared" ca="1" si="46"/>
        <v>814366.30257978069</v>
      </c>
      <c r="O268" s="16">
        <f t="shared" ca="1" si="47"/>
        <v>52752.308524000946</v>
      </c>
      <c r="P268">
        <f t="shared" ca="1" si="54"/>
        <v>2.3958853538023571E-3</v>
      </c>
    </row>
    <row r="269" spans="4:16" x14ac:dyDescent="0.2">
      <c r="D269" s="94">
        <f t="shared" si="43"/>
        <v>0</v>
      </c>
      <c r="E269" s="94">
        <f t="shared" si="43"/>
        <v>0</v>
      </c>
      <c r="F269" s="16">
        <f t="shared" si="48"/>
        <v>0</v>
      </c>
      <c r="G269" s="16">
        <f t="shared" si="49"/>
        <v>0</v>
      </c>
      <c r="H269" s="16">
        <f t="shared" si="50"/>
        <v>0</v>
      </c>
      <c r="I269" s="16">
        <f t="shared" si="51"/>
        <v>0</v>
      </c>
      <c r="J269" s="16">
        <f t="shared" si="52"/>
        <v>0</v>
      </c>
      <c r="K269" s="16">
        <f t="shared" ca="1" si="44"/>
        <v>-2.3958853538023571E-3</v>
      </c>
      <c r="L269" s="16">
        <f t="shared" ca="1" si="53"/>
        <v>5.7402666285646461E-6</v>
      </c>
      <c r="M269" s="16">
        <f t="shared" ca="1" si="45"/>
        <v>398200.33752670599</v>
      </c>
      <c r="N269" s="16">
        <f t="shared" ca="1" si="46"/>
        <v>814366.30257978069</v>
      </c>
      <c r="O269" s="16">
        <f t="shared" ca="1" si="47"/>
        <v>52752.308524000946</v>
      </c>
      <c r="P269">
        <f t="shared" ca="1" si="54"/>
        <v>2.3958853538023571E-3</v>
      </c>
    </row>
    <row r="270" spans="4:16" x14ac:dyDescent="0.2">
      <c r="D270" s="94">
        <f t="shared" si="43"/>
        <v>0</v>
      </c>
      <c r="E270" s="94">
        <f t="shared" si="43"/>
        <v>0</v>
      </c>
      <c r="F270" s="16">
        <f t="shared" si="48"/>
        <v>0</v>
      </c>
      <c r="G270" s="16">
        <f t="shared" si="49"/>
        <v>0</v>
      </c>
      <c r="H270" s="16">
        <f t="shared" si="50"/>
        <v>0</v>
      </c>
      <c r="I270" s="16">
        <f t="shared" si="51"/>
        <v>0</v>
      </c>
      <c r="J270" s="16">
        <f t="shared" si="52"/>
        <v>0</v>
      </c>
      <c r="K270" s="16">
        <f t="shared" ca="1" si="44"/>
        <v>-2.3958853538023571E-3</v>
      </c>
      <c r="L270" s="16">
        <f t="shared" ca="1" si="53"/>
        <v>5.7402666285646461E-6</v>
      </c>
      <c r="M270" s="16">
        <f t="shared" ca="1" si="45"/>
        <v>398200.33752670599</v>
      </c>
      <c r="N270" s="16">
        <f t="shared" ca="1" si="46"/>
        <v>814366.30257978069</v>
      </c>
      <c r="O270" s="16">
        <f t="shared" ca="1" si="47"/>
        <v>52752.308524000946</v>
      </c>
      <c r="P270">
        <f t="shared" ca="1" si="54"/>
        <v>2.3958853538023571E-3</v>
      </c>
    </row>
    <row r="271" spans="4:16" x14ac:dyDescent="0.2">
      <c r="D271" s="94">
        <f t="shared" si="43"/>
        <v>0</v>
      </c>
      <c r="E271" s="94">
        <f t="shared" si="43"/>
        <v>0</v>
      </c>
      <c r="F271" s="16">
        <f t="shared" si="48"/>
        <v>0</v>
      </c>
      <c r="G271" s="16">
        <f t="shared" si="49"/>
        <v>0</v>
      </c>
      <c r="H271" s="16">
        <f t="shared" si="50"/>
        <v>0</v>
      </c>
      <c r="I271" s="16">
        <f t="shared" si="51"/>
        <v>0</v>
      </c>
      <c r="J271" s="16">
        <f t="shared" si="52"/>
        <v>0</v>
      </c>
      <c r="K271" s="16">
        <f t="shared" ca="1" si="44"/>
        <v>-2.3958853538023571E-3</v>
      </c>
      <c r="L271" s="16">
        <f t="shared" ca="1" si="53"/>
        <v>5.7402666285646461E-6</v>
      </c>
      <c r="M271" s="16">
        <f t="shared" ca="1" si="45"/>
        <v>398200.33752670599</v>
      </c>
      <c r="N271" s="16">
        <f t="shared" ca="1" si="46"/>
        <v>814366.30257978069</v>
      </c>
      <c r="O271" s="16">
        <f t="shared" ca="1" si="47"/>
        <v>52752.308524000946</v>
      </c>
      <c r="P271">
        <f t="shared" ca="1" si="54"/>
        <v>2.3958853538023571E-3</v>
      </c>
    </row>
    <row r="272" spans="4:16" x14ac:dyDescent="0.2">
      <c r="D272" s="94">
        <f t="shared" si="43"/>
        <v>0</v>
      </c>
      <c r="E272" s="94">
        <f t="shared" si="43"/>
        <v>0</v>
      </c>
      <c r="F272" s="16">
        <f t="shared" si="48"/>
        <v>0</v>
      </c>
      <c r="G272" s="16">
        <f t="shared" si="49"/>
        <v>0</v>
      </c>
      <c r="H272" s="16">
        <f t="shared" si="50"/>
        <v>0</v>
      </c>
      <c r="I272" s="16">
        <f t="shared" si="51"/>
        <v>0</v>
      </c>
      <c r="J272" s="16">
        <f t="shared" si="52"/>
        <v>0</v>
      </c>
      <c r="K272" s="16">
        <f t="shared" ca="1" si="44"/>
        <v>-2.3958853538023571E-3</v>
      </c>
      <c r="L272" s="16">
        <f t="shared" ca="1" si="53"/>
        <v>5.7402666285646461E-6</v>
      </c>
      <c r="M272" s="16">
        <f t="shared" ca="1" si="45"/>
        <v>398200.33752670599</v>
      </c>
      <c r="N272" s="16">
        <f t="shared" ca="1" si="46"/>
        <v>814366.30257978069</v>
      </c>
      <c r="O272" s="16">
        <f t="shared" ca="1" si="47"/>
        <v>52752.308524000946</v>
      </c>
      <c r="P272">
        <f t="shared" ca="1" si="54"/>
        <v>2.3958853538023571E-3</v>
      </c>
    </row>
    <row r="273" spans="4:16" x14ac:dyDescent="0.2">
      <c r="D273" s="94">
        <f t="shared" si="43"/>
        <v>0</v>
      </c>
      <c r="E273" s="94">
        <f t="shared" si="43"/>
        <v>0</v>
      </c>
      <c r="F273" s="16">
        <f t="shared" si="48"/>
        <v>0</v>
      </c>
      <c r="G273" s="16">
        <f t="shared" si="49"/>
        <v>0</v>
      </c>
      <c r="H273" s="16">
        <f t="shared" si="50"/>
        <v>0</v>
      </c>
      <c r="I273" s="16">
        <f t="shared" si="51"/>
        <v>0</v>
      </c>
      <c r="J273" s="16">
        <f t="shared" si="52"/>
        <v>0</v>
      </c>
      <c r="K273" s="16">
        <f t="shared" ca="1" si="44"/>
        <v>-2.3958853538023571E-3</v>
      </c>
      <c r="L273" s="16">
        <f t="shared" ca="1" si="53"/>
        <v>5.7402666285646461E-6</v>
      </c>
      <c r="M273" s="16">
        <f t="shared" ca="1" si="45"/>
        <v>398200.33752670599</v>
      </c>
      <c r="N273" s="16">
        <f t="shared" ca="1" si="46"/>
        <v>814366.30257978069</v>
      </c>
      <c r="O273" s="16">
        <f t="shared" ca="1" si="47"/>
        <v>52752.308524000946</v>
      </c>
      <c r="P273">
        <f t="shared" ca="1" si="54"/>
        <v>2.3958853538023571E-3</v>
      </c>
    </row>
    <row r="274" spans="4:16" x14ac:dyDescent="0.2">
      <c r="D274" s="94">
        <f t="shared" si="43"/>
        <v>0</v>
      </c>
      <c r="E274" s="94">
        <f t="shared" si="43"/>
        <v>0</v>
      </c>
      <c r="F274" s="16">
        <f t="shared" si="48"/>
        <v>0</v>
      </c>
      <c r="G274" s="16">
        <f t="shared" si="49"/>
        <v>0</v>
      </c>
      <c r="H274" s="16">
        <f t="shared" si="50"/>
        <v>0</v>
      </c>
      <c r="I274" s="16">
        <f t="shared" si="51"/>
        <v>0</v>
      </c>
      <c r="J274" s="16">
        <f t="shared" si="52"/>
        <v>0</v>
      </c>
      <c r="K274" s="16">
        <f t="shared" ca="1" si="44"/>
        <v>-2.3958853538023571E-3</v>
      </c>
      <c r="L274" s="16">
        <f t="shared" ca="1" si="53"/>
        <v>5.7402666285646461E-6</v>
      </c>
      <c r="M274" s="16">
        <f t="shared" ca="1" si="45"/>
        <v>398200.33752670599</v>
      </c>
      <c r="N274" s="16">
        <f t="shared" ca="1" si="46"/>
        <v>814366.30257978069</v>
      </c>
      <c r="O274" s="16">
        <f t="shared" ca="1" si="47"/>
        <v>52752.308524000946</v>
      </c>
      <c r="P274">
        <f t="shared" ca="1" si="54"/>
        <v>2.3958853538023571E-3</v>
      </c>
    </row>
    <row r="275" spans="4:16" x14ac:dyDescent="0.2">
      <c r="D275" s="94">
        <f t="shared" si="43"/>
        <v>0</v>
      </c>
      <c r="E275" s="94">
        <f t="shared" si="43"/>
        <v>0</v>
      </c>
      <c r="F275" s="16">
        <f t="shared" si="48"/>
        <v>0</v>
      </c>
      <c r="G275" s="16">
        <f t="shared" si="49"/>
        <v>0</v>
      </c>
      <c r="H275" s="16">
        <f t="shared" si="50"/>
        <v>0</v>
      </c>
      <c r="I275" s="16">
        <f t="shared" si="51"/>
        <v>0</v>
      </c>
      <c r="J275" s="16">
        <f t="shared" si="52"/>
        <v>0</v>
      </c>
      <c r="K275" s="16">
        <f t="shared" ca="1" si="44"/>
        <v>-2.3958853538023571E-3</v>
      </c>
      <c r="L275" s="16">
        <f t="shared" ca="1" si="53"/>
        <v>5.7402666285646461E-6</v>
      </c>
      <c r="M275" s="16">
        <f t="shared" ca="1" si="45"/>
        <v>398200.33752670599</v>
      </c>
      <c r="N275" s="16">
        <f t="shared" ca="1" si="46"/>
        <v>814366.30257978069</v>
      </c>
      <c r="O275" s="16">
        <f t="shared" ca="1" si="47"/>
        <v>52752.308524000946</v>
      </c>
      <c r="P275">
        <f t="shared" ca="1" si="54"/>
        <v>2.3958853538023571E-3</v>
      </c>
    </row>
    <row r="276" spans="4:16" x14ac:dyDescent="0.2">
      <c r="D276" s="94">
        <f t="shared" si="43"/>
        <v>0</v>
      </c>
      <c r="E276" s="94">
        <f t="shared" si="43"/>
        <v>0</v>
      </c>
      <c r="F276" s="16">
        <f t="shared" si="48"/>
        <v>0</v>
      </c>
      <c r="G276" s="16">
        <f t="shared" si="49"/>
        <v>0</v>
      </c>
      <c r="H276" s="16">
        <f t="shared" si="50"/>
        <v>0</v>
      </c>
      <c r="I276" s="16">
        <f t="shared" si="51"/>
        <v>0</v>
      </c>
      <c r="J276" s="16">
        <f t="shared" si="52"/>
        <v>0</v>
      </c>
      <c r="K276" s="16">
        <f t="shared" ca="1" si="44"/>
        <v>-2.3958853538023571E-3</v>
      </c>
      <c r="L276" s="16">
        <f t="shared" ca="1" si="53"/>
        <v>5.7402666285646461E-6</v>
      </c>
      <c r="M276" s="16">
        <f t="shared" ca="1" si="45"/>
        <v>398200.33752670599</v>
      </c>
      <c r="N276" s="16">
        <f t="shared" ca="1" si="46"/>
        <v>814366.30257978069</v>
      </c>
      <c r="O276" s="16">
        <f t="shared" ca="1" si="47"/>
        <v>52752.308524000946</v>
      </c>
      <c r="P276">
        <f t="shared" ca="1" si="54"/>
        <v>2.3958853538023571E-3</v>
      </c>
    </row>
    <row r="277" spans="4:16" x14ac:dyDescent="0.2">
      <c r="D277" s="94">
        <f t="shared" ref="D277:E297" si="55">A277/A$18</f>
        <v>0</v>
      </c>
      <c r="E277" s="94">
        <f t="shared" si="55"/>
        <v>0</v>
      </c>
      <c r="F277" s="16">
        <f t="shared" si="48"/>
        <v>0</v>
      </c>
      <c r="G277" s="16">
        <f t="shared" si="49"/>
        <v>0</v>
      </c>
      <c r="H277" s="16">
        <f t="shared" si="50"/>
        <v>0</v>
      </c>
      <c r="I277" s="16">
        <f t="shared" si="51"/>
        <v>0</v>
      </c>
      <c r="J277" s="16">
        <f t="shared" si="52"/>
        <v>0</v>
      </c>
      <c r="K277" s="16">
        <f t="shared" ref="K277:K297" ca="1" si="56">+E$4+E$5*D277+E$6*D277^2</f>
        <v>-2.3958853538023571E-3</v>
      </c>
      <c r="L277" s="16">
        <f t="shared" ca="1" si="53"/>
        <v>5.7402666285646461E-6</v>
      </c>
      <c r="M277" s="16">
        <f t="shared" ref="M277:M297" ca="1" si="57">(M$1-M$2*D277+M$3*F277)^2</f>
        <v>398200.33752670599</v>
      </c>
      <c r="N277" s="16">
        <f t="shared" ref="N277:N297" ca="1" si="58">(-M$2+M$4*D277-M$5*F277)^2</f>
        <v>814366.30257978069</v>
      </c>
      <c r="O277" s="16">
        <f t="shared" ref="O277:O297" ca="1" si="59">+(M$3-D277*M$5+F277*M$6)^2</f>
        <v>52752.308524000946</v>
      </c>
      <c r="P277">
        <f t="shared" ca="1" si="54"/>
        <v>2.3958853538023571E-3</v>
      </c>
    </row>
    <row r="278" spans="4:16" x14ac:dyDescent="0.2">
      <c r="D278" s="94">
        <f t="shared" si="55"/>
        <v>0</v>
      </c>
      <c r="E278" s="94">
        <f t="shared" si="55"/>
        <v>0</v>
      </c>
      <c r="F278" s="16">
        <f t="shared" ref="F278:F297" si="60">D278*D278</f>
        <v>0</v>
      </c>
      <c r="G278" s="16">
        <f t="shared" ref="G278:G297" si="61">D278*F278</f>
        <v>0</v>
      </c>
      <c r="H278" s="16">
        <f t="shared" ref="H278:H297" si="62">F278*F278</f>
        <v>0</v>
      </c>
      <c r="I278" s="16">
        <f t="shared" ref="I278:I297" si="63">E278*D278</f>
        <v>0</v>
      </c>
      <c r="J278" s="16">
        <f t="shared" ref="J278:J297" si="64">I278*D278</f>
        <v>0</v>
      </c>
      <c r="K278" s="16">
        <f t="shared" ca="1" si="56"/>
        <v>-2.3958853538023571E-3</v>
      </c>
      <c r="L278" s="16">
        <f t="shared" ref="L278:L297" ca="1" si="65">+(K278-E278)^2</f>
        <v>5.7402666285646461E-6</v>
      </c>
      <c r="M278" s="16">
        <f t="shared" ca="1" si="57"/>
        <v>398200.33752670599</v>
      </c>
      <c r="N278" s="16">
        <f t="shared" ca="1" si="58"/>
        <v>814366.30257978069</v>
      </c>
      <c r="O278" s="16">
        <f t="shared" ca="1" si="59"/>
        <v>52752.308524000946</v>
      </c>
      <c r="P278">
        <f t="shared" ref="P278:P297" ca="1" si="66">+E278-K278</f>
        <v>2.3958853538023571E-3</v>
      </c>
    </row>
    <row r="279" spans="4:16" x14ac:dyDescent="0.2">
      <c r="D279" s="94">
        <f t="shared" si="55"/>
        <v>0</v>
      </c>
      <c r="E279" s="94">
        <f t="shared" si="55"/>
        <v>0</v>
      </c>
      <c r="F279" s="16">
        <f t="shared" si="60"/>
        <v>0</v>
      </c>
      <c r="G279" s="16">
        <f t="shared" si="61"/>
        <v>0</v>
      </c>
      <c r="H279" s="16">
        <f t="shared" si="62"/>
        <v>0</v>
      </c>
      <c r="I279" s="16">
        <f t="shared" si="63"/>
        <v>0</v>
      </c>
      <c r="J279" s="16">
        <f t="shared" si="64"/>
        <v>0</v>
      </c>
      <c r="K279" s="16">
        <f t="shared" ca="1" si="56"/>
        <v>-2.3958853538023571E-3</v>
      </c>
      <c r="L279" s="16">
        <f t="shared" ca="1" si="65"/>
        <v>5.7402666285646461E-6</v>
      </c>
      <c r="M279" s="16">
        <f t="shared" ca="1" si="57"/>
        <v>398200.33752670599</v>
      </c>
      <c r="N279" s="16">
        <f t="shared" ca="1" si="58"/>
        <v>814366.30257978069</v>
      </c>
      <c r="O279" s="16">
        <f t="shared" ca="1" si="59"/>
        <v>52752.308524000946</v>
      </c>
      <c r="P279">
        <f t="shared" ca="1" si="66"/>
        <v>2.3958853538023571E-3</v>
      </c>
    </row>
    <row r="280" spans="4:16" x14ac:dyDescent="0.2">
      <c r="D280" s="94">
        <f t="shared" si="55"/>
        <v>0</v>
      </c>
      <c r="E280" s="94">
        <f t="shared" si="55"/>
        <v>0</v>
      </c>
      <c r="F280" s="16">
        <f t="shared" si="60"/>
        <v>0</v>
      </c>
      <c r="G280" s="16">
        <f t="shared" si="61"/>
        <v>0</v>
      </c>
      <c r="H280" s="16">
        <f t="shared" si="62"/>
        <v>0</v>
      </c>
      <c r="I280" s="16">
        <f t="shared" si="63"/>
        <v>0</v>
      </c>
      <c r="J280" s="16">
        <f t="shared" si="64"/>
        <v>0</v>
      </c>
      <c r="K280" s="16">
        <f t="shared" ca="1" si="56"/>
        <v>-2.3958853538023571E-3</v>
      </c>
      <c r="L280" s="16">
        <f t="shared" ca="1" si="65"/>
        <v>5.7402666285646461E-6</v>
      </c>
      <c r="M280" s="16">
        <f t="shared" ca="1" si="57"/>
        <v>398200.33752670599</v>
      </c>
      <c r="N280" s="16">
        <f t="shared" ca="1" si="58"/>
        <v>814366.30257978069</v>
      </c>
      <c r="O280" s="16">
        <f t="shared" ca="1" si="59"/>
        <v>52752.308524000946</v>
      </c>
      <c r="P280">
        <f t="shared" ca="1" si="66"/>
        <v>2.3958853538023571E-3</v>
      </c>
    </row>
    <row r="281" spans="4:16" x14ac:dyDescent="0.2">
      <c r="D281" s="94">
        <f t="shared" si="55"/>
        <v>0</v>
      </c>
      <c r="E281" s="94">
        <f t="shared" si="55"/>
        <v>0</v>
      </c>
      <c r="F281" s="16">
        <f t="shared" si="60"/>
        <v>0</v>
      </c>
      <c r="G281" s="16">
        <f t="shared" si="61"/>
        <v>0</v>
      </c>
      <c r="H281" s="16">
        <f t="shared" si="62"/>
        <v>0</v>
      </c>
      <c r="I281" s="16">
        <f t="shared" si="63"/>
        <v>0</v>
      </c>
      <c r="J281" s="16">
        <f t="shared" si="64"/>
        <v>0</v>
      </c>
      <c r="K281" s="16">
        <f t="shared" ca="1" si="56"/>
        <v>-2.3958853538023571E-3</v>
      </c>
      <c r="L281" s="16">
        <f t="shared" ca="1" si="65"/>
        <v>5.7402666285646461E-6</v>
      </c>
      <c r="M281" s="16">
        <f t="shared" ca="1" si="57"/>
        <v>398200.33752670599</v>
      </c>
      <c r="N281" s="16">
        <f t="shared" ca="1" si="58"/>
        <v>814366.30257978069</v>
      </c>
      <c r="O281" s="16">
        <f t="shared" ca="1" si="59"/>
        <v>52752.308524000946</v>
      </c>
      <c r="P281">
        <f t="shared" ca="1" si="66"/>
        <v>2.3958853538023571E-3</v>
      </c>
    </row>
    <row r="282" spans="4:16" x14ac:dyDescent="0.2">
      <c r="D282" s="94">
        <f t="shared" si="55"/>
        <v>0</v>
      </c>
      <c r="E282" s="94">
        <f t="shared" si="55"/>
        <v>0</v>
      </c>
      <c r="F282" s="16">
        <f t="shared" si="60"/>
        <v>0</v>
      </c>
      <c r="G282" s="16">
        <f t="shared" si="61"/>
        <v>0</v>
      </c>
      <c r="H282" s="16">
        <f t="shared" si="62"/>
        <v>0</v>
      </c>
      <c r="I282" s="16">
        <f t="shared" si="63"/>
        <v>0</v>
      </c>
      <c r="J282" s="16">
        <f t="shared" si="64"/>
        <v>0</v>
      </c>
      <c r="K282" s="16">
        <f t="shared" ca="1" si="56"/>
        <v>-2.3958853538023571E-3</v>
      </c>
      <c r="L282" s="16">
        <f t="shared" ca="1" si="65"/>
        <v>5.7402666285646461E-6</v>
      </c>
      <c r="M282" s="16">
        <f t="shared" ca="1" si="57"/>
        <v>398200.33752670599</v>
      </c>
      <c r="N282" s="16">
        <f t="shared" ca="1" si="58"/>
        <v>814366.30257978069</v>
      </c>
      <c r="O282" s="16">
        <f t="shared" ca="1" si="59"/>
        <v>52752.308524000946</v>
      </c>
      <c r="P282">
        <f t="shared" ca="1" si="66"/>
        <v>2.3958853538023571E-3</v>
      </c>
    </row>
    <row r="283" spans="4:16" x14ac:dyDescent="0.2">
      <c r="D283" s="94">
        <f t="shared" si="55"/>
        <v>0</v>
      </c>
      <c r="E283" s="94">
        <f t="shared" si="55"/>
        <v>0</v>
      </c>
      <c r="F283" s="16">
        <f t="shared" si="60"/>
        <v>0</v>
      </c>
      <c r="G283" s="16">
        <f t="shared" si="61"/>
        <v>0</v>
      </c>
      <c r="H283" s="16">
        <f t="shared" si="62"/>
        <v>0</v>
      </c>
      <c r="I283" s="16">
        <f t="shared" si="63"/>
        <v>0</v>
      </c>
      <c r="J283" s="16">
        <f t="shared" si="64"/>
        <v>0</v>
      </c>
      <c r="K283" s="16">
        <f t="shared" ca="1" si="56"/>
        <v>-2.3958853538023571E-3</v>
      </c>
      <c r="L283" s="16">
        <f t="shared" ca="1" si="65"/>
        <v>5.7402666285646461E-6</v>
      </c>
      <c r="M283" s="16">
        <f t="shared" ca="1" si="57"/>
        <v>398200.33752670599</v>
      </c>
      <c r="N283" s="16">
        <f t="shared" ca="1" si="58"/>
        <v>814366.30257978069</v>
      </c>
      <c r="O283" s="16">
        <f t="shared" ca="1" si="59"/>
        <v>52752.308524000946</v>
      </c>
      <c r="P283">
        <f t="shared" ca="1" si="66"/>
        <v>2.3958853538023571E-3</v>
      </c>
    </row>
    <row r="284" spans="4:16" x14ac:dyDescent="0.2">
      <c r="D284" s="94">
        <f t="shared" si="55"/>
        <v>0</v>
      </c>
      <c r="E284" s="94">
        <f t="shared" si="55"/>
        <v>0</v>
      </c>
      <c r="F284" s="16">
        <f t="shared" si="60"/>
        <v>0</v>
      </c>
      <c r="G284" s="16">
        <f t="shared" si="61"/>
        <v>0</v>
      </c>
      <c r="H284" s="16">
        <f t="shared" si="62"/>
        <v>0</v>
      </c>
      <c r="I284" s="16">
        <f t="shared" si="63"/>
        <v>0</v>
      </c>
      <c r="J284" s="16">
        <f t="shared" si="64"/>
        <v>0</v>
      </c>
      <c r="K284" s="16">
        <f t="shared" ca="1" si="56"/>
        <v>-2.3958853538023571E-3</v>
      </c>
      <c r="L284" s="16">
        <f t="shared" ca="1" si="65"/>
        <v>5.7402666285646461E-6</v>
      </c>
      <c r="M284" s="16">
        <f t="shared" ca="1" si="57"/>
        <v>398200.33752670599</v>
      </c>
      <c r="N284" s="16">
        <f t="shared" ca="1" si="58"/>
        <v>814366.30257978069</v>
      </c>
      <c r="O284" s="16">
        <f t="shared" ca="1" si="59"/>
        <v>52752.308524000946</v>
      </c>
      <c r="P284">
        <f t="shared" ca="1" si="66"/>
        <v>2.3958853538023571E-3</v>
      </c>
    </row>
    <row r="285" spans="4:16" x14ac:dyDescent="0.2">
      <c r="D285" s="94">
        <f t="shared" si="55"/>
        <v>0</v>
      </c>
      <c r="E285" s="94">
        <f t="shared" si="55"/>
        <v>0</v>
      </c>
      <c r="F285" s="16">
        <f t="shared" si="60"/>
        <v>0</v>
      </c>
      <c r="G285" s="16">
        <f t="shared" si="61"/>
        <v>0</v>
      </c>
      <c r="H285" s="16">
        <f t="shared" si="62"/>
        <v>0</v>
      </c>
      <c r="I285" s="16">
        <f t="shared" si="63"/>
        <v>0</v>
      </c>
      <c r="J285" s="16">
        <f t="shared" si="64"/>
        <v>0</v>
      </c>
      <c r="K285" s="16">
        <f t="shared" ca="1" si="56"/>
        <v>-2.3958853538023571E-3</v>
      </c>
      <c r="L285" s="16">
        <f t="shared" ca="1" si="65"/>
        <v>5.7402666285646461E-6</v>
      </c>
      <c r="M285" s="16">
        <f t="shared" ca="1" si="57"/>
        <v>398200.33752670599</v>
      </c>
      <c r="N285" s="16">
        <f t="shared" ca="1" si="58"/>
        <v>814366.30257978069</v>
      </c>
      <c r="O285" s="16">
        <f t="shared" ca="1" si="59"/>
        <v>52752.308524000946</v>
      </c>
      <c r="P285">
        <f t="shared" ca="1" si="66"/>
        <v>2.3958853538023571E-3</v>
      </c>
    </row>
    <row r="286" spans="4:16" x14ac:dyDescent="0.2">
      <c r="D286" s="94">
        <f t="shared" si="55"/>
        <v>0</v>
      </c>
      <c r="E286" s="94">
        <f t="shared" si="55"/>
        <v>0</v>
      </c>
      <c r="F286" s="16">
        <f t="shared" si="60"/>
        <v>0</v>
      </c>
      <c r="G286" s="16">
        <f t="shared" si="61"/>
        <v>0</v>
      </c>
      <c r="H286" s="16">
        <f t="shared" si="62"/>
        <v>0</v>
      </c>
      <c r="I286" s="16">
        <f t="shared" si="63"/>
        <v>0</v>
      </c>
      <c r="J286" s="16">
        <f t="shared" si="64"/>
        <v>0</v>
      </c>
      <c r="K286" s="16">
        <f t="shared" ca="1" si="56"/>
        <v>-2.3958853538023571E-3</v>
      </c>
      <c r="L286" s="16">
        <f t="shared" ca="1" si="65"/>
        <v>5.7402666285646461E-6</v>
      </c>
      <c r="M286" s="16">
        <f t="shared" ca="1" si="57"/>
        <v>398200.33752670599</v>
      </c>
      <c r="N286" s="16">
        <f t="shared" ca="1" si="58"/>
        <v>814366.30257978069</v>
      </c>
      <c r="O286" s="16">
        <f t="shared" ca="1" si="59"/>
        <v>52752.308524000946</v>
      </c>
      <c r="P286">
        <f t="shared" ca="1" si="66"/>
        <v>2.3958853538023571E-3</v>
      </c>
    </row>
    <row r="287" spans="4:16" x14ac:dyDescent="0.2">
      <c r="D287" s="94">
        <f t="shared" si="55"/>
        <v>0</v>
      </c>
      <c r="E287" s="94">
        <f t="shared" si="55"/>
        <v>0</v>
      </c>
      <c r="F287" s="16">
        <f t="shared" si="60"/>
        <v>0</v>
      </c>
      <c r="G287" s="16">
        <f t="shared" si="61"/>
        <v>0</v>
      </c>
      <c r="H287" s="16">
        <f t="shared" si="62"/>
        <v>0</v>
      </c>
      <c r="I287" s="16">
        <f t="shared" si="63"/>
        <v>0</v>
      </c>
      <c r="J287" s="16">
        <f t="shared" si="64"/>
        <v>0</v>
      </c>
      <c r="K287" s="16">
        <f t="shared" ca="1" si="56"/>
        <v>-2.3958853538023571E-3</v>
      </c>
      <c r="L287" s="16">
        <f t="shared" ca="1" si="65"/>
        <v>5.7402666285646461E-6</v>
      </c>
      <c r="M287" s="16">
        <f t="shared" ca="1" si="57"/>
        <v>398200.33752670599</v>
      </c>
      <c r="N287" s="16">
        <f t="shared" ca="1" si="58"/>
        <v>814366.30257978069</v>
      </c>
      <c r="O287" s="16">
        <f t="shared" ca="1" si="59"/>
        <v>52752.308524000946</v>
      </c>
      <c r="P287">
        <f t="shared" ca="1" si="66"/>
        <v>2.3958853538023571E-3</v>
      </c>
    </row>
    <row r="288" spans="4:16" x14ac:dyDescent="0.2">
      <c r="D288" s="94">
        <f t="shared" si="55"/>
        <v>0</v>
      </c>
      <c r="E288" s="94">
        <f t="shared" si="55"/>
        <v>0</v>
      </c>
      <c r="F288" s="16">
        <f t="shared" si="60"/>
        <v>0</v>
      </c>
      <c r="G288" s="16">
        <f t="shared" si="61"/>
        <v>0</v>
      </c>
      <c r="H288" s="16">
        <f t="shared" si="62"/>
        <v>0</v>
      </c>
      <c r="I288" s="16">
        <f t="shared" si="63"/>
        <v>0</v>
      </c>
      <c r="J288" s="16">
        <f t="shared" si="64"/>
        <v>0</v>
      </c>
      <c r="K288" s="16">
        <f t="shared" ca="1" si="56"/>
        <v>-2.3958853538023571E-3</v>
      </c>
      <c r="L288" s="16">
        <f t="shared" ca="1" si="65"/>
        <v>5.7402666285646461E-6</v>
      </c>
      <c r="M288" s="16">
        <f t="shared" ca="1" si="57"/>
        <v>398200.33752670599</v>
      </c>
      <c r="N288" s="16">
        <f t="shared" ca="1" si="58"/>
        <v>814366.30257978069</v>
      </c>
      <c r="O288" s="16">
        <f t="shared" ca="1" si="59"/>
        <v>52752.308524000946</v>
      </c>
      <c r="P288">
        <f t="shared" ca="1" si="66"/>
        <v>2.3958853538023571E-3</v>
      </c>
    </row>
    <row r="289" spans="4:16" x14ac:dyDescent="0.2">
      <c r="D289" s="94">
        <f t="shared" si="55"/>
        <v>0</v>
      </c>
      <c r="E289" s="94">
        <f t="shared" si="55"/>
        <v>0</v>
      </c>
      <c r="F289" s="16">
        <f t="shared" si="60"/>
        <v>0</v>
      </c>
      <c r="G289" s="16">
        <f t="shared" si="61"/>
        <v>0</v>
      </c>
      <c r="H289" s="16">
        <f t="shared" si="62"/>
        <v>0</v>
      </c>
      <c r="I289" s="16">
        <f t="shared" si="63"/>
        <v>0</v>
      </c>
      <c r="J289" s="16">
        <f t="shared" si="64"/>
        <v>0</v>
      </c>
      <c r="K289" s="16">
        <f t="shared" ca="1" si="56"/>
        <v>-2.3958853538023571E-3</v>
      </c>
      <c r="L289" s="16">
        <f t="shared" ca="1" si="65"/>
        <v>5.7402666285646461E-6</v>
      </c>
      <c r="M289" s="16">
        <f t="shared" ca="1" si="57"/>
        <v>398200.33752670599</v>
      </c>
      <c r="N289" s="16">
        <f t="shared" ca="1" si="58"/>
        <v>814366.30257978069</v>
      </c>
      <c r="O289" s="16">
        <f t="shared" ca="1" si="59"/>
        <v>52752.308524000946</v>
      </c>
      <c r="P289">
        <f t="shared" ca="1" si="66"/>
        <v>2.3958853538023571E-3</v>
      </c>
    </row>
    <row r="290" spans="4:16" x14ac:dyDescent="0.2">
      <c r="D290" s="94">
        <f t="shared" si="55"/>
        <v>0</v>
      </c>
      <c r="E290" s="94">
        <f t="shared" si="55"/>
        <v>0</v>
      </c>
      <c r="F290" s="16">
        <f t="shared" si="60"/>
        <v>0</v>
      </c>
      <c r="G290" s="16">
        <f t="shared" si="61"/>
        <v>0</v>
      </c>
      <c r="H290" s="16">
        <f t="shared" si="62"/>
        <v>0</v>
      </c>
      <c r="I290" s="16">
        <f t="shared" si="63"/>
        <v>0</v>
      </c>
      <c r="J290" s="16">
        <f t="shared" si="64"/>
        <v>0</v>
      </c>
      <c r="K290" s="16">
        <f t="shared" ca="1" si="56"/>
        <v>-2.3958853538023571E-3</v>
      </c>
      <c r="L290" s="16">
        <f t="shared" ca="1" si="65"/>
        <v>5.7402666285646461E-6</v>
      </c>
      <c r="M290" s="16">
        <f t="shared" ca="1" si="57"/>
        <v>398200.33752670599</v>
      </c>
      <c r="N290" s="16">
        <f t="shared" ca="1" si="58"/>
        <v>814366.30257978069</v>
      </c>
      <c r="O290" s="16">
        <f t="shared" ca="1" si="59"/>
        <v>52752.308524000946</v>
      </c>
      <c r="P290">
        <f t="shared" ca="1" si="66"/>
        <v>2.3958853538023571E-3</v>
      </c>
    </row>
    <row r="291" spans="4:16" x14ac:dyDescent="0.2">
      <c r="D291" s="94">
        <f t="shared" si="55"/>
        <v>0</v>
      </c>
      <c r="E291" s="94">
        <f t="shared" si="55"/>
        <v>0</v>
      </c>
      <c r="F291" s="16">
        <f t="shared" si="60"/>
        <v>0</v>
      </c>
      <c r="G291" s="16">
        <f t="shared" si="61"/>
        <v>0</v>
      </c>
      <c r="H291" s="16">
        <f t="shared" si="62"/>
        <v>0</v>
      </c>
      <c r="I291" s="16">
        <f t="shared" si="63"/>
        <v>0</v>
      </c>
      <c r="J291" s="16">
        <f t="shared" si="64"/>
        <v>0</v>
      </c>
      <c r="K291" s="16">
        <f t="shared" ca="1" si="56"/>
        <v>-2.3958853538023571E-3</v>
      </c>
      <c r="L291" s="16">
        <f t="shared" ca="1" si="65"/>
        <v>5.7402666285646461E-6</v>
      </c>
      <c r="M291" s="16">
        <f t="shared" ca="1" si="57"/>
        <v>398200.33752670599</v>
      </c>
      <c r="N291" s="16">
        <f t="shared" ca="1" si="58"/>
        <v>814366.30257978069</v>
      </c>
      <c r="O291" s="16">
        <f t="shared" ca="1" si="59"/>
        <v>52752.308524000946</v>
      </c>
      <c r="P291">
        <f t="shared" ca="1" si="66"/>
        <v>2.3958853538023571E-3</v>
      </c>
    </row>
    <row r="292" spans="4:16" x14ac:dyDescent="0.2">
      <c r="D292" s="94">
        <f t="shared" si="55"/>
        <v>0</v>
      </c>
      <c r="E292" s="94">
        <f t="shared" si="55"/>
        <v>0</v>
      </c>
      <c r="F292" s="16">
        <f t="shared" si="60"/>
        <v>0</v>
      </c>
      <c r="G292" s="16">
        <f t="shared" si="61"/>
        <v>0</v>
      </c>
      <c r="H292" s="16">
        <f t="shared" si="62"/>
        <v>0</v>
      </c>
      <c r="I292" s="16">
        <f t="shared" si="63"/>
        <v>0</v>
      </c>
      <c r="J292" s="16">
        <f t="shared" si="64"/>
        <v>0</v>
      </c>
      <c r="K292" s="16">
        <f t="shared" ca="1" si="56"/>
        <v>-2.3958853538023571E-3</v>
      </c>
      <c r="L292" s="16">
        <f t="shared" ca="1" si="65"/>
        <v>5.7402666285646461E-6</v>
      </c>
      <c r="M292" s="16">
        <f t="shared" ca="1" si="57"/>
        <v>398200.33752670599</v>
      </c>
      <c r="N292" s="16">
        <f t="shared" ca="1" si="58"/>
        <v>814366.30257978069</v>
      </c>
      <c r="O292" s="16">
        <f t="shared" ca="1" si="59"/>
        <v>52752.308524000946</v>
      </c>
      <c r="P292">
        <f t="shared" ca="1" si="66"/>
        <v>2.3958853538023571E-3</v>
      </c>
    </row>
    <row r="293" spans="4:16" x14ac:dyDescent="0.2">
      <c r="D293" s="94">
        <f t="shared" si="55"/>
        <v>0</v>
      </c>
      <c r="E293" s="94">
        <f t="shared" si="55"/>
        <v>0</v>
      </c>
      <c r="F293" s="16">
        <f t="shared" si="60"/>
        <v>0</v>
      </c>
      <c r="G293" s="16">
        <f t="shared" si="61"/>
        <v>0</v>
      </c>
      <c r="H293" s="16">
        <f t="shared" si="62"/>
        <v>0</v>
      </c>
      <c r="I293" s="16">
        <f t="shared" si="63"/>
        <v>0</v>
      </c>
      <c r="J293" s="16">
        <f t="shared" si="64"/>
        <v>0</v>
      </c>
      <c r="K293" s="16">
        <f t="shared" ca="1" si="56"/>
        <v>-2.3958853538023571E-3</v>
      </c>
      <c r="L293" s="16">
        <f t="shared" ca="1" si="65"/>
        <v>5.7402666285646461E-6</v>
      </c>
      <c r="M293" s="16">
        <f t="shared" ca="1" si="57"/>
        <v>398200.33752670599</v>
      </c>
      <c r="N293" s="16">
        <f t="shared" ca="1" si="58"/>
        <v>814366.30257978069</v>
      </c>
      <c r="O293" s="16">
        <f t="shared" ca="1" si="59"/>
        <v>52752.308524000946</v>
      </c>
      <c r="P293">
        <f t="shared" ca="1" si="66"/>
        <v>2.3958853538023571E-3</v>
      </c>
    </row>
    <row r="294" spans="4:16" x14ac:dyDescent="0.2">
      <c r="D294" s="94">
        <f t="shared" si="55"/>
        <v>0</v>
      </c>
      <c r="E294" s="94">
        <f t="shared" si="55"/>
        <v>0</v>
      </c>
      <c r="F294" s="16">
        <f t="shared" si="60"/>
        <v>0</v>
      </c>
      <c r="G294" s="16">
        <f t="shared" si="61"/>
        <v>0</v>
      </c>
      <c r="H294" s="16">
        <f t="shared" si="62"/>
        <v>0</v>
      </c>
      <c r="I294" s="16">
        <f t="shared" si="63"/>
        <v>0</v>
      </c>
      <c r="J294" s="16">
        <f t="shared" si="64"/>
        <v>0</v>
      </c>
      <c r="K294" s="16">
        <f t="shared" ca="1" si="56"/>
        <v>-2.3958853538023571E-3</v>
      </c>
      <c r="L294" s="16">
        <f t="shared" ca="1" si="65"/>
        <v>5.7402666285646461E-6</v>
      </c>
      <c r="M294" s="16">
        <f t="shared" ca="1" si="57"/>
        <v>398200.33752670599</v>
      </c>
      <c r="N294" s="16">
        <f t="shared" ca="1" si="58"/>
        <v>814366.30257978069</v>
      </c>
      <c r="O294" s="16">
        <f t="shared" ca="1" si="59"/>
        <v>52752.308524000946</v>
      </c>
      <c r="P294">
        <f t="shared" ca="1" si="66"/>
        <v>2.3958853538023571E-3</v>
      </c>
    </row>
    <row r="295" spans="4:16" x14ac:dyDescent="0.2">
      <c r="D295" s="94">
        <f t="shared" si="55"/>
        <v>0</v>
      </c>
      <c r="E295" s="94">
        <f t="shared" si="55"/>
        <v>0</v>
      </c>
      <c r="F295" s="16">
        <f t="shared" si="60"/>
        <v>0</v>
      </c>
      <c r="G295" s="16">
        <f t="shared" si="61"/>
        <v>0</v>
      </c>
      <c r="H295" s="16">
        <f t="shared" si="62"/>
        <v>0</v>
      </c>
      <c r="I295" s="16">
        <f t="shared" si="63"/>
        <v>0</v>
      </c>
      <c r="J295" s="16">
        <f t="shared" si="64"/>
        <v>0</v>
      </c>
      <c r="K295" s="16">
        <f t="shared" ca="1" si="56"/>
        <v>-2.3958853538023571E-3</v>
      </c>
      <c r="L295" s="16">
        <f t="shared" ca="1" si="65"/>
        <v>5.7402666285646461E-6</v>
      </c>
      <c r="M295" s="16">
        <f t="shared" ca="1" si="57"/>
        <v>398200.33752670599</v>
      </c>
      <c r="N295" s="16">
        <f t="shared" ca="1" si="58"/>
        <v>814366.30257978069</v>
      </c>
      <c r="O295" s="16">
        <f t="shared" ca="1" si="59"/>
        <v>52752.308524000946</v>
      </c>
      <c r="P295">
        <f t="shared" ca="1" si="66"/>
        <v>2.3958853538023571E-3</v>
      </c>
    </row>
    <row r="296" spans="4:16" x14ac:dyDescent="0.2">
      <c r="D296" s="94">
        <f t="shared" si="55"/>
        <v>0</v>
      </c>
      <c r="E296" s="94">
        <f t="shared" si="55"/>
        <v>0</v>
      </c>
      <c r="F296" s="16">
        <f t="shared" si="60"/>
        <v>0</v>
      </c>
      <c r="G296" s="16">
        <f t="shared" si="61"/>
        <v>0</v>
      </c>
      <c r="H296" s="16">
        <f t="shared" si="62"/>
        <v>0</v>
      </c>
      <c r="I296" s="16">
        <f t="shared" si="63"/>
        <v>0</v>
      </c>
      <c r="J296" s="16">
        <f t="shared" si="64"/>
        <v>0</v>
      </c>
      <c r="K296" s="16">
        <f t="shared" ca="1" si="56"/>
        <v>-2.3958853538023571E-3</v>
      </c>
      <c r="L296" s="16">
        <f t="shared" ca="1" si="65"/>
        <v>5.7402666285646461E-6</v>
      </c>
      <c r="M296" s="16">
        <f t="shared" ca="1" si="57"/>
        <v>398200.33752670599</v>
      </c>
      <c r="N296" s="16">
        <f t="shared" ca="1" si="58"/>
        <v>814366.30257978069</v>
      </c>
      <c r="O296" s="16">
        <f t="shared" ca="1" si="59"/>
        <v>52752.308524000946</v>
      </c>
      <c r="P296">
        <f t="shared" ca="1" si="66"/>
        <v>2.3958853538023571E-3</v>
      </c>
    </row>
    <row r="297" spans="4:16" x14ac:dyDescent="0.2">
      <c r="D297" s="94">
        <f t="shared" si="55"/>
        <v>0</v>
      </c>
      <c r="E297" s="94">
        <f t="shared" si="55"/>
        <v>0</v>
      </c>
      <c r="F297" s="16">
        <f t="shared" si="60"/>
        <v>0</v>
      </c>
      <c r="G297" s="16">
        <f t="shared" si="61"/>
        <v>0</v>
      </c>
      <c r="H297" s="16">
        <f t="shared" si="62"/>
        <v>0</v>
      </c>
      <c r="I297" s="16">
        <f t="shared" si="63"/>
        <v>0</v>
      </c>
      <c r="J297" s="16">
        <f t="shared" si="64"/>
        <v>0</v>
      </c>
      <c r="K297" s="16">
        <f t="shared" ca="1" si="56"/>
        <v>-2.3958853538023571E-3</v>
      </c>
      <c r="L297" s="16">
        <f t="shared" ca="1" si="65"/>
        <v>5.7402666285646461E-6</v>
      </c>
      <c r="M297" s="16">
        <f t="shared" ca="1" si="57"/>
        <v>398200.33752670599</v>
      </c>
      <c r="N297" s="16">
        <f t="shared" ca="1" si="58"/>
        <v>814366.30257978069</v>
      </c>
      <c r="O297" s="16">
        <f t="shared" ca="1" si="59"/>
        <v>52752.308524000946</v>
      </c>
      <c r="P297">
        <f t="shared" ca="1" si="66"/>
        <v>2.3958853538023571E-3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2022-03-31T05:40:01Z</dcterms:created>
  <dcterms:modified xsi:type="dcterms:W3CDTF">2023-12-30T23:41:02Z</dcterms:modified>
</cp:coreProperties>
</file>