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1ED7CC0-F838-4AAA-B85D-A1494723591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1" i="1" l="1"/>
  <c r="F41" i="1" s="1"/>
  <c r="Q41" i="1"/>
  <c r="E42" i="1"/>
  <c r="F42" i="1"/>
  <c r="G42" i="1" s="1"/>
  <c r="K42" i="1" s="1"/>
  <c r="Q42" i="1"/>
  <c r="D11" i="1"/>
  <c r="P30" i="1" s="1"/>
  <c r="R30" i="1" s="1"/>
  <c r="T30" i="1" s="1"/>
  <c r="D12" i="1"/>
  <c r="W12" i="1" s="1"/>
  <c r="D1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G30" i="1"/>
  <c r="K30" i="1"/>
  <c r="E31" i="1"/>
  <c r="F31" i="1"/>
  <c r="E32" i="1"/>
  <c r="F32" i="1"/>
  <c r="G32" i="1"/>
  <c r="K32" i="1"/>
  <c r="E33" i="1"/>
  <c r="F33" i="1"/>
  <c r="E34" i="1"/>
  <c r="F34" i="1"/>
  <c r="G34" i="1"/>
  <c r="K34" i="1"/>
  <c r="E35" i="1"/>
  <c r="F35" i="1"/>
  <c r="E36" i="1"/>
  <c r="F36" i="1"/>
  <c r="E37" i="1"/>
  <c r="F37" i="1"/>
  <c r="E38" i="1"/>
  <c r="F38" i="1"/>
  <c r="G38" i="1"/>
  <c r="K38" i="1"/>
  <c r="E39" i="1"/>
  <c r="F39" i="1"/>
  <c r="E40" i="1"/>
  <c r="F40" i="1"/>
  <c r="G40" i="1"/>
  <c r="K40" i="1"/>
  <c r="E22" i="1"/>
  <c r="F22" i="1"/>
  <c r="E23" i="1"/>
  <c r="F23" i="1"/>
  <c r="G23" i="1"/>
  <c r="K23" i="1"/>
  <c r="G24" i="1"/>
  <c r="K24" i="1"/>
  <c r="E21" i="1"/>
  <c r="F21" i="1"/>
  <c r="Q21" i="1"/>
  <c r="D9" i="1"/>
  <c r="C9" i="1"/>
  <c r="Q22" i="1"/>
  <c r="Q23" i="1"/>
  <c r="Q38" i="1"/>
  <c r="Q39" i="1"/>
  <c r="Q40" i="1"/>
  <c r="Q34" i="1"/>
  <c r="Q35" i="1"/>
  <c r="Q36" i="1"/>
  <c r="Q37" i="1"/>
  <c r="Q28" i="1"/>
  <c r="Q29" i="1"/>
  <c r="Q30" i="1"/>
  <c r="Q31" i="1"/>
  <c r="Q32" i="1"/>
  <c r="Q33" i="1"/>
  <c r="Q24" i="1"/>
  <c r="Q25" i="1"/>
  <c r="Q26" i="1"/>
  <c r="Q27" i="1"/>
  <c r="F16" i="1"/>
  <c r="F17" i="1" s="1"/>
  <c r="C17" i="1"/>
  <c r="G37" i="1"/>
  <c r="K37" i="1"/>
  <c r="G26" i="1"/>
  <c r="K26" i="1"/>
  <c r="G35" i="1"/>
  <c r="K35" i="1"/>
  <c r="G31" i="1"/>
  <c r="K31" i="1"/>
  <c r="G21" i="1"/>
  <c r="K21" i="1"/>
  <c r="G39" i="1"/>
  <c r="G36" i="1"/>
  <c r="K36" i="1"/>
  <c r="P29" i="1"/>
  <c r="R29" i="1" s="1"/>
  <c r="T29" i="1" s="1"/>
  <c r="G29" i="1"/>
  <c r="K29" i="1"/>
  <c r="G28" i="1"/>
  <c r="K28" i="1"/>
  <c r="G27" i="1"/>
  <c r="K27" i="1"/>
  <c r="U25" i="1"/>
  <c r="G22" i="1"/>
  <c r="K22" i="1"/>
  <c r="G33" i="1"/>
  <c r="K33" i="1"/>
  <c r="P40" i="1"/>
  <c r="R40" i="1" s="1"/>
  <c r="T40" i="1" s="1"/>
  <c r="K39" i="1"/>
  <c r="W5" i="1"/>
  <c r="P27" i="1"/>
  <c r="R27" i="1" s="1"/>
  <c r="T27" i="1" s="1"/>
  <c r="P39" i="1"/>
  <c r="R39" i="1"/>
  <c r="T39" i="1" s="1"/>
  <c r="P37" i="1"/>
  <c r="R37" i="1" s="1"/>
  <c r="T37" i="1" s="1"/>
  <c r="W6" i="1"/>
  <c r="W14" i="1"/>
  <c r="P32" i="1"/>
  <c r="R32" i="1"/>
  <c r="T32" i="1" s="1"/>
  <c r="W13" i="1"/>
  <c r="P34" i="1"/>
  <c r="R34" i="1"/>
  <c r="T34" i="1" s="1"/>
  <c r="P26" i="1"/>
  <c r="R26" i="1" s="1"/>
  <c r="T26" i="1" s="1"/>
  <c r="W7" i="1"/>
  <c r="W15" i="1"/>
  <c r="P24" i="1"/>
  <c r="R24" i="1"/>
  <c r="T24" i="1" s="1"/>
  <c r="W8" i="1"/>
  <c r="W16" i="1"/>
  <c r="P22" i="1"/>
  <c r="R22" i="1" s="1"/>
  <c r="T22" i="1" s="1"/>
  <c r="W9" i="1"/>
  <c r="P23" i="1"/>
  <c r="R23" i="1" s="1"/>
  <c r="T23" i="1" s="1"/>
  <c r="P21" i="1"/>
  <c r="R21" i="1"/>
  <c r="T21" i="1" s="1"/>
  <c r="P35" i="1"/>
  <c r="R35" i="1" s="1"/>
  <c r="T35" i="1" s="1"/>
  <c r="W2" i="1"/>
  <c r="W10" i="1"/>
  <c r="P33" i="1"/>
  <c r="R33" i="1"/>
  <c r="T33" i="1" s="1"/>
  <c r="P25" i="1"/>
  <c r="R25" i="1" s="1"/>
  <c r="T25" i="1" s="1"/>
  <c r="W17" i="1"/>
  <c r="P28" i="1"/>
  <c r="R28" i="1" s="1"/>
  <c r="T28" i="1" s="1"/>
  <c r="P36" i="1"/>
  <c r="R36" i="1" s="1"/>
  <c r="T36" i="1" s="1"/>
  <c r="P31" i="1"/>
  <c r="R31" i="1" s="1"/>
  <c r="T31" i="1" s="1"/>
  <c r="W3" i="1"/>
  <c r="W11" i="1"/>
  <c r="P38" i="1"/>
  <c r="R38" i="1" s="1"/>
  <c r="T38" i="1" s="1"/>
  <c r="G41" i="1" l="1"/>
  <c r="D16" i="1"/>
  <c r="D19" i="1" s="1"/>
  <c r="D15" i="1"/>
  <c r="C19" i="1" s="1"/>
  <c r="P41" i="1"/>
  <c r="R41" i="1" s="1"/>
  <c r="T41" i="1" s="1"/>
  <c r="P42" i="1"/>
  <c r="R42" i="1" s="1"/>
  <c r="T42" i="1" s="1"/>
  <c r="E14" i="1" s="1"/>
  <c r="W4" i="1"/>
  <c r="C12" i="1"/>
  <c r="C11" i="1"/>
  <c r="O41" i="1" l="1"/>
  <c r="O42" i="1"/>
  <c r="O40" i="1"/>
  <c r="O23" i="1"/>
  <c r="O30" i="1"/>
  <c r="O24" i="1"/>
  <c r="O25" i="1"/>
  <c r="O31" i="1"/>
  <c r="O39" i="1"/>
  <c r="O27" i="1"/>
  <c r="O32" i="1"/>
  <c r="O26" i="1"/>
  <c r="O38" i="1"/>
  <c r="O33" i="1"/>
  <c r="C15" i="1"/>
  <c r="C18" i="1" s="1"/>
  <c r="O21" i="1"/>
  <c r="O37" i="1"/>
  <c r="O28" i="1"/>
  <c r="O29" i="1"/>
  <c r="O36" i="1"/>
  <c r="O35" i="1"/>
  <c r="O22" i="1"/>
  <c r="O34" i="1"/>
  <c r="C16" i="1"/>
  <c r="D18" i="1" s="1"/>
  <c r="K41" i="1"/>
  <c r="F18" i="1" l="1"/>
  <c r="F19" i="1" s="1"/>
</calcChain>
</file>

<file path=xl/sharedStrings.xml><?xml version="1.0" encoding="utf-8"?>
<sst xmlns="http://schemas.openxmlformats.org/spreadsheetml/2006/main" count="95" uniqueCount="58">
  <si>
    <t>JAVSO..44…69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</si>
  <si>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</si>
  <si>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</si>
  <si>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</si>
  <si>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</si>
  <si>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</si>
  <si>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</si>
  <si>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</si>
  <si>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</si>
  <si>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</si>
  <si>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</si>
  <si>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</si>
  <si>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</si>
  <si>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</si>
  <si>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</si>
  <si>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</si>
  <si>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</si>
  <si>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</si>
  <si>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</si>
  <si>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</si>
  <si>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</si>
  <si>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</si>
  <si>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</si>
  <si>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</si>
  <si>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</si>
  <si>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</si>
  <si>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</si>
  <si>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</si>
  <si>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</si>
  <si>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</si>
  <si>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</si>
  <si>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</si>
  <si>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</si>
  <si>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</si>
  <si>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</si>
  <si>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</si>
  <si>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</si>
  <si>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</si>
  <si>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</si>
  <si>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</si>
  <si>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</si>
  <si>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</si>
  <si>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</si>
  <si>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BU Tri</t>
  </si>
  <si>
    <t>BU Tri / GSC na</t>
  </si>
  <si>
    <t>EW</t>
  </si>
  <si>
    <t>OEJV 0137</t>
  </si>
  <si>
    <t>II</t>
  </si>
  <si>
    <t>I</t>
  </si>
  <si>
    <t>OEJV 0160</t>
  </si>
  <si>
    <t>OEJV 0168</t>
  </si>
  <si>
    <t>IBVS 6196</t>
  </si>
  <si>
    <t>OEJV 0179</t>
  </si>
  <si>
    <t>pg</t>
  </si>
  <si>
    <t>vis</t>
  </si>
  <si>
    <t>PE</t>
  </si>
  <si>
    <t>CCD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</si>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</sst>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</borders>
  <cellStyleXfs count="49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14" fillId="0" borderId="0"/>
    <xf numFmtId="0" fontId="25" fillId="0" borderId="0"/>
    <xf numFmtId="0" fontId="6" fillId="0" borderId="0"/>
    <xf numFmtId="0" fontId="14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29" fillId="0" borderId="0" xfId="43" applyFont="1" applyAlignment="1">
      <alignment horizontal="left" vertical="center"/>
    </xf>
    <xf numFmtId="0" fontId="29" fillId="0" borderId="0" xfId="43" applyFont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0" fillId="0" borderId="11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35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11" fontId="6" fillId="0" borderId="0" xfId="0" applyNumberFormat="1" applyFont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4" fontId="6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rmal_A_2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BU Tri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1.2999999999999999E-3</c:v>
                  </c:pt>
                  <c:pt idx="9">
                    <c:v>5.0000000000000001E-3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1E-3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1.2999999999999999E-3</c:v>
                  </c:pt>
                  <c:pt idx="9">
                    <c:v>5.0000000000000001E-3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1E-3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1239.5</c:v>
                </c:pt>
                <c:pt idx="2">
                  <c:v>1240</c:v>
                </c:pt>
                <c:pt idx="3">
                  <c:v>4015.5</c:v>
                </c:pt>
                <c:pt idx="4">
                  <c:v>4895.5</c:v>
                </c:pt>
                <c:pt idx="5">
                  <c:v>4896</c:v>
                </c:pt>
                <c:pt idx="6">
                  <c:v>4943.5</c:v>
                </c:pt>
                <c:pt idx="7">
                  <c:v>6161</c:v>
                </c:pt>
                <c:pt idx="8">
                  <c:v>6161</c:v>
                </c:pt>
                <c:pt idx="9">
                  <c:v>6161.5</c:v>
                </c:pt>
                <c:pt idx="10">
                  <c:v>6161.5</c:v>
                </c:pt>
                <c:pt idx="11">
                  <c:v>6216</c:v>
                </c:pt>
                <c:pt idx="12">
                  <c:v>6216</c:v>
                </c:pt>
                <c:pt idx="13">
                  <c:v>8685</c:v>
                </c:pt>
                <c:pt idx="14">
                  <c:v>8685</c:v>
                </c:pt>
                <c:pt idx="15">
                  <c:v>8685.5</c:v>
                </c:pt>
                <c:pt idx="16">
                  <c:v>8685.5</c:v>
                </c:pt>
                <c:pt idx="17">
                  <c:v>11148</c:v>
                </c:pt>
                <c:pt idx="18">
                  <c:v>12319</c:v>
                </c:pt>
                <c:pt idx="19">
                  <c:v>12319</c:v>
                </c:pt>
                <c:pt idx="20">
                  <c:v>18987.5</c:v>
                </c:pt>
                <c:pt idx="21">
                  <c:v>20229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BD-4C36-8334-77FB122D60C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1.2999999999999999E-3</c:v>
                  </c:pt>
                  <c:pt idx="9">
                    <c:v>5.0000000000000001E-3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1E-3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1.2999999999999999E-3</c:v>
                  </c:pt>
                  <c:pt idx="9">
                    <c:v>5.0000000000000001E-3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1E-3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1239.5</c:v>
                </c:pt>
                <c:pt idx="2">
                  <c:v>1240</c:v>
                </c:pt>
                <c:pt idx="3">
                  <c:v>4015.5</c:v>
                </c:pt>
                <c:pt idx="4">
                  <c:v>4895.5</c:v>
                </c:pt>
                <c:pt idx="5">
                  <c:v>4896</c:v>
                </c:pt>
                <c:pt idx="6">
                  <c:v>4943.5</c:v>
                </c:pt>
                <c:pt idx="7">
                  <c:v>6161</c:v>
                </c:pt>
                <c:pt idx="8">
                  <c:v>6161</c:v>
                </c:pt>
                <c:pt idx="9">
                  <c:v>6161.5</c:v>
                </c:pt>
                <c:pt idx="10">
                  <c:v>6161.5</c:v>
                </c:pt>
                <c:pt idx="11">
                  <c:v>6216</c:v>
                </c:pt>
                <c:pt idx="12">
                  <c:v>6216</c:v>
                </c:pt>
                <c:pt idx="13">
                  <c:v>8685</c:v>
                </c:pt>
                <c:pt idx="14">
                  <c:v>8685</c:v>
                </c:pt>
                <c:pt idx="15">
                  <c:v>8685.5</c:v>
                </c:pt>
                <c:pt idx="16">
                  <c:v>8685.5</c:v>
                </c:pt>
                <c:pt idx="17">
                  <c:v>11148</c:v>
                </c:pt>
                <c:pt idx="18">
                  <c:v>12319</c:v>
                </c:pt>
                <c:pt idx="19">
                  <c:v>12319</c:v>
                </c:pt>
                <c:pt idx="20">
                  <c:v>18987.5</c:v>
                </c:pt>
                <c:pt idx="21">
                  <c:v>20229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BD-4C36-8334-77FB122D60C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1.2999999999999999E-3</c:v>
                  </c:pt>
                  <c:pt idx="9">
                    <c:v>5.0000000000000001E-3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1E-3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1.2999999999999999E-3</c:v>
                  </c:pt>
                  <c:pt idx="9">
                    <c:v>5.0000000000000001E-3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1E-3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1239.5</c:v>
                </c:pt>
                <c:pt idx="2">
                  <c:v>1240</c:v>
                </c:pt>
                <c:pt idx="3">
                  <c:v>4015.5</c:v>
                </c:pt>
                <c:pt idx="4">
                  <c:v>4895.5</c:v>
                </c:pt>
                <c:pt idx="5">
                  <c:v>4896</c:v>
                </c:pt>
                <c:pt idx="6">
                  <c:v>4943.5</c:v>
                </c:pt>
                <c:pt idx="7">
                  <c:v>6161</c:v>
                </c:pt>
                <c:pt idx="8">
                  <c:v>6161</c:v>
                </c:pt>
                <c:pt idx="9">
                  <c:v>6161.5</c:v>
                </c:pt>
                <c:pt idx="10">
                  <c:v>6161.5</c:v>
                </c:pt>
                <c:pt idx="11">
                  <c:v>6216</c:v>
                </c:pt>
                <c:pt idx="12">
                  <c:v>6216</c:v>
                </c:pt>
                <c:pt idx="13">
                  <c:v>8685</c:v>
                </c:pt>
                <c:pt idx="14">
                  <c:v>8685</c:v>
                </c:pt>
                <c:pt idx="15">
                  <c:v>8685.5</c:v>
                </c:pt>
                <c:pt idx="16">
                  <c:v>8685.5</c:v>
                </c:pt>
                <c:pt idx="17">
                  <c:v>11148</c:v>
                </c:pt>
                <c:pt idx="18">
                  <c:v>12319</c:v>
                </c:pt>
                <c:pt idx="19">
                  <c:v>12319</c:v>
                </c:pt>
                <c:pt idx="20">
                  <c:v>18987.5</c:v>
                </c:pt>
                <c:pt idx="21">
                  <c:v>20229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BD-4C36-8334-77FB122D60C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1.2999999999999999E-3</c:v>
                  </c:pt>
                  <c:pt idx="9">
                    <c:v>5.0000000000000001E-3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1E-3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1.2999999999999999E-3</c:v>
                  </c:pt>
                  <c:pt idx="9">
                    <c:v>5.0000000000000001E-3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1E-3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1239.5</c:v>
                </c:pt>
                <c:pt idx="2">
                  <c:v>1240</c:v>
                </c:pt>
                <c:pt idx="3">
                  <c:v>4015.5</c:v>
                </c:pt>
                <c:pt idx="4">
                  <c:v>4895.5</c:v>
                </c:pt>
                <c:pt idx="5">
                  <c:v>4896</c:v>
                </c:pt>
                <c:pt idx="6">
                  <c:v>4943.5</c:v>
                </c:pt>
                <c:pt idx="7">
                  <c:v>6161</c:v>
                </c:pt>
                <c:pt idx="8">
                  <c:v>6161</c:v>
                </c:pt>
                <c:pt idx="9">
                  <c:v>6161.5</c:v>
                </c:pt>
                <c:pt idx="10">
                  <c:v>6161.5</c:v>
                </c:pt>
                <c:pt idx="11">
                  <c:v>6216</c:v>
                </c:pt>
                <c:pt idx="12">
                  <c:v>6216</c:v>
                </c:pt>
                <c:pt idx="13">
                  <c:v>8685</c:v>
                </c:pt>
                <c:pt idx="14">
                  <c:v>8685</c:v>
                </c:pt>
                <c:pt idx="15">
                  <c:v>8685.5</c:v>
                </c:pt>
                <c:pt idx="16">
                  <c:v>8685.5</c:v>
                </c:pt>
                <c:pt idx="17">
                  <c:v>11148</c:v>
                </c:pt>
                <c:pt idx="18">
                  <c:v>12319</c:v>
                </c:pt>
                <c:pt idx="19">
                  <c:v>12319</c:v>
                </c:pt>
                <c:pt idx="20">
                  <c:v>18987.5</c:v>
                </c:pt>
                <c:pt idx="21">
                  <c:v>20229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1.8010000057984143E-3</c:v>
                </c:pt>
                <c:pt idx="2">
                  <c:v>5.3200000038486905E-3</c:v>
                </c:pt>
                <c:pt idx="3">
                  <c:v>8.4290000013425015E-3</c:v>
                </c:pt>
                <c:pt idx="5">
                  <c:v>8.9280000029248185E-3</c:v>
                </c:pt>
                <c:pt idx="6">
                  <c:v>9.4030000036582351E-3</c:v>
                </c:pt>
                <c:pt idx="7">
                  <c:v>1.4288000005763024E-2</c:v>
                </c:pt>
                <c:pt idx="8">
                  <c:v>1.4458000005106442E-2</c:v>
                </c:pt>
                <c:pt idx="9">
                  <c:v>1.5897000004770234E-2</c:v>
                </c:pt>
                <c:pt idx="10">
                  <c:v>1.6437000005680602E-2</c:v>
                </c:pt>
                <c:pt idx="11">
                  <c:v>1.4418000006116927E-2</c:v>
                </c:pt>
                <c:pt idx="12">
                  <c:v>1.4438000005611684E-2</c:v>
                </c:pt>
                <c:pt idx="13">
                  <c:v>3.3389999996870756E-2</c:v>
                </c:pt>
                <c:pt idx="14">
                  <c:v>3.4309999995457474E-2</c:v>
                </c:pt>
                <c:pt idx="15">
                  <c:v>3.1749000001582317E-2</c:v>
                </c:pt>
                <c:pt idx="16">
                  <c:v>3.2658999996783677E-2</c:v>
                </c:pt>
                <c:pt idx="17">
                  <c:v>5.8024000005389098E-2</c:v>
                </c:pt>
                <c:pt idx="18">
                  <c:v>7.0712000000639819E-2</c:v>
                </c:pt>
                <c:pt idx="19">
                  <c:v>7.1461999999883119E-2</c:v>
                </c:pt>
                <c:pt idx="20">
                  <c:v>-2.6375000001280569E-2</c:v>
                </c:pt>
                <c:pt idx="21">
                  <c:v>-2.959799999371171E-2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BD-4C36-8334-77FB122D60C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1.2999999999999999E-3</c:v>
                  </c:pt>
                  <c:pt idx="9">
                    <c:v>5.0000000000000001E-3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1E-3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1.2999999999999999E-3</c:v>
                  </c:pt>
                  <c:pt idx="9">
                    <c:v>5.0000000000000001E-3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1E-3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1239.5</c:v>
                </c:pt>
                <c:pt idx="2">
                  <c:v>1240</c:v>
                </c:pt>
                <c:pt idx="3">
                  <c:v>4015.5</c:v>
                </c:pt>
                <c:pt idx="4">
                  <c:v>4895.5</c:v>
                </c:pt>
                <c:pt idx="5">
                  <c:v>4896</c:v>
                </c:pt>
                <c:pt idx="6">
                  <c:v>4943.5</c:v>
                </c:pt>
                <c:pt idx="7">
                  <c:v>6161</c:v>
                </c:pt>
                <c:pt idx="8">
                  <c:v>6161</c:v>
                </c:pt>
                <c:pt idx="9">
                  <c:v>6161.5</c:v>
                </c:pt>
                <c:pt idx="10">
                  <c:v>6161.5</c:v>
                </c:pt>
                <c:pt idx="11">
                  <c:v>6216</c:v>
                </c:pt>
                <c:pt idx="12">
                  <c:v>6216</c:v>
                </c:pt>
                <c:pt idx="13">
                  <c:v>8685</c:v>
                </c:pt>
                <c:pt idx="14">
                  <c:v>8685</c:v>
                </c:pt>
                <c:pt idx="15">
                  <c:v>8685.5</c:v>
                </c:pt>
                <c:pt idx="16">
                  <c:v>8685.5</c:v>
                </c:pt>
                <c:pt idx="17">
                  <c:v>11148</c:v>
                </c:pt>
                <c:pt idx="18">
                  <c:v>12319</c:v>
                </c:pt>
                <c:pt idx="19">
                  <c:v>12319</c:v>
                </c:pt>
                <c:pt idx="20">
                  <c:v>18987.5</c:v>
                </c:pt>
                <c:pt idx="21">
                  <c:v>20229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BD-4C36-8334-77FB122D60C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1.2999999999999999E-3</c:v>
                  </c:pt>
                  <c:pt idx="9">
                    <c:v>5.0000000000000001E-3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1E-3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1.2999999999999999E-3</c:v>
                  </c:pt>
                  <c:pt idx="9">
                    <c:v>5.0000000000000001E-3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1E-3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1239.5</c:v>
                </c:pt>
                <c:pt idx="2">
                  <c:v>1240</c:v>
                </c:pt>
                <c:pt idx="3">
                  <c:v>4015.5</c:v>
                </c:pt>
                <c:pt idx="4">
                  <c:v>4895.5</c:v>
                </c:pt>
                <c:pt idx="5">
                  <c:v>4896</c:v>
                </c:pt>
                <c:pt idx="6">
                  <c:v>4943.5</c:v>
                </c:pt>
                <c:pt idx="7">
                  <c:v>6161</c:v>
                </c:pt>
                <c:pt idx="8">
                  <c:v>6161</c:v>
                </c:pt>
                <c:pt idx="9">
                  <c:v>6161.5</c:v>
                </c:pt>
                <c:pt idx="10">
                  <c:v>6161.5</c:v>
                </c:pt>
                <c:pt idx="11">
                  <c:v>6216</c:v>
                </c:pt>
                <c:pt idx="12">
                  <c:v>6216</c:v>
                </c:pt>
                <c:pt idx="13">
                  <c:v>8685</c:v>
                </c:pt>
                <c:pt idx="14">
                  <c:v>8685</c:v>
                </c:pt>
                <c:pt idx="15">
                  <c:v>8685.5</c:v>
                </c:pt>
                <c:pt idx="16">
                  <c:v>8685.5</c:v>
                </c:pt>
                <c:pt idx="17">
                  <c:v>11148</c:v>
                </c:pt>
                <c:pt idx="18">
                  <c:v>12319</c:v>
                </c:pt>
                <c:pt idx="19">
                  <c:v>12319</c:v>
                </c:pt>
                <c:pt idx="20">
                  <c:v>18987.5</c:v>
                </c:pt>
                <c:pt idx="21">
                  <c:v>20229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BD-4C36-8334-77FB122D60C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1.2999999999999999E-3</c:v>
                  </c:pt>
                  <c:pt idx="9">
                    <c:v>5.0000000000000001E-3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1E-3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1.2999999999999999E-3</c:v>
                  </c:pt>
                  <c:pt idx="9">
                    <c:v>5.0000000000000001E-3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1.1000000000000001E-3</c:v>
                  </c:pt>
                  <c:pt idx="15">
                    <c:v>1E-3</c:v>
                  </c:pt>
                  <c:pt idx="16">
                    <c:v>1E-3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1239.5</c:v>
                </c:pt>
                <c:pt idx="2">
                  <c:v>1240</c:v>
                </c:pt>
                <c:pt idx="3">
                  <c:v>4015.5</c:v>
                </c:pt>
                <c:pt idx="4">
                  <c:v>4895.5</c:v>
                </c:pt>
                <c:pt idx="5">
                  <c:v>4896</c:v>
                </c:pt>
                <c:pt idx="6">
                  <c:v>4943.5</c:v>
                </c:pt>
                <c:pt idx="7">
                  <c:v>6161</c:v>
                </c:pt>
                <c:pt idx="8">
                  <c:v>6161</c:v>
                </c:pt>
                <c:pt idx="9">
                  <c:v>6161.5</c:v>
                </c:pt>
                <c:pt idx="10">
                  <c:v>6161.5</c:v>
                </c:pt>
                <c:pt idx="11">
                  <c:v>6216</c:v>
                </c:pt>
                <c:pt idx="12">
                  <c:v>6216</c:v>
                </c:pt>
                <c:pt idx="13">
                  <c:v>8685</c:v>
                </c:pt>
                <c:pt idx="14">
                  <c:v>8685</c:v>
                </c:pt>
                <c:pt idx="15">
                  <c:v>8685.5</c:v>
                </c:pt>
                <c:pt idx="16">
                  <c:v>8685.5</c:v>
                </c:pt>
                <c:pt idx="17">
                  <c:v>11148</c:v>
                </c:pt>
                <c:pt idx="18">
                  <c:v>12319</c:v>
                </c:pt>
                <c:pt idx="19">
                  <c:v>12319</c:v>
                </c:pt>
                <c:pt idx="20">
                  <c:v>18987.5</c:v>
                </c:pt>
                <c:pt idx="21">
                  <c:v>20229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BD-4C36-8334-77FB122D60C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1239.5</c:v>
                </c:pt>
                <c:pt idx="2">
                  <c:v>1240</c:v>
                </c:pt>
                <c:pt idx="3">
                  <c:v>4015.5</c:v>
                </c:pt>
                <c:pt idx="4">
                  <c:v>4895.5</c:v>
                </c:pt>
                <c:pt idx="5">
                  <c:v>4896</c:v>
                </c:pt>
                <c:pt idx="6">
                  <c:v>4943.5</c:v>
                </c:pt>
                <c:pt idx="7">
                  <c:v>6161</c:v>
                </c:pt>
                <c:pt idx="8">
                  <c:v>6161</c:v>
                </c:pt>
                <c:pt idx="9">
                  <c:v>6161.5</c:v>
                </c:pt>
                <c:pt idx="10">
                  <c:v>6161.5</c:v>
                </c:pt>
                <c:pt idx="11">
                  <c:v>6216</c:v>
                </c:pt>
                <c:pt idx="12">
                  <c:v>6216</c:v>
                </c:pt>
                <c:pt idx="13">
                  <c:v>8685</c:v>
                </c:pt>
                <c:pt idx="14">
                  <c:v>8685</c:v>
                </c:pt>
                <c:pt idx="15">
                  <c:v>8685.5</c:v>
                </c:pt>
                <c:pt idx="16">
                  <c:v>8685.5</c:v>
                </c:pt>
                <c:pt idx="17">
                  <c:v>11148</c:v>
                </c:pt>
                <c:pt idx="18">
                  <c:v>12319</c:v>
                </c:pt>
                <c:pt idx="19">
                  <c:v>12319</c:v>
                </c:pt>
                <c:pt idx="20">
                  <c:v>18987.5</c:v>
                </c:pt>
                <c:pt idx="21">
                  <c:v>20229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0.20786037540563024</c:v>
                </c:pt>
                <c:pt idx="1">
                  <c:v>0.19306823128959599</c:v>
                </c:pt>
                <c:pt idx="2">
                  <c:v>0.19306226430931522</c:v>
                </c:pt>
                <c:pt idx="3">
                  <c:v>0.15993955677074884</c:v>
                </c:pt>
                <c:pt idx="4">
                  <c:v>0.14943767147658979</c:v>
                </c:pt>
                <c:pt idx="5">
                  <c:v>0.14943170449630902</c:v>
                </c:pt>
                <c:pt idx="6">
                  <c:v>0.14886484136963565</c:v>
                </c:pt>
                <c:pt idx="7">
                  <c:v>0.1343352443859554</c:v>
                </c:pt>
                <c:pt idx="8">
                  <c:v>0.1343352443859554</c:v>
                </c:pt>
                <c:pt idx="9">
                  <c:v>0.13432927740567463</c:v>
                </c:pt>
                <c:pt idx="10">
                  <c:v>0.13432927740567463</c:v>
                </c:pt>
                <c:pt idx="11">
                  <c:v>0.13367887655507044</c:v>
                </c:pt>
                <c:pt idx="12">
                  <c:v>0.13367887655507044</c:v>
                </c:pt>
                <c:pt idx="13">
                  <c:v>0.10421392792861742</c:v>
                </c:pt>
                <c:pt idx="14">
                  <c:v>0.10421392792861742</c:v>
                </c:pt>
                <c:pt idx="15">
                  <c:v>0.10420796094833663</c:v>
                </c:pt>
                <c:pt idx="16">
                  <c:v>0.10420796094833663</c:v>
                </c:pt>
                <c:pt idx="17">
                  <c:v>7.482058306553363E-2</c:v>
                </c:pt>
                <c:pt idx="18">
                  <c:v>6.0845915247965177E-2</c:v>
                </c:pt>
                <c:pt idx="19">
                  <c:v>6.0845915247965177E-2</c:v>
                </c:pt>
                <c:pt idx="20">
                  <c:v>-1.8735700756693424E-2</c:v>
                </c:pt>
                <c:pt idx="21">
                  <c:v>-3.3551712793850746E-2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BD-4C36-8334-77FB122D60C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1239.5</c:v>
                </c:pt>
                <c:pt idx="2">
                  <c:v>1240</c:v>
                </c:pt>
                <c:pt idx="3">
                  <c:v>4015.5</c:v>
                </c:pt>
                <c:pt idx="4">
                  <c:v>4895.5</c:v>
                </c:pt>
                <c:pt idx="5">
                  <c:v>4896</c:v>
                </c:pt>
                <c:pt idx="6">
                  <c:v>4943.5</c:v>
                </c:pt>
                <c:pt idx="7">
                  <c:v>6161</c:v>
                </c:pt>
                <c:pt idx="8">
                  <c:v>6161</c:v>
                </c:pt>
                <c:pt idx="9">
                  <c:v>6161.5</c:v>
                </c:pt>
                <c:pt idx="10">
                  <c:v>6161.5</c:v>
                </c:pt>
                <c:pt idx="11">
                  <c:v>6216</c:v>
                </c:pt>
                <c:pt idx="12">
                  <c:v>6216</c:v>
                </c:pt>
                <c:pt idx="13">
                  <c:v>8685</c:v>
                </c:pt>
                <c:pt idx="14">
                  <c:v>8685</c:v>
                </c:pt>
                <c:pt idx="15">
                  <c:v>8685.5</c:v>
                </c:pt>
                <c:pt idx="16">
                  <c:v>8685.5</c:v>
                </c:pt>
                <c:pt idx="17">
                  <c:v>11148</c:v>
                </c:pt>
                <c:pt idx="18">
                  <c:v>12319</c:v>
                </c:pt>
                <c:pt idx="19">
                  <c:v>12319</c:v>
                </c:pt>
                <c:pt idx="20">
                  <c:v>18987.5</c:v>
                </c:pt>
                <c:pt idx="21">
                  <c:v>20229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1.7439000002923422E-2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BD-4C36-8334-77FB122D60CE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Active!$V$2:$V$28</c:f>
              <c:numCache>
                <c:formatCode>General</c:formatCode>
                <c:ptCount val="27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Active!$W$2:$W$28</c:f>
              <c:numCache>
                <c:formatCode>General</c:formatCode>
                <c:ptCount val="27"/>
                <c:pt idx="0">
                  <c:v>2.8334496060726548E-3</c:v>
                </c:pt>
                <c:pt idx="1">
                  <c:v>1.9360999205467252E-3</c:v>
                </c:pt>
                <c:pt idx="2">
                  <c:v>2.1769377052125662E-3</c:v>
                </c:pt>
                <c:pt idx="3">
                  <c:v>3.5559629600701781E-3</c:v>
                </c:pt>
                <c:pt idx="4">
                  <c:v>6.0731756851195601E-3</c:v>
                </c:pt>
                <c:pt idx="5">
                  <c:v>9.7285758803607146E-3</c:v>
                </c:pt>
                <c:pt idx="6">
                  <c:v>1.4522163545793637E-2</c:v>
                </c:pt>
                <c:pt idx="7">
                  <c:v>2.0453938681418333E-2</c:v>
                </c:pt>
                <c:pt idx="8">
                  <c:v>2.7523901287234795E-2</c:v>
                </c:pt>
                <c:pt idx="9">
                  <c:v>3.5732051363243034E-2</c:v>
                </c:pt>
                <c:pt idx="10">
                  <c:v>4.5078388909443046E-2</c:v>
                </c:pt>
                <c:pt idx="11">
                  <c:v>5.5562913925834831E-2</c:v>
                </c:pt>
                <c:pt idx="12">
                  <c:v>6.7185626412418376E-2</c:v>
                </c:pt>
                <c:pt idx="13">
                  <c:v>7.9946526369193693E-2</c:v>
                </c:pt>
                <c:pt idx="14">
                  <c:v>9.3845613796160771E-2</c:v>
                </c:pt>
                <c:pt idx="15">
                  <c:v>0.10888288869331965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EBD-4C36-8334-77FB122D6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724280"/>
        <c:axId val="1"/>
      </c:scatterChart>
      <c:valAx>
        <c:axId val="720724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724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6390977443609023"/>
          <c:y val="0.92397937099967764"/>
          <c:w val="0.8045112781954887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A1DFA9A-FB53-83F1-B43D-58DEF4748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4" sqref="C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42578125" bestFit="1" customWidth="1"/>
    <col min="20" max="20" width="12.42578125" bestFit="1" customWidth="1"/>
    <col min="21" max="23" width="10.42578125" bestFit="1" customWidth="1"/>
  </cols>
  <sheetData>
    <row r="1" spans="1:23" ht="21" thickBot="1" x14ac:dyDescent="0.35">
      <c r="A1" s="1" t="s">
        <v>44</v>
      </c>
      <c r="E1" s="5" t="s">
        <v>43</v>
      </c>
      <c r="F1" t="s">
        <v>18</v>
      </c>
      <c r="V1" s="2" t="s">
        <v>15</v>
      </c>
      <c r="W1" s="3" t="s">
        <v>26</v>
      </c>
    </row>
    <row r="2" spans="1:23" s="35" customFormat="1" ht="12.95" customHeight="1" x14ac:dyDescent="0.2">
      <c r="A2" s="35" t="s">
        <v>28</v>
      </c>
      <c r="B2" s="35" t="s">
        <v>45</v>
      </c>
      <c r="C2" s="36"/>
      <c r="D2" s="36"/>
      <c r="E2" s="35">
        <v>0</v>
      </c>
      <c r="V2" s="35">
        <v>0</v>
      </c>
      <c r="W2" s="35">
        <f t="shared" ref="W2:W17" si="0">+D$11+D$12*V2+D$13*V2^2</f>
        <v>2.8334496060726548E-3</v>
      </c>
    </row>
    <row r="3" spans="1:23" s="35" customFormat="1" ht="12.95" customHeight="1" thickBot="1" x14ac:dyDescent="0.25">
      <c r="V3" s="35">
        <v>1000</v>
      </c>
      <c r="W3" s="35">
        <f t="shared" si="0"/>
        <v>1.9360999205467252E-3</v>
      </c>
    </row>
    <row r="4" spans="1:23" s="35" customFormat="1" ht="12.95" customHeight="1" thickBot="1" x14ac:dyDescent="0.25">
      <c r="A4" s="20" t="s">
        <v>6</v>
      </c>
      <c r="C4" s="37">
        <v>53999.419699999999</v>
      </c>
      <c r="D4" s="38">
        <v>0.29556199999999999</v>
      </c>
      <c r="V4" s="35">
        <v>2000</v>
      </c>
      <c r="W4" s="35">
        <f t="shared" si="0"/>
        <v>2.1769377052125662E-3</v>
      </c>
    </row>
    <row r="5" spans="1:23" s="35" customFormat="1" ht="12.95" customHeight="1" x14ac:dyDescent="0.2">
      <c r="A5" s="10" t="s">
        <v>33</v>
      </c>
      <c r="C5" s="11">
        <v>-9.5</v>
      </c>
      <c r="D5" s="35" t="s">
        <v>34</v>
      </c>
      <c r="V5" s="35">
        <v>3000</v>
      </c>
      <c r="W5" s="35">
        <f t="shared" si="0"/>
        <v>3.5559629600701781E-3</v>
      </c>
    </row>
    <row r="6" spans="1:23" s="35" customFormat="1" ht="12.95" customHeight="1" x14ac:dyDescent="0.2">
      <c r="A6" s="20" t="s">
        <v>7</v>
      </c>
      <c r="V6" s="35">
        <v>4000</v>
      </c>
      <c r="W6" s="35">
        <f t="shared" si="0"/>
        <v>6.0731756851195601E-3</v>
      </c>
    </row>
    <row r="7" spans="1:23" s="35" customFormat="1" ht="12.95" customHeight="1" x14ac:dyDescent="0.2">
      <c r="A7" s="35" t="s">
        <v>8</v>
      </c>
      <c r="C7" s="39">
        <v>53999.419699999999</v>
      </c>
      <c r="D7" s="12" t="e">
        <v>#N/A</v>
      </c>
      <c r="V7" s="35">
        <v>5000</v>
      </c>
      <c r="W7" s="35">
        <f t="shared" si="0"/>
        <v>9.7285758803607146E-3</v>
      </c>
    </row>
    <row r="8" spans="1:23" s="35" customFormat="1" ht="12.95" customHeight="1" x14ac:dyDescent="0.2">
      <c r="A8" s="35" t="s">
        <v>9</v>
      </c>
      <c r="C8" s="39">
        <v>0.29556199999999999</v>
      </c>
      <c r="D8" s="12" t="e">
        <v>#N/A</v>
      </c>
      <c r="V8" s="35">
        <v>6000</v>
      </c>
      <c r="W8" s="35">
        <f t="shared" si="0"/>
        <v>1.4522163545793637E-2</v>
      </c>
    </row>
    <row r="9" spans="1:23" s="35" customFormat="1" ht="12.95" customHeight="1" x14ac:dyDescent="0.2">
      <c r="A9" s="12" t="s">
        <v>38</v>
      </c>
      <c r="B9" s="13">
        <v>38</v>
      </c>
      <c r="C9" s="14" t="str">
        <f>"F"&amp;B9</f>
        <v>F38</v>
      </c>
      <c r="D9" s="15" t="str">
        <f>"G"&amp;B9</f>
        <v>G38</v>
      </c>
      <c r="V9" s="35">
        <v>7000</v>
      </c>
      <c r="W9" s="35">
        <f t="shared" si="0"/>
        <v>2.0453938681418333E-2</v>
      </c>
    </row>
    <row r="10" spans="1:23" s="35" customFormat="1" ht="12.95" customHeight="1" thickBot="1" x14ac:dyDescent="0.25">
      <c r="C10" s="40" t="s">
        <v>24</v>
      </c>
      <c r="D10" s="40" t="s">
        <v>25</v>
      </c>
      <c r="V10" s="35">
        <v>8000</v>
      </c>
      <c r="W10" s="35">
        <f t="shared" si="0"/>
        <v>2.7523901287234795E-2</v>
      </c>
    </row>
    <row r="11" spans="1:23" s="35" customFormat="1" ht="12.95" customHeight="1" x14ac:dyDescent="0.2">
      <c r="A11" s="35" t="s">
        <v>20</v>
      </c>
      <c r="C11" s="15">
        <f ca="1">INTERCEPT(INDIRECT($D$9):G992,INDIRECT($C$9):F992)</f>
        <v>0.20786037540563024</v>
      </c>
      <c r="D11" s="16">
        <f>+E11*F11</f>
        <v>2.8334496060726548E-3</v>
      </c>
      <c r="E11" s="17">
        <v>2.8334496060726548E-3</v>
      </c>
      <c r="F11" s="35">
        <v>1</v>
      </c>
      <c r="V11" s="35">
        <v>9000</v>
      </c>
      <c r="W11" s="35">
        <f t="shared" si="0"/>
        <v>3.5732051363243034E-2</v>
      </c>
    </row>
    <row r="12" spans="1:23" s="35" customFormat="1" ht="12.95" customHeight="1" x14ac:dyDescent="0.2">
      <c r="A12" s="35" t="s">
        <v>21</v>
      </c>
      <c r="C12" s="15">
        <f ca="1">SLOPE(INDIRECT($D$9):G992,INDIRECT($C$9):F992)</f>
        <v>-1.1933960561544367E-5</v>
      </c>
      <c r="D12" s="16">
        <f>+E12*F12</f>
        <v>-1.4664434206218149E-6</v>
      </c>
      <c r="E12" s="18">
        <v>-1.4664434206218149E-2</v>
      </c>
      <c r="F12" s="41">
        <v>1E-4</v>
      </c>
      <c r="V12" s="35">
        <v>10000</v>
      </c>
      <c r="W12" s="35">
        <f t="shared" si="0"/>
        <v>4.5078388909443046E-2</v>
      </c>
    </row>
    <row r="13" spans="1:23" s="35" customFormat="1" ht="12.95" customHeight="1" thickBot="1" x14ac:dyDescent="0.25">
      <c r="A13" s="35" t="s">
        <v>23</v>
      </c>
      <c r="C13" s="36" t="s">
        <v>18</v>
      </c>
      <c r="D13" s="16">
        <f>+E13*F13</f>
        <v>5.6909373509588537E-10</v>
      </c>
      <c r="E13" s="19">
        <v>5.6909373509588537E-2</v>
      </c>
      <c r="F13" s="41">
        <v>1E-8</v>
      </c>
      <c r="V13" s="35">
        <v>11000</v>
      </c>
      <c r="W13" s="35">
        <f t="shared" si="0"/>
        <v>5.5562913925834831E-2</v>
      </c>
    </row>
    <row r="14" spans="1:23" s="35" customFormat="1" ht="12.95" customHeight="1" x14ac:dyDescent="0.2">
      <c r="E14" s="35">
        <f>SUM(T21:T950)</f>
        <v>9.8223512900760993E-2</v>
      </c>
      <c r="V14" s="35">
        <v>12000</v>
      </c>
      <c r="W14" s="35">
        <f t="shared" si="0"/>
        <v>6.7185626412418376E-2</v>
      </c>
    </row>
    <row r="15" spans="1:23" s="35" customFormat="1" ht="12.95" customHeight="1" x14ac:dyDescent="0.2">
      <c r="A15" s="20" t="s">
        <v>22</v>
      </c>
      <c r="C15" s="16">
        <f ca="1">(C7+C11)+(C8+C12)*INT(MAX(F21:F3533))</f>
        <v>59978.3098462872</v>
      </c>
      <c r="D15" s="15">
        <f>+C7+INT(MAX(F21:F1588))*C8+D11+D12*INT(MAX(F21:F4023))+D13*INT(MAX(F21:F4050)^2)</f>
        <v>59978.549447002144</v>
      </c>
      <c r="E15" s="12" t="s">
        <v>40</v>
      </c>
      <c r="F15" s="11">
        <v>1</v>
      </c>
      <c r="V15" s="35">
        <v>13000</v>
      </c>
      <c r="W15" s="35">
        <f t="shared" si="0"/>
        <v>7.9946526369193693E-2</v>
      </c>
    </row>
    <row r="16" spans="1:23" s="35" customFormat="1" ht="12.95" customHeight="1" x14ac:dyDescent="0.2">
      <c r="A16" s="20" t="s">
        <v>10</v>
      </c>
      <c r="C16" s="16">
        <f ca="1">+C8+C12</f>
        <v>0.29555006603943845</v>
      </c>
      <c r="D16" s="15">
        <f>+C8+D12+2*D13*MAX(F21:F896)</f>
        <v>0.29558355795091384</v>
      </c>
      <c r="E16" s="12" t="s">
        <v>35</v>
      </c>
      <c r="F16" s="15">
        <f ca="1">NOW()+15018.5+$C$5/24</f>
        <v>60309.583982175922</v>
      </c>
      <c r="V16" s="35">
        <v>14000</v>
      </c>
      <c r="W16" s="35">
        <f t="shared" si="0"/>
        <v>9.3845613796160771E-2</v>
      </c>
    </row>
    <row r="17" spans="1:23" s="35" customFormat="1" ht="12.95" customHeight="1" thickBot="1" x14ac:dyDescent="0.25">
      <c r="A17" s="12" t="s">
        <v>32</v>
      </c>
      <c r="C17" s="35">
        <f>COUNT(C21:C2191)</f>
        <v>22</v>
      </c>
      <c r="E17" s="12" t="s">
        <v>41</v>
      </c>
      <c r="F17" s="15">
        <f ca="1">ROUND(2*(F16-$C$7)/$C$8,0)/2+F15</f>
        <v>21350.5</v>
      </c>
      <c r="V17" s="35">
        <v>15000</v>
      </c>
      <c r="W17" s="35">
        <f t="shared" si="0"/>
        <v>0.10888288869331965</v>
      </c>
    </row>
    <row r="18" spans="1:23" s="35" customFormat="1" ht="12.95" customHeight="1" thickTop="1" thickBot="1" x14ac:dyDescent="0.25">
      <c r="A18" s="20" t="s">
        <v>1</v>
      </c>
      <c r="C18" s="42">
        <f ca="1">+C15</f>
        <v>59978.3098462872</v>
      </c>
      <c r="D18" s="43">
        <f ca="1">C16</f>
        <v>0.29555006603943845</v>
      </c>
      <c r="E18" s="12" t="s">
        <v>36</v>
      </c>
      <c r="F18" s="15">
        <f ca="1">ROUND(2*(F16-$C$15)/$C$16,0)/2+F15</f>
        <v>1122</v>
      </c>
    </row>
    <row r="19" spans="1:23" s="35" customFormat="1" ht="12.95" customHeight="1" thickBot="1" x14ac:dyDescent="0.25">
      <c r="A19" s="20" t="s">
        <v>2</v>
      </c>
      <c r="C19" s="44">
        <f>+D15</f>
        <v>59978.549447002144</v>
      </c>
      <c r="D19" s="45">
        <f>+D16</f>
        <v>0.29558355795091384</v>
      </c>
      <c r="E19" s="12" t="s">
        <v>37</v>
      </c>
      <c r="F19" s="21">
        <f ca="1">+$C$15+$C$16*F18-15018.5-$C$5/24</f>
        <v>45291.812853716787</v>
      </c>
    </row>
    <row r="20" spans="1:23" s="35" customFormat="1" ht="12.95" customHeight="1" thickBot="1" x14ac:dyDescent="0.25">
      <c r="A20" s="40" t="s">
        <v>11</v>
      </c>
      <c r="B20" s="40" t="s">
        <v>12</v>
      </c>
      <c r="C20" s="40" t="s">
        <v>13</v>
      </c>
      <c r="D20" s="40" t="s">
        <v>17</v>
      </c>
      <c r="E20" s="40" t="s">
        <v>14</v>
      </c>
      <c r="F20" s="40" t="s">
        <v>15</v>
      </c>
      <c r="G20" s="40" t="s">
        <v>16</v>
      </c>
      <c r="H20" s="22" t="s">
        <v>53</v>
      </c>
      <c r="I20" s="22" t="s">
        <v>54</v>
      </c>
      <c r="J20" s="22" t="s">
        <v>55</v>
      </c>
      <c r="K20" s="22" t="s">
        <v>56</v>
      </c>
      <c r="L20" s="22" t="s">
        <v>29</v>
      </c>
      <c r="M20" s="22" t="s">
        <v>30</v>
      </c>
      <c r="N20" s="22" t="s">
        <v>31</v>
      </c>
      <c r="O20" s="22" t="s">
        <v>27</v>
      </c>
      <c r="P20" s="23" t="s">
        <v>26</v>
      </c>
      <c r="Q20" s="40" t="s">
        <v>19</v>
      </c>
      <c r="R20" s="24" t="s">
        <v>3</v>
      </c>
      <c r="S20" s="22" t="s">
        <v>4</v>
      </c>
      <c r="T20" s="24" t="s">
        <v>5</v>
      </c>
      <c r="U20" s="25" t="s">
        <v>39</v>
      </c>
    </row>
    <row r="21" spans="1:23" s="35" customFormat="1" ht="12.95" customHeight="1" x14ac:dyDescent="0.2">
      <c r="A21" s="12" t="s">
        <v>42</v>
      </c>
      <c r="C21" s="39">
        <v>53999.419699999999</v>
      </c>
      <c r="D21" s="39" t="s">
        <v>18</v>
      </c>
      <c r="E21" s="35">
        <f t="shared" ref="E21:E40" si="1">+(C21-C$7)/C$8</f>
        <v>0</v>
      </c>
      <c r="F21" s="35">
        <f t="shared" ref="F21:F40" si="2">ROUND(2*E21,0)/2</f>
        <v>0</v>
      </c>
      <c r="G21" s="35">
        <f>+C21-(C$7+F21*C$8)</f>
        <v>0</v>
      </c>
      <c r="K21" s="35">
        <f>+G21</f>
        <v>0</v>
      </c>
      <c r="O21" s="35">
        <f t="shared" ref="O21:O40" ca="1" si="3">+C$11+C$12*$F21</f>
        <v>0.20786037540563024</v>
      </c>
      <c r="P21" s="12">
        <f t="shared" ref="P21:P40" si="4">+D$11+D$12*F21+D$13*F21^2</f>
        <v>2.8334496060726548E-3</v>
      </c>
      <c r="Q21" s="46">
        <f t="shared" ref="Q21:Q40" si="5">+C21-15018.5</f>
        <v>38980.919699999999</v>
      </c>
      <c r="R21" s="35">
        <f t="shared" ref="R21:R40" si="6">+(P21-G21)^2</f>
        <v>8.0284366701532819E-6</v>
      </c>
      <c r="S21" s="35">
        <v>1</v>
      </c>
      <c r="T21" s="35">
        <f t="shared" ref="T21:T40" si="7">+S21*R21</f>
        <v>8.0284366701532819E-6</v>
      </c>
      <c r="U21" s="26"/>
    </row>
    <row r="22" spans="1:23" s="35" customFormat="1" ht="12.95" customHeight="1" x14ac:dyDescent="0.2">
      <c r="A22" s="6" t="s">
        <v>0</v>
      </c>
      <c r="B22" s="7" t="s">
        <v>47</v>
      </c>
      <c r="C22" s="6">
        <v>54365.770600000003</v>
      </c>
      <c r="D22" s="6">
        <v>2.9999999999999997E-4</v>
      </c>
      <c r="E22" s="35">
        <f t="shared" si="1"/>
        <v>1239.5060934761739</v>
      </c>
      <c r="F22" s="35">
        <f t="shared" si="2"/>
        <v>1239.5</v>
      </c>
      <c r="G22" s="35">
        <f>+C22-(C$7+F22*C$8)</f>
        <v>1.8010000057984143E-3</v>
      </c>
      <c r="K22" s="35">
        <f>+G22</f>
        <v>1.8010000057984143E-3</v>
      </c>
      <c r="O22" s="35">
        <f t="shared" ca="1" si="3"/>
        <v>0.19306823128959599</v>
      </c>
      <c r="P22" s="12">
        <f t="shared" si="4"/>
        <v>1.8901259793372635E-3</v>
      </c>
      <c r="Q22" s="46">
        <f t="shared" si="5"/>
        <v>39347.270600000003</v>
      </c>
      <c r="R22" s="35">
        <f t="shared" si="6"/>
        <v>7.9434391592476399E-9</v>
      </c>
      <c r="S22" s="35">
        <v>1</v>
      </c>
      <c r="T22" s="35">
        <f t="shared" si="7"/>
        <v>7.9434391592476399E-9</v>
      </c>
    </row>
    <row r="23" spans="1:23" s="35" customFormat="1" ht="12.95" customHeight="1" x14ac:dyDescent="0.2">
      <c r="A23" s="6" t="s">
        <v>0</v>
      </c>
      <c r="B23" s="7" t="s">
        <v>48</v>
      </c>
      <c r="C23" s="6">
        <v>54365.921900000001</v>
      </c>
      <c r="D23" s="6">
        <v>2.9999999999999997E-4</v>
      </c>
      <c r="E23" s="35">
        <f t="shared" si="1"/>
        <v>1240.0179996075362</v>
      </c>
      <c r="F23" s="35">
        <f t="shared" si="2"/>
        <v>1240</v>
      </c>
      <c r="G23" s="35">
        <f>+C23-(C$7+F23*C$8)</f>
        <v>5.3200000038486905E-3</v>
      </c>
      <c r="K23" s="35">
        <f>+G23</f>
        <v>5.3200000038486905E-3</v>
      </c>
      <c r="O23" s="35">
        <f t="shared" ca="1" si="3"/>
        <v>0.19306226430931522</v>
      </c>
      <c r="P23" s="12">
        <f t="shared" si="4"/>
        <v>1.8900982915850376E-3</v>
      </c>
      <c r="Q23" s="46">
        <f t="shared" si="5"/>
        <v>39347.421900000001</v>
      </c>
      <c r="R23" s="35">
        <f t="shared" si="6"/>
        <v>1.1764225755789139E-5</v>
      </c>
      <c r="S23" s="35">
        <v>1</v>
      </c>
      <c r="T23" s="35">
        <f t="shared" si="7"/>
        <v>1.1764225755789139E-5</v>
      </c>
    </row>
    <row r="24" spans="1:23" s="35" customFormat="1" ht="12.95" customHeight="1" x14ac:dyDescent="0.2">
      <c r="A24" s="47" t="s">
        <v>46</v>
      </c>
      <c r="B24" s="48" t="s">
        <v>47</v>
      </c>
      <c r="C24" s="47">
        <v>55186.257339999996</v>
      </c>
      <c r="D24" s="47">
        <v>8.0000000000000004E-4</v>
      </c>
      <c r="E24" s="35">
        <f t="shared" si="1"/>
        <v>4015.5285185510925</v>
      </c>
      <c r="F24" s="35">
        <f t="shared" si="2"/>
        <v>4015.5</v>
      </c>
      <c r="G24" s="35">
        <f>+C24-(C$7+F24*C$8)</f>
        <v>8.4290000013425015E-3</v>
      </c>
      <c r="K24" s="35">
        <f>+G24</f>
        <v>8.4290000013425015E-3</v>
      </c>
      <c r="O24" s="35">
        <f t="shared" ca="1" si="3"/>
        <v>0.15993955677074884</v>
      </c>
      <c r="P24" s="12">
        <f t="shared" si="4"/>
        <v>6.1211501600216683E-3</v>
      </c>
      <c r="Q24" s="46">
        <f t="shared" si="5"/>
        <v>40167.757339999996</v>
      </c>
      <c r="R24" s="35">
        <f t="shared" si="6"/>
        <v>5.3261708900845949E-6</v>
      </c>
      <c r="S24" s="35">
        <v>1</v>
      </c>
      <c r="T24" s="35">
        <f t="shared" si="7"/>
        <v>5.3261708900845949E-6</v>
      </c>
    </row>
    <row r="25" spans="1:23" s="35" customFormat="1" ht="12.95" customHeight="1" x14ac:dyDescent="0.2">
      <c r="A25" s="47" t="s">
        <v>46</v>
      </c>
      <c r="B25" s="48" t="s">
        <v>47</v>
      </c>
      <c r="C25" s="47">
        <v>55446.360910000003</v>
      </c>
      <c r="D25" s="47">
        <v>8.0000000000000004E-4</v>
      </c>
      <c r="E25" s="35">
        <f t="shared" si="1"/>
        <v>4895.559002848825</v>
      </c>
      <c r="F25" s="35">
        <f t="shared" si="2"/>
        <v>4895.5</v>
      </c>
      <c r="O25" s="35">
        <f t="shared" ca="1" si="3"/>
        <v>0.14943767147658979</v>
      </c>
      <c r="P25" s="12">
        <f t="shared" si="4"/>
        <v>9.2933309105011751E-3</v>
      </c>
      <c r="Q25" s="46">
        <f t="shared" si="5"/>
        <v>40427.860910000003</v>
      </c>
      <c r="R25" s="35">
        <f t="shared" si="6"/>
        <v>8.6365999412076606E-5</v>
      </c>
      <c r="T25" s="35">
        <f t="shared" si="7"/>
        <v>0</v>
      </c>
      <c r="U25" s="35">
        <f>+C25-(C$7+F25*C$8)</f>
        <v>1.7439000002923422E-2</v>
      </c>
    </row>
    <row r="26" spans="1:23" s="35" customFormat="1" ht="12.95" customHeight="1" x14ac:dyDescent="0.2">
      <c r="A26" s="47" t="s">
        <v>46</v>
      </c>
      <c r="B26" s="48" t="s">
        <v>48</v>
      </c>
      <c r="C26" s="47">
        <v>55446.500180000003</v>
      </c>
      <c r="D26" s="47">
        <v>5.0000000000000001E-4</v>
      </c>
      <c r="E26" s="35">
        <f t="shared" si="1"/>
        <v>4896.030206860165</v>
      </c>
      <c r="F26" s="35">
        <f t="shared" si="2"/>
        <v>4896</v>
      </c>
      <c r="G26" s="35">
        <f t="shared" ref="G26:G40" si="8">+C26-(C$7+F26*C$8)</f>
        <v>8.9280000029248185E-3</v>
      </c>
      <c r="K26" s="35">
        <f t="shared" ref="K26:K40" si="9">+G26</f>
        <v>8.9280000029248185E-3</v>
      </c>
      <c r="O26" s="35">
        <f t="shared" ca="1" si="3"/>
        <v>0.14943170449630902</v>
      </c>
      <c r="P26" s="12">
        <f t="shared" si="4"/>
        <v>9.2953838294444601E-3</v>
      </c>
      <c r="Q26" s="46">
        <f t="shared" si="5"/>
        <v>40428.000180000003</v>
      </c>
      <c r="R26" s="35">
        <f t="shared" si="6"/>
        <v>1.3497087598821409E-7</v>
      </c>
      <c r="S26" s="35">
        <v>1</v>
      </c>
      <c r="T26" s="35">
        <f t="shared" si="7"/>
        <v>1.3497087598821409E-7</v>
      </c>
    </row>
    <row r="27" spans="1:23" s="35" customFormat="1" ht="12.95" customHeight="1" x14ac:dyDescent="0.2">
      <c r="A27" s="47" t="s">
        <v>46</v>
      </c>
      <c r="B27" s="48" t="s">
        <v>47</v>
      </c>
      <c r="C27" s="47">
        <v>55460.539850000001</v>
      </c>
      <c r="D27" s="47">
        <v>4.0000000000000002E-4</v>
      </c>
      <c r="E27" s="35">
        <f t="shared" si="1"/>
        <v>4943.5318139679748</v>
      </c>
      <c r="F27" s="35">
        <f t="shared" si="2"/>
        <v>4943.5</v>
      </c>
      <c r="G27" s="35">
        <f t="shared" si="8"/>
        <v>9.4030000036582351E-3</v>
      </c>
      <c r="K27" s="35">
        <f t="shared" si="9"/>
        <v>9.4030000036582351E-3</v>
      </c>
      <c r="O27" s="35">
        <f t="shared" ca="1" si="3"/>
        <v>0.14886484136963565</v>
      </c>
      <c r="P27" s="12">
        <f t="shared" si="4"/>
        <v>9.491708662772531E-3</v>
      </c>
      <c r="Q27" s="46">
        <f t="shared" si="5"/>
        <v>40442.039850000001</v>
      </c>
      <c r="R27" s="35">
        <f t="shared" si="6"/>
        <v>7.8692262018563655E-9</v>
      </c>
      <c r="S27" s="35">
        <v>1</v>
      </c>
      <c r="T27" s="35">
        <f t="shared" si="7"/>
        <v>7.8692262018563655E-9</v>
      </c>
    </row>
    <row r="28" spans="1:23" s="35" customFormat="1" ht="12.95" customHeight="1" x14ac:dyDescent="0.2">
      <c r="A28" s="49" t="s">
        <v>49</v>
      </c>
      <c r="B28" s="48" t="s">
        <v>48</v>
      </c>
      <c r="C28" s="47">
        <v>55820.391470000002</v>
      </c>
      <c r="D28" s="47">
        <v>8.0000000000000004E-4</v>
      </c>
      <c r="E28" s="35">
        <f t="shared" si="1"/>
        <v>6161.0483418030863</v>
      </c>
      <c r="F28" s="35">
        <f t="shared" si="2"/>
        <v>6161</v>
      </c>
      <c r="G28" s="35">
        <f t="shared" si="8"/>
        <v>1.4288000005763024E-2</v>
      </c>
      <c r="K28" s="35">
        <f t="shared" si="9"/>
        <v>1.4288000005763024E-2</v>
      </c>
      <c r="O28" s="35">
        <f t="shared" ca="1" si="3"/>
        <v>0.1343352443859554</v>
      </c>
      <c r="P28" s="12">
        <f t="shared" si="4"/>
        <v>1.5400306729986199E-2</v>
      </c>
      <c r="Q28" s="46">
        <f t="shared" si="5"/>
        <v>40801.891470000002</v>
      </c>
      <c r="R28" s="35">
        <f t="shared" si="6"/>
        <v>1.23722624875209E-6</v>
      </c>
      <c r="S28" s="35">
        <v>1</v>
      </c>
      <c r="T28" s="35">
        <f t="shared" si="7"/>
        <v>1.23722624875209E-6</v>
      </c>
    </row>
    <row r="29" spans="1:23" s="35" customFormat="1" ht="12.95" customHeight="1" x14ac:dyDescent="0.2">
      <c r="A29" s="49" t="s">
        <v>49</v>
      </c>
      <c r="B29" s="48" t="s">
        <v>48</v>
      </c>
      <c r="C29" s="47">
        <v>55820.391640000002</v>
      </c>
      <c r="D29" s="47">
        <v>1.2999999999999999E-3</v>
      </c>
      <c r="E29" s="35">
        <f t="shared" si="1"/>
        <v>6161.0489169785124</v>
      </c>
      <c r="F29" s="35">
        <f t="shared" si="2"/>
        <v>6161</v>
      </c>
      <c r="G29" s="35">
        <f t="shared" si="8"/>
        <v>1.4458000005106442E-2</v>
      </c>
      <c r="K29" s="35">
        <f t="shared" si="9"/>
        <v>1.4458000005106442E-2</v>
      </c>
      <c r="O29" s="35">
        <f t="shared" ca="1" si="3"/>
        <v>0.1343352443859554</v>
      </c>
      <c r="P29" s="12">
        <f t="shared" si="4"/>
        <v>1.5400306729986199E-2</v>
      </c>
      <c r="Q29" s="46">
        <f t="shared" si="5"/>
        <v>40801.891640000002</v>
      </c>
      <c r="R29" s="35">
        <f t="shared" si="6"/>
        <v>8.8794196375361461E-7</v>
      </c>
      <c r="S29" s="35">
        <v>1</v>
      </c>
      <c r="T29" s="35">
        <f t="shared" si="7"/>
        <v>8.8794196375361461E-7</v>
      </c>
    </row>
    <row r="30" spans="1:23" s="35" customFormat="1" ht="12.95" customHeight="1" x14ac:dyDescent="0.2">
      <c r="A30" s="49" t="s">
        <v>49</v>
      </c>
      <c r="B30" s="48" t="s">
        <v>47</v>
      </c>
      <c r="C30" s="47">
        <v>55820.540860000001</v>
      </c>
      <c r="D30" s="47">
        <v>5.0000000000000001E-3</v>
      </c>
      <c r="E30" s="35">
        <f t="shared" si="1"/>
        <v>6161.5537856693436</v>
      </c>
      <c r="F30" s="35">
        <f t="shared" si="2"/>
        <v>6161.5</v>
      </c>
      <c r="G30" s="35">
        <f t="shared" si="8"/>
        <v>1.5897000004770234E-2</v>
      </c>
      <c r="K30" s="35">
        <f t="shared" si="9"/>
        <v>1.5897000004770234E-2</v>
      </c>
      <c r="O30" s="35">
        <f t="shared" ca="1" si="3"/>
        <v>0.13432927740567463</v>
      </c>
      <c r="P30" s="12">
        <f t="shared" si="4"/>
        <v>1.5403079837051244E-2</v>
      </c>
      <c r="Q30" s="46">
        <f t="shared" si="5"/>
        <v>40802.040860000001</v>
      </c>
      <c r="R30" s="35">
        <f t="shared" si="6"/>
        <v>2.4395713207955508E-7</v>
      </c>
      <c r="S30" s="35">
        <v>1</v>
      </c>
      <c r="T30" s="35">
        <f t="shared" si="7"/>
        <v>2.4395713207955508E-7</v>
      </c>
    </row>
    <row r="31" spans="1:23" s="35" customFormat="1" ht="12.95" customHeight="1" x14ac:dyDescent="0.2">
      <c r="A31" s="49" t="s">
        <v>49</v>
      </c>
      <c r="B31" s="48" t="s">
        <v>47</v>
      </c>
      <c r="C31" s="47">
        <v>55820.541400000002</v>
      </c>
      <c r="D31" s="47">
        <v>2.5000000000000001E-3</v>
      </c>
      <c r="E31" s="35">
        <f t="shared" si="1"/>
        <v>6161.5556126971778</v>
      </c>
      <c r="F31" s="35">
        <f t="shared" si="2"/>
        <v>6161.5</v>
      </c>
      <c r="G31" s="35">
        <f t="shared" si="8"/>
        <v>1.6437000005680602E-2</v>
      </c>
      <c r="K31" s="35">
        <f t="shared" si="9"/>
        <v>1.6437000005680602E-2</v>
      </c>
      <c r="O31" s="35">
        <f t="shared" ca="1" si="3"/>
        <v>0.13432927740567463</v>
      </c>
      <c r="P31" s="12">
        <f t="shared" si="4"/>
        <v>1.5403079837051244E-2</v>
      </c>
      <c r="Q31" s="46">
        <f t="shared" si="5"/>
        <v>40802.041400000002</v>
      </c>
      <c r="R31" s="35">
        <f t="shared" si="6"/>
        <v>1.0689909150985595E-6</v>
      </c>
      <c r="S31" s="35">
        <v>1</v>
      </c>
      <c r="T31" s="35">
        <f t="shared" si="7"/>
        <v>1.0689909150985595E-6</v>
      </c>
    </row>
    <row r="32" spans="1:23" s="35" customFormat="1" ht="12.95" customHeight="1" x14ac:dyDescent="0.2">
      <c r="A32" s="49" t="s">
        <v>49</v>
      </c>
      <c r="B32" s="48" t="s">
        <v>48</v>
      </c>
      <c r="C32" s="47">
        <v>55836.647510000003</v>
      </c>
      <c r="D32" s="47">
        <v>2E-3</v>
      </c>
      <c r="E32" s="35">
        <f t="shared" si="1"/>
        <v>6216.0487816431205</v>
      </c>
      <c r="F32" s="35">
        <f t="shared" si="2"/>
        <v>6216</v>
      </c>
      <c r="G32" s="35">
        <f t="shared" si="8"/>
        <v>1.4418000006116927E-2</v>
      </c>
      <c r="K32" s="35">
        <f t="shared" si="9"/>
        <v>1.4418000006116927E-2</v>
      </c>
      <c r="O32" s="35">
        <f t="shared" ca="1" si="3"/>
        <v>0.13367887655507044</v>
      </c>
      <c r="P32" s="12">
        <f t="shared" si="4"/>
        <v>1.5707054365612493E-2</v>
      </c>
      <c r="Q32" s="46">
        <f t="shared" si="5"/>
        <v>40818.147510000003</v>
      </c>
      <c r="R32" s="35">
        <f t="shared" si="6"/>
        <v>1.6616611417345252E-6</v>
      </c>
      <c r="S32" s="35">
        <v>1</v>
      </c>
      <c r="T32" s="35">
        <f t="shared" si="7"/>
        <v>1.6616611417345252E-6</v>
      </c>
    </row>
    <row r="33" spans="1:20" s="35" customFormat="1" ht="12.95" customHeight="1" x14ac:dyDescent="0.2">
      <c r="A33" s="49" t="s">
        <v>49</v>
      </c>
      <c r="B33" s="48" t="s">
        <v>48</v>
      </c>
      <c r="C33" s="47">
        <v>55836.647530000002</v>
      </c>
      <c r="D33" s="47">
        <v>6.9999999999999999E-4</v>
      </c>
      <c r="E33" s="35">
        <f t="shared" si="1"/>
        <v>6216.048849310816</v>
      </c>
      <c r="F33" s="35">
        <f t="shared" si="2"/>
        <v>6216</v>
      </c>
      <c r="G33" s="35">
        <f t="shared" si="8"/>
        <v>1.4438000005611684E-2</v>
      </c>
      <c r="K33" s="35">
        <f t="shared" si="9"/>
        <v>1.4438000005611684E-2</v>
      </c>
      <c r="O33" s="35">
        <f t="shared" ca="1" si="3"/>
        <v>0.13367887655507044</v>
      </c>
      <c r="P33" s="12">
        <f t="shared" si="4"/>
        <v>1.5707054365612493E-2</v>
      </c>
      <c r="Q33" s="46">
        <f t="shared" si="5"/>
        <v>40818.147530000002</v>
      </c>
      <c r="R33" s="35">
        <f t="shared" si="6"/>
        <v>1.6104989686370629E-6</v>
      </c>
      <c r="S33" s="35">
        <v>1</v>
      </c>
      <c r="T33" s="35">
        <f t="shared" si="7"/>
        <v>1.6104989686370629E-6</v>
      </c>
    </row>
    <row r="34" spans="1:20" s="35" customFormat="1" ht="12.95" customHeight="1" x14ac:dyDescent="0.2">
      <c r="A34" s="47" t="s">
        <v>50</v>
      </c>
      <c r="B34" s="48" t="s">
        <v>48</v>
      </c>
      <c r="C34" s="47">
        <v>56566.409059999998</v>
      </c>
      <c r="D34" s="47">
        <v>6.9999999999999999E-4</v>
      </c>
      <c r="E34" s="35">
        <f t="shared" si="1"/>
        <v>8685.1129712209276</v>
      </c>
      <c r="F34" s="35">
        <f t="shared" si="2"/>
        <v>8685</v>
      </c>
      <c r="G34" s="35">
        <f t="shared" si="8"/>
        <v>3.3389999996870756E-2</v>
      </c>
      <c r="K34" s="35">
        <f t="shared" si="9"/>
        <v>3.3389999996870756E-2</v>
      </c>
      <c r="O34" s="35">
        <f t="shared" ca="1" si="3"/>
        <v>0.10421392792861742</v>
      </c>
      <c r="P34" s="12">
        <f t="shared" si="4"/>
        <v>3.3023687888610126E-2</v>
      </c>
      <c r="Q34" s="46">
        <f t="shared" si="5"/>
        <v>41547.909059999998</v>
      </c>
      <c r="R34" s="35">
        <f t="shared" si="6"/>
        <v>1.3418456065834768E-7</v>
      </c>
      <c r="S34" s="35">
        <v>1</v>
      </c>
      <c r="T34" s="35">
        <f t="shared" si="7"/>
        <v>1.3418456065834768E-7</v>
      </c>
    </row>
    <row r="35" spans="1:20" s="35" customFormat="1" ht="12.95" customHeight="1" x14ac:dyDescent="0.2">
      <c r="A35" s="47" t="s">
        <v>50</v>
      </c>
      <c r="B35" s="48" t="s">
        <v>48</v>
      </c>
      <c r="C35" s="47">
        <v>56566.409979999997</v>
      </c>
      <c r="D35" s="47">
        <v>1.1000000000000001E-3</v>
      </c>
      <c r="E35" s="35">
        <f t="shared" si="1"/>
        <v>8685.1160839350068</v>
      </c>
      <c r="F35" s="35">
        <f t="shared" si="2"/>
        <v>8685</v>
      </c>
      <c r="G35" s="35">
        <f t="shared" si="8"/>
        <v>3.4309999995457474E-2</v>
      </c>
      <c r="K35" s="35">
        <f t="shared" si="9"/>
        <v>3.4309999995457474E-2</v>
      </c>
      <c r="O35" s="35">
        <f t="shared" ca="1" si="3"/>
        <v>0.10421392792861742</v>
      </c>
      <c r="P35" s="12">
        <f t="shared" si="4"/>
        <v>3.3023687888610126E-2</v>
      </c>
      <c r="Q35" s="46">
        <f t="shared" si="5"/>
        <v>41547.909979999997</v>
      </c>
      <c r="R35" s="35">
        <f t="shared" si="6"/>
        <v>1.6545988362220637E-6</v>
      </c>
      <c r="S35" s="35">
        <v>1</v>
      </c>
      <c r="T35" s="35">
        <f t="shared" si="7"/>
        <v>1.6545988362220637E-6</v>
      </c>
    </row>
    <row r="36" spans="1:20" s="35" customFormat="1" ht="12.95" customHeight="1" x14ac:dyDescent="0.2">
      <c r="A36" s="47" t="s">
        <v>50</v>
      </c>
      <c r="B36" s="48" t="s">
        <v>47</v>
      </c>
      <c r="C36" s="47">
        <v>56566.555200000003</v>
      </c>
      <c r="D36" s="47">
        <v>1E-3</v>
      </c>
      <c r="E36" s="35">
        <f t="shared" si="1"/>
        <v>8685.6074190863637</v>
      </c>
      <c r="F36" s="35">
        <f t="shared" si="2"/>
        <v>8685.5</v>
      </c>
      <c r="G36" s="35">
        <f t="shared" si="8"/>
        <v>3.1749000001582317E-2</v>
      </c>
      <c r="K36" s="35">
        <f t="shared" si="9"/>
        <v>3.1749000001582317E-2</v>
      </c>
      <c r="O36" s="35">
        <f t="shared" ca="1" si="3"/>
        <v>0.10420796094833663</v>
      </c>
      <c r="P36" s="12">
        <f t="shared" si="4"/>
        <v>3.3027897388262555E-2</v>
      </c>
      <c r="Q36" s="46">
        <f t="shared" si="5"/>
        <v>41548.055200000003</v>
      </c>
      <c r="R36" s="35">
        <f t="shared" si="6"/>
        <v>1.6355785256575409E-6</v>
      </c>
      <c r="S36" s="35">
        <v>1</v>
      </c>
      <c r="T36" s="35">
        <f t="shared" si="7"/>
        <v>1.6355785256575409E-6</v>
      </c>
    </row>
    <row r="37" spans="1:20" s="35" customFormat="1" ht="12.95" customHeight="1" x14ac:dyDescent="0.2">
      <c r="A37" s="47" t="s">
        <v>50</v>
      </c>
      <c r="B37" s="48" t="s">
        <v>47</v>
      </c>
      <c r="C37" s="47">
        <v>56566.556109999998</v>
      </c>
      <c r="D37" s="47">
        <v>1E-3</v>
      </c>
      <c r="E37" s="35">
        <f t="shared" si="1"/>
        <v>8685.6104979665834</v>
      </c>
      <c r="F37" s="35">
        <f t="shared" si="2"/>
        <v>8685.5</v>
      </c>
      <c r="G37" s="35">
        <f t="shared" si="8"/>
        <v>3.2658999996783677E-2</v>
      </c>
      <c r="K37" s="35">
        <f t="shared" si="9"/>
        <v>3.2658999996783677E-2</v>
      </c>
      <c r="O37" s="35">
        <f t="shared" ca="1" si="3"/>
        <v>0.10420796094833663</v>
      </c>
      <c r="P37" s="12">
        <f t="shared" si="4"/>
        <v>3.3027897388262555E-2</v>
      </c>
      <c r="Q37" s="46">
        <f t="shared" si="5"/>
        <v>41548.056109999998</v>
      </c>
      <c r="R37" s="35">
        <f t="shared" si="6"/>
        <v>1.3608528543991989E-7</v>
      </c>
      <c r="S37" s="35">
        <v>1</v>
      </c>
      <c r="T37" s="35">
        <f t="shared" si="7"/>
        <v>1.3608528543991989E-7</v>
      </c>
    </row>
    <row r="38" spans="1:20" s="35" customFormat="1" ht="12.95" customHeight="1" x14ac:dyDescent="0.2">
      <c r="A38" s="27" t="s">
        <v>51</v>
      </c>
      <c r="B38" s="28" t="s">
        <v>48</v>
      </c>
      <c r="C38" s="29">
        <v>57294.402900000001</v>
      </c>
      <c r="D38" s="29">
        <v>1.1999999999999999E-3</v>
      </c>
      <c r="E38" s="35">
        <f t="shared" si="1"/>
        <v>11148.196317523913</v>
      </c>
      <c r="F38" s="35">
        <f t="shared" si="2"/>
        <v>11148</v>
      </c>
      <c r="G38" s="35">
        <f t="shared" si="8"/>
        <v>5.8024000005389098E-2</v>
      </c>
      <c r="K38" s="35">
        <f t="shared" si="9"/>
        <v>5.8024000005389098E-2</v>
      </c>
      <c r="O38" s="35">
        <f t="shared" ca="1" si="3"/>
        <v>7.482058306553363E-2</v>
      </c>
      <c r="P38" s="12">
        <f t="shared" si="4"/>
        <v>5.7211314930228546E-2</v>
      </c>
      <c r="Q38" s="46">
        <f t="shared" si="5"/>
        <v>42275.902900000001</v>
      </c>
      <c r="R38" s="35">
        <f t="shared" si="6"/>
        <v>6.6045703138871184E-7</v>
      </c>
      <c r="S38" s="35">
        <v>1</v>
      </c>
      <c r="T38" s="35">
        <f t="shared" si="7"/>
        <v>6.6045703138871184E-7</v>
      </c>
    </row>
    <row r="39" spans="1:20" s="35" customFormat="1" ht="12.95" customHeight="1" x14ac:dyDescent="0.2">
      <c r="A39" s="30" t="s">
        <v>52</v>
      </c>
      <c r="B39" s="31" t="s">
        <v>48</v>
      </c>
      <c r="C39" s="32">
        <v>57640.518689999997</v>
      </c>
      <c r="D39" s="32">
        <v>5.0000000000000001E-4</v>
      </c>
      <c r="E39" s="35">
        <f t="shared" si="1"/>
        <v>12319.239245911174</v>
      </c>
      <c r="F39" s="35">
        <f t="shared" si="2"/>
        <v>12319</v>
      </c>
      <c r="G39" s="35">
        <f t="shared" si="8"/>
        <v>7.0712000000639819E-2</v>
      </c>
      <c r="K39" s="35">
        <f t="shared" si="9"/>
        <v>7.0712000000639819E-2</v>
      </c>
      <c r="O39" s="35">
        <f t="shared" ca="1" si="3"/>
        <v>6.0845915247965177E-2</v>
      </c>
      <c r="P39" s="12">
        <f t="shared" si="4"/>
        <v>7.1132724144711196E-2</v>
      </c>
      <c r="Q39" s="46">
        <f t="shared" si="5"/>
        <v>42622.018689999997</v>
      </c>
      <c r="R39" s="35">
        <f t="shared" si="6"/>
        <v>1.7700880540459291E-7</v>
      </c>
      <c r="S39" s="35">
        <v>1</v>
      </c>
      <c r="T39" s="35">
        <f t="shared" si="7"/>
        <v>1.7700880540459291E-7</v>
      </c>
    </row>
    <row r="40" spans="1:20" s="35" customFormat="1" ht="12.95" customHeight="1" x14ac:dyDescent="0.2">
      <c r="A40" s="30" t="s">
        <v>52</v>
      </c>
      <c r="B40" s="31" t="s">
        <v>48</v>
      </c>
      <c r="C40" s="32">
        <v>57640.519439999996</v>
      </c>
      <c r="D40" s="32">
        <v>5.9999999999999995E-4</v>
      </c>
      <c r="E40" s="35">
        <f t="shared" si="1"/>
        <v>12319.241783449828</v>
      </c>
      <c r="F40" s="35">
        <f t="shared" si="2"/>
        <v>12319</v>
      </c>
      <c r="G40" s="35">
        <f t="shared" si="8"/>
        <v>7.1461999999883119E-2</v>
      </c>
      <c r="K40" s="35">
        <f t="shared" si="9"/>
        <v>7.1461999999883119E-2</v>
      </c>
      <c r="O40" s="35">
        <f t="shared" ca="1" si="3"/>
        <v>6.0845915247965177E-2</v>
      </c>
      <c r="P40" s="12">
        <f t="shared" si="4"/>
        <v>7.1132724144711196E-2</v>
      </c>
      <c r="Q40" s="46">
        <f t="shared" si="5"/>
        <v>42622.019439999996</v>
      </c>
      <c r="R40" s="35">
        <f t="shared" si="6"/>
        <v>1.0842258879920139E-7</v>
      </c>
      <c r="S40" s="35">
        <v>1</v>
      </c>
      <c r="T40" s="35">
        <f t="shared" si="7"/>
        <v>1.0842258879920139E-7</v>
      </c>
    </row>
    <row r="41" spans="1:20" s="35" customFormat="1" ht="12.95" customHeight="1" x14ac:dyDescent="0.2">
      <c r="A41" s="33" t="s">
        <v>57</v>
      </c>
      <c r="B41" s="34" t="s">
        <v>47</v>
      </c>
      <c r="C41" s="8">
        <v>59611.376799999998</v>
      </c>
      <c r="D41" s="9">
        <v>6.9999999999999999E-4</v>
      </c>
      <c r="E41" s="35">
        <f t="shared" ref="E41:E42" si="10">+(C41-C$7)/C$8</f>
        <v>18987.410763223957</v>
      </c>
      <c r="F41" s="35">
        <f t="shared" ref="F41:F42" si="11">ROUND(2*E41,0)/2</f>
        <v>18987.5</v>
      </c>
      <c r="G41" s="35">
        <f t="shared" ref="G41:G42" si="12">+C41-(C$7+F41*C$8)</f>
        <v>-2.6375000001280569E-2</v>
      </c>
      <c r="K41" s="35">
        <f t="shared" ref="K41:K42" si="13">+G41</f>
        <v>-2.6375000001280569E-2</v>
      </c>
      <c r="O41" s="35">
        <f t="shared" ref="O41:O42" ca="1" si="14">+C$11+C$12*$F41</f>
        <v>-1.8735700756693424E-2</v>
      </c>
      <c r="P41" s="12">
        <f t="shared" ref="P41:P42" si="15">+D$11+D$12*F41+D$13*F41^2</f>
        <v>0.18016196292335612</v>
      </c>
      <c r="Q41" s="46">
        <f t="shared" ref="Q41:Q42" si="16">+C41-15018.5</f>
        <v>44592.876799999998</v>
      </c>
      <c r="R41" s="35">
        <f t="shared" ref="R41:R42" si="17">+(P41-G41)^2</f>
        <v>4.2657517054132753E-2</v>
      </c>
      <c r="S41" s="35">
        <v>1</v>
      </c>
      <c r="T41" s="35">
        <f t="shared" ref="T41:T42" si="18">+S41*R41</f>
        <v>4.2657517054132753E-2</v>
      </c>
    </row>
    <row r="42" spans="1:20" s="35" customFormat="1" ht="12.95" customHeight="1" x14ac:dyDescent="0.2">
      <c r="A42" s="33" t="s">
        <v>57</v>
      </c>
      <c r="B42" s="34" t="s">
        <v>48</v>
      </c>
      <c r="C42" s="8">
        <v>59978.313800000004</v>
      </c>
      <c r="D42" s="9">
        <v>5.9999999999999995E-4</v>
      </c>
      <c r="E42" s="35">
        <f t="shared" si="10"/>
        <v>20228.899858574528</v>
      </c>
      <c r="F42" s="35">
        <f t="shared" si="11"/>
        <v>20229</v>
      </c>
      <c r="G42" s="35">
        <f t="shared" si="12"/>
        <v>-2.959799999371171E-2</v>
      </c>
      <c r="K42" s="35">
        <f t="shared" si="13"/>
        <v>-2.959799999371171E-2</v>
      </c>
      <c r="O42" s="35">
        <f t="shared" ca="1" si="14"/>
        <v>-3.3551712793850746E-2</v>
      </c>
      <c r="P42" s="12">
        <f t="shared" si="15"/>
        <v>0.20604900214670857</v>
      </c>
      <c r="Q42" s="46">
        <f t="shared" si="16"/>
        <v>44959.813800000004</v>
      </c>
      <c r="R42" s="35">
        <f t="shared" si="17"/>
        <v>5.5529509617767238E-2</v>
      </c>
      <c r="S42" s="35">
        <v>1</v>
      </c>
      <c r="T42" s="35">
        <f t="shared" si="18"/>
        <v>5.5529509617767238E-2</v>
      </c>
    </row>
    <row r="43" spans="1:20" s="35" customFormat="1" ht="12.95" customHeight="1" x14ac:dyDescent="0.2">
      <c r="C43" s="39"/>
      <c r="D43" s="39"/>
    </row>
    <row r="44" spans="1:20" s="35" customFormat="1" ht="12.95" customHeight="1" x14ac:dyDescent="0.2">
      <c r="C44" s="39"/>
      <c r="D44" s="39"/>
    </row>
    <row r="45" spans="1:20" s="35" customFormat="1" ht="12.95" customHeight="1" x14ac:dyDescent="0.2">
      <c r="C45" s="39"/>
      <c r="D45" s="39"/>
    </row>
    <row r="46" spans="1:20" s="35" customFormat="1" ht="12.95" customHeight="1" x14ac:dyDescent="0.2">
      <c r="C46" s="39"/>
      <c r="D46" s="39"/>
    </row>
    <row r="47" spans="1:20" s="35" customFormat="1" ht="12.95" customHeight="1" x14ac:dyDescent="0.2">
      <c r="C47" s="39"/>
      <c r="D47" s="39"/>
    </row>
    <row r="48" spans="1:20" s="35" customFormat="1" ht="12.95" customHeight="1" x14ac:dyDescent="0.2">
      <c r="C48" s="39"/>
      <c r="D48" s="39"/>
    </row>
    <row r="49" spans="3:4" s="35" customFormat="1" ht="12.95" customHeight="1" x14ac:dyDescent="0.2">
      <c r="C49" s="39"/>
      <c r="D49" s="39"/>
    </row>
    <row r="50" spans="3:4" s="35" customFormat="1" ht="12.95" customHeight="1" x14ac:dyDescent="0.2">
      <c r="C50" s="39"/>
      <c r="D50" s="39"/>
    </row>
    <row r="51" spans="3:4" s="35" customFormat="1" ht="12.95" customHeight="1" x14ac:dyDescent="0.2">
      <c r="C51" s="39"/>
      <c r="D51" s="39"/>
    </row>
    <row r="52" spans="3:4" s="35" customFormat="1" ht="12.95" customHeight="1" x14ac:dyDescent="0.2">
      <c r="C52" s="39"/>
      <c r="D52" s="39"/>
    </row>
    <row r="53" spans="3:4" s="35" customFormat="1" ht="12.95" customHeight="1" x14ac:dyDescent="0.2">
      <c r="C53" s="39"/>
      <c r="D53" s="39"/>
    </row>
    <row r="54" spans="3:4" s="35" customFormat="1" ht="12.95" customHeight="1" x14ac:dyDescent="0.2">
      <c r="C54" s="39"/>
      <c r="D54" s="39"/>
    </row>
    <row r="55" spans="3:4" s="35" customFormat="1" ht="12.95" customHeight="1" x14ac:dyDescent="0.2">
      <c r="C55" s="39"/>
      <c r="D55" s="39"/>
    </row>
    <row r="56" spans="3:4" s="35" customFormat="1" ht="12.95" customHeight="1" x14ac:dyDescent="0.2">
      <c r="C56" s="39"/>
      <c r="D56" s="39"/>
    </row>
    <row r="57" spans="3:4" s="35" customFormat="1" ht="12.95" customHeight="1" x14ac:dyDescent="0.2">
      <c r="C57" s="39"/>
      <c r="D57" s="39"/>
    </row>
    <row r="58" spans="3:4" s="35" customFormat="1" ht="12.95" customHeight="1" x14ac:dyDescent="0.2">
      <c r="C58" s="39"/>
      <c r="D58" s="39"/>
    </row>
    <row r="59" spans="3:4" s="35" customFormat="1" ht="12.95" customHeight="1" x14ac:dyDescent="0.2">
      <c r="C59" s="39"/>
      <c r="D59" s="39"/>
    </row>
    <row r="60" spans="3:4" s="35" customFormat="1" ht="12.95" customHeight="1" x14ac:dyDescent="0.2">
      <c r="C60" s="39"/>
      <c r="D60" s="39"/>
    </row>
    <row r="61" spans="3:4" s="35" customFormat="1" ht="12.95" customHeight="1" x14ac:dyDescent="0.2">
      <c r="C61" s="39"/>
      <c r="D61" s="39"/>
    </row>
    <row r="62" spans="3:4" s="35" customFormat="1" ht="12.95" customHeight="1" x14ac:dyDescent="0.2">
      <c r="C62" s="39"/>
      <c r="D62" s="39"/>
    </row>
    <row r="63" spans="3:4" s="35" customFormat="1" ht="12.95" customHeight="1" x14ac:dyDescent="0.2">
      <c r="C63" s="39"/>
      <c r="D63" s="39"/>
    </row>
    <row r="64" spans="3:4" s="35" customFormat="1" ht="12.95" customHeight="1" x14ac:dyDescent="0.2">
      <c r="C64" s="39"/>
      <c r="D64" s="39"/>
    </row>
    <row r="65" spans="3:4" s="35" customFormat="1" ht="12.95" customHeight="1" x14ac:dyDescent="0.2">
      <c r="C65" s="39"/>
      <c r="D65" s="39"/>
    </row>
    <row r="66" spans="3:4" s="35" customFormat="1" ht="12.95" customHeight="1" x14ac:dyDescent="0.2">
      <c r="C66" s="39"/>
      <c r="D66" s="39"/>
    </row>
    <row r="67" spans="3:4" s="35" customFormat="1" ht="12.95" customHeight="1" x14ac:dyDescent="0.2">
      <c r="C67" s="39"/>
      <c r="D67" s="39"/>
    </row>
    <row r="68" spans="3:4" s="35" customFormat="1" ht="12.95" customHeight="1" x14ac:dyDescent="0.2">
      <c r="C68" s="39"/>
      <c r="D68" s="39"/>
    </row>
    <row r="69" spans="3:4" s="35" customFormat="1" ht="12.95" customHeight="1" x14ac:dyDescent="0.2">
      <c r="C69" s="39"/>
      <c r="D69" s="39"/>
    </row>
    <row r="70" spans="3:4" s="35" customFormat="1" ht="12.95" customHeight="1" x14ac:dyDescent="0.2">
      <c r="C70" s="39"/>
      <c r="D70" s="39"/>
    </row>
    <row r="71" spans="3:4" s="35" customFormat="1" ht="12.95" customHeight="1" x14ac:dyDescent="0.2">
      <c r="C71" s="39"/>
      <c r="D71" s="39"/>
    </row>
    <row r="72" spans="3:4" s="35" customFormat="1" ht="12.95" customHeight="1" x14ac:dyDescent="0.2">
      <c r="C72" s="39"/>
      <c r="D72" s="39"/>
    </row>
    <row r="73" spans="3:4" s="35" customFormat="1" ht="12.95" customHeight="1" x14ac:dyDescent="0.2">
      <c r="C73" s="39"/>
      <c r="D73" s="39"/>
    </row>
    <row r="74" spans="3:4" s="35" customFormat="1" ht="12.95" customHeight="1" x14ac:dyDescent="0.2">
      <c r="C74" s="39"/>
      <c r="D74" s="39"/>
    </row>
    <row r="75" spans="3:4" s="35" customFormat="1" ht="12.95" customHeight="1" x14ac:dyDescent="0.2">
      <c r="C75" s="39"/>
      <c r="D75" s="39"/>
    </row>
    <row r="76" spans="3:4" s="35" customFormat="1" ht="12.95" customHeight="1" x14ac:dyDescent="0.2">
      <c r="C76" s="39"/>
      <c r="D76" s="39"/>
    </row>
    <row r="77" spans="3:4" s="35" customFormat="1" ht="12.95" customHeight="1" x14ac:dyDescent="0.2">
      <c r="C77" s="39"/>
      <c r="D77" s="39"/>
    </row>
    <row r="78" spans="3:4" s="35" customFormat="1" ht="12.95" customHeight="1" x14ac:dyDescent="0.2">
      <c r="C78" s="39"/>
      <c r="D78" s="39"/>
    </row>
    <row r="79" spans="3:4" s="35" customFormat="1" ht="12.95" customHeight="1" x14ac:dyDescent="0.2">
      <c r="C79" s="39"/>
      <c r="D79" s="39"/>
    </row>
    <row r="80" spans="3:4" s="35" customFormat="1" ht="12.95" customHeight="1" x14ac:dyDescent="0.2">
      <c r="C80" s="39"/>
      <c r="D80" s="39"/>
    </row>
    <row r="81" spans="3:4" s="35" customFormat="1" ht="12.95" customHeight="1" x14ac:dyDescent="0.2">
      <c r="C81" s="39"/>
      <c r="D81" s="39"/>
    </row>
    <row r="82" spans="3:4" s="35" customFormat="1" ht="12.95" customHeight="1" x14ac:dyDescent="0.2">
      <c r="C82" s="39"/>
      <c r="D82" s="39"/>
    </row>
    <row r="83" spans="3:4" s="35" customFormat="1" ht="12.95" customHeight="1" x14ac:dyDescent="0.2">
      <c r="C83" s="39"/>
      <c r="D83" s="39"/>
    </row>
    <row r="84" spans="3:4" s="35" customFormat="1" ht="12.95" customHeight="1" x14ac:dyDescent="0.2">
      <c r="C84" s="39"/>
      <c r="D84" s="39"/>
    </row>
    <row r="85" spans="3:4" s="35" customFormat="1" ht="12.95" customHeight="1" x14ac:dyDescent="0.2">
      <c r="C85" s="39"/>
      <c r="D85" s="39"/>
    </row>
    <row r="86" spans="3:4" s="35" customFormat="1" ht="12.95" customHeight="1" x14ac:dyDescent="0.2">
      <c r="C86" s="39"/>
      <c r="D86" s="39"/>
    </row>
    <row r="87" spans="3:4" s="35" customFormat="1" ht="12.95" customHeight="1" x14ac:dyDescent="0.2">
      <c r="C87" s="39"/>
      <c r="D87" s="39"/>
    </row>
    <row r="88" spans="3:4" s="35" customFormat="1" ht="12.95" customHeight="1" x14ac:dyDescent="0.2">
      <c r="C88" s="39"/>
      <c r="D88" s="39"/>
    </row>
    <row r="89" spans="3:4" s="35" customFormat="1" ht="12.95" customHeight="1" x14ac:dyDescent="0.2">
      <c r="C89" s="39"/>
      <c r="D89" s="39"/>
    </row>
    <row r="90" spans="3:4" s="35" customFormat="1" ht="12.95" customHeight="1" x14ac:dyDescent="0.2">
      <c r="C90" s="39"/>
      <c r="D90" s="39"/>
    </row>
    <row r="91" spans="3:4" s="35" customFormat="1" ht="12.95" customHeight="1" x14ac:dyDescent="0.2">
      <c r="C91" s="39"/>
      <c r="D91" s="39"/>
    </row>
    <row r="92" spans="3:4" s="35" customFormat="1" ht="12.95" customHeight="1" x14ac:dyDescent="0.2">
      <c r="C92" s="39"/>
      <c r="D92" s="39"/>
    </row>
    <row r="93" spans="3:4" s="35" customFormat="1" ht="12.95" customHeight="1" x14ac:dyDescent="0.2">
      <c r="C93" s="39"/>
      <c r="D93" s="39"/>
    </row>
    <row r="94" spans="3:4" s="35" customFormat="1" ht="12.95" customHeight="1" x14ac:dyDescent="0.2">
      <c r="C94" s="39"/>
      <c r="D94" s="39"/>
    </row>
    <row r="95" spans="3:4" s="35" customFormat="1" ht="12.95" customHeight="1" x14ac:dyDescent="0.2">
      <c r="C95" s="39"/>
      <c r="D95" s="39"/>
    </row>
    <row r="96" spans="3:4" s="35" customFormat="1" ht="12.95" customHeight="1" x14ac:dyDescent="0.2">
      <c r="C96" s="39"/>
      <c r="D96" s="39"/>
    </row>
    <row r="97" spans="3:4" s="35" customFormat="1" ht="12.95" customHeight="1" x14ac:dyDescent="0.2">
      <c r="C97" s="39"/>
      <c r="D97" s="39"/>
    </row>
    <row r="98" spans="3:4" s="35" customFormat="1" ht="12.95" customHeight="1" x14ac:dyDescent="0.2">
      <c r="C98" s="39"/>
      <c r="D98" s="39"/>
    </row>
    <row r="99" spans="3:4" s="35" customFormat="1" ht="12.95" customHeight="1" x14ac:dyDescent="0.2">
      <c r="C99" s="39"/>
      <c r="D99" s="39"/>
    </row>
    <row r="100" spans="3:4" s="35" customFormat="1" ht="12.95" customHeight="1" x14ac:dyDescent="0.2">
      <c r="C100" s="39"/>
      <c r="D100" s="39"/>
    </row>
    <row r="101" spans="3:4" s="35" customFormat="1" ht="12.95" customHeight="1" x14ac:dyDescent="0.2">
      <c r="C101" s="39"/>
      <c r="D101" s="39"/>
    </row>
    <row r="102" spans="3:4" s="35" customFormat="1" ht="12.95" customHeight="1" x14ac:dyDescent="0.2">
      <c r="C102" s="39"/>
      <c r="D102" s="39"/>
    </row>
    <row r="103" spans="3:4" s="35" customFormat="1" ht="12.95" customHeight="1" x14ac:dyDescent="0.2">
      <c r="C103" s="39"/>
      <c r="D103" s="39"/>
    </row>
    <row r="104" spans="3:4" s="35" customFormat="1" ht="12.95" customHeight="1" x14ac:dyDescent="0.2">
      <c r="C104" s="39"/>
      <c r="D104" s="39"/>
    </row>
    <row r="105" spans="3:4" s="35" customFormat="1" ht="12.95" customHeight="1" x14ac:dyDescent="0.2">
      <c r="C105" s="39"/>
      <c r="D105" s="39"/>
    </row>
    <row r="106" spans="3:4" s="35" customFormat="1" ht="12.95" customHeight="1" x14ac:dyDescent="0.2">
      <c r="C106" s="39"/>
      <c r="D106" s="39"/>
    </row>
    <row r="107" spans="3:4" s="35" customFormat="1" ht="12.95" customHeight="1" x14ac:dyDescent="0.2">
      <c r="C107" s="39"/>
      <c r="D107" s="39"/>
    </row>
    <row r="108" spans="3:4" s="35" customFormat="1" ht="12.95" customHeight="1" x14ac:dyDescent="0.2">
      <c r="C108" s="39"/>
      <c r="D108" s="39"/>
    </row>
    <row r="109" spans="3:4" s="35" customFormat="1" ht="12.95" customHeight="1" x14ac:dyDescent="0.2">
      <c r="C109" s="39"/>
      <c r="D109" s="39"/>
    </row>
    <row r="110" spans="3:4" s="35" customFormat="1" ht="12.95" customHeight="1" x14ac:dyDescent="0.2">
      <c r="C110" s="39"/>
      <c r="D110" s="39"/>
    </row>
    <row r="111" spans="3:4" s="35" customFormat="1" ht="12.95" customHeight="1" x14ac:dyDescent="0.2">
      <c r="C111" s="39"/>
      <c r="D111" s="39"/>
    </row>
    <row r="112" spans="3:4" s="35" customFormat="1" ht="12.95" customHeight="1" x14ac:dyDescent="0.2">
      <c r="C112" s="39"/>
      <c r="D112" s="39"/>
    </row>
    <row r="113" spans="3:4" s="35" customFormat="1" ht="12.95" customHeight="1" x14ac:dyDescent="0.2">
      <c r="C113" s="39"/>
      <c r="D113" s="39"/>
    </row>
    <row r="114" spans="3:4" s="35" customFormat="1" ht="12.95" customHeight="1" x14ac:dyDescent="0.2">
      <c r="C114" s="39"/>
      <c r="D114" s="39"/>
    </row>
    <row r="115" spans="3:4" s="35" customFormat="1" ht="12.95" customHeight="1" x14ac:dyDescent="0.2">
      <c r="C115" s="39"/>
      <c r="D115" s="39"/>
    </row>
    <row r="116" spans="3:4" s="35" customFormat="1" ht="12.95" customHeight="1" x14ac:dyDescent="0.2">
      <c r="C116" s="39"/>
      <c r="D116" s="39"/>
    </row>
    <row r="117" spans="3:4" s="35" customFormat="1" ht="12.95" customHeight="1" x14ac:dyDescent="0.2">
      <c r="C117" s="39"/>
      <c r="D117" s="39"/>
    </row>
    <row r="118" spans="3:4" s="35" customFormat="1" ht="12.95" customHeight="1" x14ac:dyDescent="0.2">
      <c r="C118" s="39"/>
      <c r="D118" s="39"/>
    </row>
    <row r="119" spans="3:4" s="35" customFormat="1" ht="12.95" customHeight="1" x14ac:dyDescent="0.2">
      <c r="C119" s="39"/>
      <c r="D119" s="39"/>
    </row>
    <row r="120" spans="3:4" s="35" customFormat="1" ht="12.95" customHeight="1" x14ac:dyDescent="0.2">
      <c r="C120" s="39"/>
      <c r="D120" s="39"/>
    </row>
    <row r="121" spans="3:4" s="35" customFormat="1" ht="12.95" customHeight="1" x14ac:dyDescent="0.2">
      <c r="C121" s="39"/>
      <c r="D121" s="39"/>
    </row>
    <row r="122" spans="3:4" s="35" customFormat="1" ht="12.95" customHeight="1" x14ac:dyDescent="0.2">
      <c r="C122" s="39"/>
      <c r="D122" s="39"/>
    </row>
    <row r="123" spans="3:4" s="35" customFormat="1" ht="12.95" customHeight="1" x14ac:dyDescent="0.2">
      <c r="C123" s="39"/>
      <c r="D123" s="39"/>
    </row>
    <row r="124" spans="3:4" s="35" customFormat="1" ht="12.95" customHeight="1" x14ac:dyDescent="0.2">
      <c r="C124" s="39"/>
      <c r="D124" s="39"/>
    </row>
    <row r="125" spans="3:4" s="35" customFormat="1" ht="12.95" customHeight="1" x14ac:dyDescent="0.2">
      <c r="C125" s="39"/>
      <c r="D125" s="39"/>
    </row>
    <row r="126" spans="3:4" s="35" customFormat="1" ht="12.95" customHeight="1" x14ac:dyDescent="0.2">
      <c r="C126" s="39"/>
      <c r="D126" s="39"/>
    </row>
    <row r="127" spans="3:4" s="35" customFormat="1" ht="12.95" customHeight="1" x14ac:dyDescent="0.2">
      <c r="C127" s="39"/>
      <c r="D127" s="39"/>
    </row>
    <row r="128" spans="3:4" s="35" customFormat="1" ht="12.95" customHeight="1" x14ac:dyDescent="0.2">
      <c r="C128" s="39"/>
      <c r="D128" s="39"/>
    </row>
    <row r="129" spans="3:4" s="35" customFormat="1" ht="12.95" customHeight="1" x14ac:dyDescent="0.2">
      <c r="C129" s="39"/>
      <c r="D129" s="39"/>
    </row>
    <row r="130" spans="3:4" s="35" customFormat="1" ht="12.95" customHeight="1" x14ac:dyDescent="0.2">
      <c r="C130" s="39"/>
      <c r="D130" s="39"/>
    </row>
    <row r="131" spans="3:4" s="35" customFormat="1" ht="12.95" customHeight="1" x14ac:dyDescent="0.2">
      <c r="C131" s="39"/>
      <c r="D131" s="39"/>
    </row>
    <row r="132" spans="3:4" s="35" customFormat="1" ht="12.95" customHeight="1" x14ac:dyDescent="0.2">
      <c r="C132" s="39"/>
      <c r="D132" s="39"/>
    </row>
    <row r="133" spans="3:4" s="35" customFormat="1" ht="12.95" customHeight="1" x14ac:dyDescent="0.2">
      <c r="C133" s="39"/>
      <c r="D133" s="39"/>
    </row>
    <row r="134" spans="3:4" s="35" customFormat="1" ht="12.95" customHeight="1" x14ac:dyDescent="0.2">
      <c r="C134" s="39"/>
      <c r="D134" s="39"/>
    </row>
    <row r="135" spans="3:4" s="35" customFormat="1" ht="12.95" customHeight="1" x14ac:dyDescent="0.2">
      <c r="C135" s="39"/>
      <c r="D135" s="39"/>
    </row>
    <row r="136" spans="3:4" s="35" customFormat="1" ht="12.95" customHeight="1" x14ac:dyDescent="0.2">
      <c r="C136" s="39"/>
      <c r="D136" s="39"/>
    </row>
    <row r="137" spans="3:4" s="35" customFormat="1" ht="12.95" customHeight="1" x14ac:dyDescent="0.2">
      <c r="C137" s="39"/>
      <c r="D137" s="39"/>
    </row>
    <row r="138" spans="3:4" s="35" customFormat="1" ht="12.95" customHeight="1" x14ac:dyDescent="0.2">
      <c r="C138" s="39"/>
      <c r="D138" s="39"/>
    </row>
    <row r="139" spans="3:4" s="35" customFormat="1" ht="12.95" customHeight="1" x14ac:dyDescent="0.2">
      <c r="C139" s="39"/>
      <c r="D139" s="39"/>
    </row>
    <row r="140" spans="3:4" s="35" customFormat="1" ht="12.95" customHeight="1" x14ac:dyDescent="0.2">
      <c r="C140" s="39"/>
      <c r="D140" s="39"/>
    </row>
    <row r="141" spans="3:4" s="35" customFormat="1" ht="12.95" customHeight="1" x14ac:dyDescent="0.2">
      <c r="C141" s="39"/>
      <c r="D141" s="39"/>
    </row>
    <row r="142" spans="3:4" s="35" customFormat="1" ht="12.95" customHeight="1" x14ac:dyDescent="0.2">
      <c r="C142" s="39"/>
      <c r="D142" s="39"/>
    </row>
    <row r="143" spans="3:4" s="35" customFormat="1" ht="12.95" customHeight="1" x14ac:dyDescent="0.2">
      <c r="C143" s="39"/>
      <c r="D143" s="39"/>
    </row>
    <row r="144" spans="3:4" s="35" customFormat="1" ht="12.95" customHeight="1" x14ac:dyDescent="0.2">
      <c r="C144" s="39"/>
      <c r="D144" s="39"/>
    </row>
    <row r="145" spans="3:4" s="35" customFormat="1" ht="12.95" customHeight="1" x14ac:dyDescent="0.2">
      <c r="C145" s="39"/>
      <c r="D145" s="39"/>
    </row>
    <row r="146" spans="3:4" s="35" customFormat="1" ht="12.95" customHeight="1" x14ac:dyDescent="0.2">
      <c r="C146" s="39"/>
      <c r="D146" s="39"/>
    </row>
    <row r="147" spans="3:4" s="35" customFormat="1" ht="12.95" customHeight="1" x14ac:dyDescent="0.2">
      <c r="C147" s="39"/>
      <c r="D147" s="39"/>
    </row>
    <row r="148" spans="3:4" s="35" customFormat="1" ht="12.95" customHeight="1" x14ac:dyDescent="0.2">
      <c r="C148" s="39"/>
      <c r="D148" s="39"/>
    </row>
    <row r="149" spans="3:4" s="35" customFormat="1" ht="12.95" customHeight="1" x14ac:dyDescent="0.2">
      <c r="C149" s="39"/>
      <c r="D149" s="39"/>
    </row>
    <row r="150" spans="3:4" s="35" customFormat="1" ht="12.95" customHeight="1" x14ac:dyDescent="0.2">
      <c r="C150" s="39"/>
      <c r="D150" s="39"/>
    </row>
    <row r="151" spans="3:4" s="35" customFormat="1" ht="12.95" customHeight="1" x14ac:dyDescent="0.2">
      <c r="C151" s="39"/>
      <c r="D151" s="39"/>
    </row>
    <row r="152" spans="3:4" s="35" customFormat="1" ht="12.95" customHeight="1" x14ac:dyDescent="0.2">
      <c r="C152" s="39"/>
      <c r="D152" s="39"/>
    </row>
    <row r="153" spans="3:4" s="35" customFormat="1" ht="12.95" customHeight="1" x14ac:dyDescent="0.2">
      <c r="C153" s="39"/>
      <c r="D153" s="39"/>
    </row>
    <row r="154" spans="3:4" s="35" customFormat="1" ht="12.95" customHeight="1" x14ac:dyDescent="0.2">
      <c r="C154" s="39"/>
      <c r="D154" s="39"/>
    </row>
    <row r="155" spans="3:4" s="35" customFormat="1" ht="12.95" customHeight="1" x14ac:dyDescent="0.2">
      <c r="C155" s="39"/>
      <c r="D155" s="39"/>
    </row>
    <row r="156" spans="3:4" s="35" customFormat="1" ht="12.95" customHeight="1" x14ac:dyDescent="0.2">
      <c r="C156" s="39"/>
      <c r="D156" s="39"/>
    </row>
    <row r="157" spans="3:4" s="35" customFormat="1" ht="12.95" customHeight="1" x14ac:dyDescent="0.2">
      <c r="C157" s="39"/>
      <c r="D157" s="39"/>
    </row>
    <row r="158" spans="3:4" s="35" customFormat="1" ht="12.95" customHeight="1" x14ac:dyDescent="0.2">
      <c r="C158" s="39"/>
      <c r="D158" s="39"/>
    </row>
    <row r="159" spans="3:4" s="35" customFormat="1" ht="12.95" customHeight="1" x14ac:dyDescent="0.2">
      <c r="C159" s="39"/>
      <c r="D159" s="39"/>
    </row>
    <row r="160" spans="3:4" s="35" customFormat="1" ht="12.95" customHeight="1" x14ac:dyDescent="0.2">
      <c r="C160" s="39"/>
      <c r="D160" s="39"/>
    </row>
    <row r="161" spans="3:4" s="35" customFormat="1" ht="12.95" customHeight="1" x14ac:dyDescent="0.2">
      <c r="C161" s="39"/>
      <c r="D161" s="39"/>
    </row>
    <row r="162" spans="3:4" s="35" customFormat="1" ht="12.95" customHeight="1" x14ac:dyDescent="0.2">
      <c r="C162" s="39"/>
      <c r="D162" s="39"/>
    </row>
    <row r="163" spans="3:4" s="35" customFormat="1" ht="12.95" customHeight="1" x14ac:dyDescent="0.2">
      <c r="C163" s="39"/>
      <c r="D163" s="39"/>
    </row>
    <row r="164" spans="3:4" s="35" customFormat="1" ht="12.95" customHeight="1" x14ac:dyDescent="0.2">
      <c r="C164" s="39"/>
      <c r="D164" s="39"/>
    </row>
    <row r="165" spans="3:4" s="35" customFormat="1" ht="12.95" customHeight="1" x14ac:dyDescent="0.2">
      <c r="C165" s="39"/>
      <c r="D165" s="39"/>
    </row>
    <row r="166" spans="3:4" s="35" customFormat="1" ht="12.95" customHeight="1" x14ac:dyDescent="0.2">
      <c r="C166" s="39"/>
      <c r="D166" s="39"/>
    </row>
    <row r="167" spans="3:4" s="35" customFormat="1" ht="12.95" customHeight="1" x14ac:dyDescent="0.2">
      <c r="C167" s="39"/>
      <c r="D167" s="39"/>
    </row>
    <row r="168" spans="3:4" s="35" customFormat="1" ht="12.95" customHeight="1" x14ac:dyDescent="0.2">
      <c r="C168" s="39"/>
      <c r="D168" s="39"/>
    </row>
    <row r="169" spans="3:4" s="35" customFormat="1" ht="12.95" customHeight="1" x14ac:dyDescent="0.2">
      <c r="C169" s="39"/>
      <c r="D169" s="39"/>
    </row>
    <row r="170" spans="3:4" s="35" customFormat="1" ht="12.95" customHeight="1" x14ac:dyDescent="0.2">
      <c r="C170" s="39"/>
      <c r="D170" s="39"/>
    </row>
    <row r="171" spans="3:4" s="35" customFormat="1" ht="12.95" customHeight="1" x14ac:dyDescent="0.2">
      <c r="C171" s="39"/>
      <c r="D171" s="39"/>
    </row>
    <row r="172" spans="3:4" s="35" customFormat="1" ht="12.95" customHeight="1" x14ac:dyDescent="0.2">
      <c r="C172" s="39"/>
      <c r="D172" s="39"/>
    </row>
    <row r="173" spans="3:4" s="35" customFormat="1" ht="12.95" customHeight="1" x14ac:dyDescent="0.2">
      <c r="C173" s="39"/>
      <c r="D173" s="39"/>
    </row>
    <row r="174" spans="3:4" s="35" customFormat="1" ht="12.95" customHeight="1" x14ac:dyDescent="0.2">
      <c r="C174" s="39"/>
      <c r="D174" s="39"/>
    </row>
    <row r="175" spans="3:4" s="35" customFormat="1" ht="12.95" customHeight="1" x14ac:dyDescent="0.2">
      <c r="C175" s="39"/>
      <c r="D175" s="39"/>
    </row>
    <row r="176" spans="3:4" s="35" customFormat="1" ht="12.95" customHeight="1" x14ac:dyDescent="0.2">
      <c r="C176" s="39"/>
      <c r="D176" s="39"/>
    </row>
    <row r="177" spans="3:4" s="35" customFormat="1" ht="12.95" customHeight="1" x14ac:dyDescent="0.2">
      <c r="C177" s="39"/>
      <c r="D177" s="39"/>
    </row>
    <row r="178" spans="3:4" s="35" customFormat="1" ht="12.95" customHeight="1" x14ac:dyDescent="0.2">
      <c r="C178" s="39"/>
      <c r="D178" s="39"/>
    </row>
    <row r="179" spans="3:4" s="35" customFormat="1" ht="12.95" customHeight="1" x14ac:dyDescent="0.2">
      <c r="C179" s="39"/>
      <c r="D179" s="39"/>
    </row>
    <row r="180" spans="3:4" s="35" customFormat="1" ht="12.95" customHeight="1" x14ac:dyDescent="0.2">
      <c r="C180" s="39"/>
      <c r="D180" s="39"/>
    </row>
    <row r="181" spans="3:4" s="35" customFormat="1" ht="12.95" customHeight="1" x14ac:dyDescent="0.2">
      <c r="C181" s="39"/>
      <c r="D181" s="39"/>
    </row>
    <row r="182" spans="3:4" s="35" customFormat="1" ht="12.95" customHeight="1" x14ac:dyDescent="0.2">
      <c r="C182" s="39"/>
      <c r="D182" s="39"/>
    </row>
    <row r="183" spans="3:4" s="35" customFormat="1" ht="12.95" customHeight="1" x14ac:dyDescent="0.2">
      <c r="C183" s="39"/>
      <c r="D183" s="39"/>
    </row>
    <row r="184" spans="3:4" s="35" customFormat="1" ht="12.95" customHeight="1" x14ac:dyDescent="0.2">
      <c r="C184" s="39"/>
      <c r="D184" s="39"/>
    </row>
    <row r="185" spans="3:4" s="35" customFormat="1" ht="12.95" customHeight="1" x14ac:dyDescent="0.2">
      <c r="C185" s="39"/>
      <c r="D185" s="39"/>
    </row>
    <row r="186" spans="3:4" s="35" customFormat="1" ht="12.95" customHeight="1" x14ac:dyDescent="0.2">
      <c r="C186" s="39"/>
      <c r="D186" s="39"/>
    </row>
    <row r="187" spans="3:4" s="35" customFormat="1" ht="12.95" customHeight="1" x14ac:dyDescent="0.2">
      <c r="C187" s="39"/>
      <c r="D187" s="39"/>
    </row>
    <row r="188" spans="3:4" s="35" customFormat="1" ht="12.95" customHeight="1" x14ac:dyDescent="0.2">
      <c r="C188" s="39"/>
      <c r="D188" s="39"/>
    </row>
    <row r="189" spans="3:4" s="35" customFormat="1" ht="12.95" customHeight="1" x14ac:dyDescent="0.2">
      <c r="C189" s="39"/>
      <c r="D189" s="39"/>
    </row>
    <row r="190" spans="3:4" s="35" customFormat="1" ht="12.95" customHeight="1" x14ac:dyDescent="0.2">
      <c r="C190" s="39"/>
      <c r="D190" s="39"/>
    </row>
    <row r="191" spans="3:4" s="35" customFormat="1" ht="12.95" customHeight="1" x14ac:dyDescent="0.2">
      <c r="C191" s="39"/>
      <c r="D191" s="39"/>
    </row>
    <row r="192" spans="3:4" s="35" customFormat="1" ht="12.95" customHeight="1" x14ac:dyDescent="0.2">
      <c r="C192" s="39"/>
      <c r="D192" s="39"/>
    </row>
    <row r="193" spans="3:4" s="35" customFormat="1" ht="12.95" customHeight="1" x14ac:dyDescent="0.2">
      <c r="C193" s="39"/>
      <c r="D193" s="39"/>
    </row>
    <row r="194" spans="3:4" s="35" customFormat="1" ht="12.95" customHeight="1" x14ac:dyDescent="0.2">
      <c r="C194" s="39"/>
      <c r="D194" s="39"/>
    </row>
    <row r="195" spans="3:4" s="35" customFormat="1" ht="12.95" customHeight="1" x14ac:dyDescent="0.2">
      <c r="C195" s="39"/>
      <c r="D195" s="39"/>
    </row>
    <row r="196" spans="3:4" s="35" customFormat="1" ht="12.95" customHeight="1" x14ac:dyDescent="0.2">
      <c r="C196" s="39"/>
      <c r="D196" s="39"/>
    </row>
    <row r="197" spans="3:4" s="35" customFormat="1" ht="12.95" customHeight="1" x14ac:dyDescent="0.2">
      <c r="C197" s="39"/>
      <c r="D197" s="39"/>
    </row>
    <row r="198" spans="3:4" s="35" customFormat="1" ht="12.95" customHeight="1" x14ac:dyDescent="0.2">
      <c r="C198" s="39"/>
      <c r="D198" s="39"/>
    </row>
    <row r="199" spans="3:4" s="35" customFormat="1" ht="12.95" customHeight="1" x14ac:dyDescent="0.2">
      <c r="C199" s="39"/>
      <c r="D199" s="39"/>
    </row>
    <row r="200" spans="3:4" s="35" customFormat="1" ht="12.95" customHeight="1" x14ac:dyDescent="0.2">
      <c r="C200" s="39"/>
      <c r="D200" s="39"/>
    </row>
    <row r="201" spans="3:4" s="35" customFormat="1" ht="12.95" customHeight="1" x14ac:dyDescent="0.2">
      <c r="C201" s="39"/>
      <c r="D201" s="39"/>
    </row>
    <row r="202" spans="3:4" s="35" customFormat="1" ht="12.95" customHeight="1" x14ac:dyDescent="0.2">
      <c r="C202" s="39"/>
      <c r="D202" s="39"/>
    </row>
    <row r="203" spans="3:4" s="35" customFormat="1" ht="12.95" customHeight="1" x14ac:dyDescent="0.2">
      <c r="C203" s="39"/>
      <c r="D203" s="39"/>
    </row>
    <row r="204" spans="3:4" s="35" customFormat="1" ht="12.95" customHeight="1" x14ac:dyDescent="0.2">
      <c r="C204" s="39"/>
      <c r="D204" s="39"/>
    </row>
    <row r="205" spans="3:4" s="35" customFormat="1" ht="12.95" customHeight="1" x14ac:dyDescent="0.2">
      <c r="C205" s="39"/>
      <c r="D205" s="39"/>
    </row>
    <row r="206" spans="3:4" s="35" customFormat="1" ht="12.95" customHeight="1" x14ac:dyDescent="0.2">
      <c r="C206" s="39"/>
      <c r="D206" s="39"/>
    </row>
    <row r="207" spans="3:4" s="35" customFormat="1" ht="12.95" customHeight="1" x14ac:dyDescent="0.2">
      <c r="C207" s="39"/>
      <c r="D207" s="39"/>
    </row>
    <row r="208" spans="3:4" s="35" customFormat="1" ht="12.95" customHeight="1" x14ac:dyDescent="0.2">
      <c r="C208" s="39"/>
      <c r="D208" s="39"/>
    </row>
    <row r="209" spans="3:4" s="35" customFormat="1" ht="12.95" customHeight="1" x14ac:dyDescent="0.2">
      <c r="C209" s="39"/>
      <c r="D209" s="39"/>
    </row>
    <row r="210" spans="3:4" s="35" customFormat="1" ht="12.95" customHeight="1" x14ac:dyDescent="0.2">
      <c r="C210" s="39"/>
      <c r="D210" s="39"/>
    </row>
    <row r="211" spans="3:4" s="35" customFormat="1" ht="12.95" customHeight="1" x14ac:dyDescent="0.2">
      <c r="C211" s="39"/>
      <c r="D211" s="39"/>
    </row>
    <row r="212" spans="3:4" s="35" customFormat="1" ht="12.95" customHeight="1" x14ac:dyDescent="0.2">
      <c r="C212" s="39"/>
      <c r="D212" s="39"/>
    </row>
    <row r="213" spans="3:4" s="35" customFormat="1" ht="12.95" customHeight="1" x14ac:dyDescent="0.2">
      <c r="C213" s="39"/>
      <c r="D213" s="39"/>
    </row>
    <row r="214" spans="3:4" s="35" customFormat="1" ht="12.95" customHeight="1" x14ac:dyDescent="0.2">
      <c r="C214" s="39"/>
      <c r="D214" s="39"/>
    </row>
    <row r="215" spans="3:4" s="35" customFormat="1" ht="12.95" customHeight="1" x14ac:dyDescent="0.2">
      <c r="C215" s="39"/>
      <c r="D215" s="39"/>
    </row>
    <row r="216" spans="3:4" s="35" customFormat="1" ht="12.95" customHeight="1" x14ac:dyDescent="0.2">
      <c r="C216" s="39"/>
      <c r="D216" s="39"/>
    </row>
    <row r="217" spans="3:4" s="35" customFormat="1" ht="12.95" customHeight="1" x14ac:dyDescent="0.2">
      <c r="C217" s="39"/>
      <c r="D217" s="39"/>
    </row>
    <row r="218" spans="3:4" s="35" customFormat="1" ht="12.95" customHeight="1" x14ac:dyDescent="0.2">
      <c r="C218" s="39"/>
      <c r="D218" s="39"/>
    </row>
    <row r="219" spans="3:4" s="35" customFormat="1" ht="12.95" customHeight="1" x14ac:dyDescent="0.2">
      <c r="C219" s="39"/>
      <c r="D219" s="39"/>
    </row>
    <row r="220" spans="3:4" s="35" customFormat="1" ht="12.95" customHeight="1" x14ac:dyDescent="0.2">
      <c r="C220" s="39"/>
      <c r="D220" s="39"/>
    </row>
    <row r="221" spans="3:4" s="35" customFormat="1" ht="12.95" customHeight="1" x14ac:dyDescent="0.2">
      <c r="C221" s="39"/>
      <c r="D221" s="39"/>
    </row>
    <row r="222" spans="3:4" s="35" customFormat="1" ht="12.95" customHeight="1" x14ac:dyDescent="0.2">
      <c r="C222" s="39"/>
      <c r="D222" s="39"/>
    </row>
    <row r="223" spans="3:4" s="35" customFormat="1" ht="12.95" customHeight="1" x14ac:dyDescent="0.2">
      <c r="C223" s="39"/>
      <c r="D223" s="39"/>
    </row>
    <row r="224" spans="3:4" s="35" customFormat="1" ht="12.95" customHeight="1" x14ac:dyDescent="0.2">
      <c r="C224" s="39"/>
      <c r="D224" s="39"/>
    </row>
    <row r="225" spans="3:4" s="35" customFormat="1" ht="12.95" customHeight="1" x14ac:dyDescent="0.2">
      <c r="C225" s="39"/>
      <c r="D225" s="39"/>
    </row>
    <row r="226" spans="3:4" s="35" customFormat="1" ht="12.95" customHeight="1" x14ac:dyDescent="0.2">
      <c r="C226" s="39"/>
      <c r="D226" s="39"/>
    </row>
    <row r="227" spans="3:4" s="35" customFormat="1" ht="12.95" customHeight="1" x14ac:dyDescent="0.2">
      <c r="C227" s="39"/>
      <c r="D227" s="39"/>
    </row>
    <row r="228" spans="3:4" s="35" customFormat="1" ht="12.95" customHeight="1" x14ac:dyDescent="0.2">
      <c r="C228" s="39"/>
      <c r="D228" s="39"/>
    </row>
    <row r="229" spans="3:4" s="35" customFormat="1" ht="12.95" customHeight="1" x14ac:dyDescent="0.2">
      <c r="C229" s="39"/>
      <c r="D229" s="39"/>
    </row>
    <row r="230" spans="3:4" s="35" customFormat="1" ht="12.95" customHeight="1" x14ac:dyDescent="0.2">
      <c r="C230" s="39"/>
      <c r="D230" s="39"/>
    </row>
    <row r="231" spans="3:4" s="35" customFormat="1" ht="12.95" customHeight="1" x14ac:dyDescent="0.2">
      <c r="C231" s="39"/>
      <c r="D231" s="39"/>
    </row>
    <row r="232" spans="3:4" s="35" customFormat="1" ht="12.95" customHeight="1" x14ac:dyDescent="0.2">
      <c r="C232" s="39"/>
      <c r="D232" s="39"/>
    </row>
    <row r="233" spans="3:4" s="35" customFormat="1" ht="12.95" customHeight="1" x14ac:dyDescent="0.2">
      <c r="C233" s="39"/>
      <c r="D233" s="39"/>
    </row>
    <row r="234" spans="3:4" s="35" customFormat="1" ht="12.95" customHeight="1" x14ac:dyDescent="0.2">
      <c r="C234" s="39"/>
      <c r="D234" s="39"/>
    </row>
    <row r="235" spans="3:4" s="35" customFormat="1" ht="12.95" customHeight="1" x14ac:dyDescent="0.2">
      <c r="C235" s="39"/>
      <c r="D235" s="39"/>
    </row>
    <row r="236" spans="3:4" s="35" customFormat="1" ht="12.95" customHeight="1" x14ac:dyDescent="0.2">
      <c r="C236" s="39"/>
      <c r="D236" s="39"/>
    </row>
    <row r="237" spans="3:4" s="35" customFormat="1" ht="12.95" customHeight="1" x14ac:dyDescent="0.2">
      <c r="C237" s="39"/>
      <c r="D237" s="39"/>
    </row>
    <row r="238" spans="3:4" s="35" customFormat="1" ht="12.95" customHeight="1" x14ac:dyDescent="0.2">
      <c r="C238" s="39"/>
      <c r="D238" s="39"/>
    </row>
    <row r="239" spans="3:4" s="35" customFormat="1" ht="12.95" customHeight="1" x14ac:dyDescent="0.2">
      <c r="C239" s="39"/>
      <c r="D239" s="39"/>
    </row>
    <row r="240" spans="3:4" s="35" customFormat="1" ht="12.95" customHeight="1" x14ac:dyDescent="0.2">
      <c r="C240" s="39"/>
      <c r="D240" s="39"/>
    </row>
    <row r="241" spans="3:4" s="35" customFormat="1" ht="12.95" customHeight="1" x14ac:dyDescent="0.2">
      <c r="C241" s="39"/>
      <c r="D241" s="39"/>
    </row>
    <row r="242" spans="3:4" s="35" customFormat="1" ht="12.95" customHeight="1" x14ac:dyDescent="0.2">
      <c r="C242" s="39"/>
      <c r="D242" s="39"/>
    </row>
    <row r="243" spans="3:4" s="35" customFormat="1" ht="12.95" customHeight="1" x14ac:dyDescent="0.2">
      <c r="C243" s="39"/>
      <c r="D243" s="39"/>
    </row>
    <row r="244" spans="3:4" s="35" customFormat="1" ht="12.95" customHeight="1" x14ac:dyDescent="0.2">
      <c r="C244" s="39"/>
      <c r="D244" s="39"/>
    </row>
    <row r="245" spans="3:4" s="35" customFormat="1" ht="12.95" customHeight="1" x14ac:dyDescent="0.2">
      <c r="C245" s="39"/>
      <c r="D245" s="39"/>
    </row>
    <row r="246" spans="3:4" s="35" customFormat="1" ht="12.95" customHeight="1" x14ac:dyDescent="0.2">
      <c r="C246" s="39"/>
      <c r="D246" s="39"/>
    </row>
    <row r="247" spans="3:4" s="35" customFormat="1" ht="12.95" customHeight="1" x14ac:dyDescent="0.2">
      <c r="C247" s="39"/>
      <c r="D247" s="39"/>
    </row>
    <row r="248" spans="3:4" s="35" customFormat="1" ht="12.95" customHeight="1" x14ac:dyDescent="0.2">
      <c r="C248" s="39"/>
      <c r="D248" s="39"/>
    </row>
    <row r="249" spans="3:4" s="35" customFormat="1" ht="12.95" customHeight="1" x14ac:dyDescent="0.2">
      <c r="C249" s="39"/>
      <c r="D249" s="39"/>
    </row>
    <row r="250" spans="3:4" s="35" customFormat="1" ht="12.95" customHeight="1" x14ac:dyDescent="0.2">
      <c r="C250" s="39"/>
      <c r="D250" s="39"/>
    </row>
    <row r="251" spans="3:4" s="35" customFormat="1" ht="12.95" customHeight="1" x14ac:dyDescent="0.2">
      <c r="C251" s="39"/>
      <c r="D251" s="39"/>
    </row>
    <row r="252" spans="3:4" s="35" customFormat="1" ht="12.95" customHeight="1" x14ac:dyDescent="0.2">
      <c r="C252" s="39"/>
      <c r="D252" s="39"/>
    </row>
    <row r="253" spans="3:4" s="35" customFormat="1" ht="12.95" customHeight="1" x14ac:dyDescent="0.2">
      <c r="C253" s="39"/>
      <c r="D253" s="39"/>
    </row>
    <row r="254" spans="3:4" s="35" customFormat="1" ht="12.95" customHeight="1" x14ac:dyDescent="0.2">
      <c r="C254" s="39"/>
      <c r="D254" s="39"/>
    </row>
    <row r="255" spans="3:4" s="35" customFormat="1" ht="12.95" customHeight="1" x14ac:dyDescent="0.2">
      <c r="C255" s="39"/>
      <c r="D255" s="39"/>
    </row>
    <row r="256" spans="3:4" s="35" customFormat="1" ht="12.95" customHeight="1" x14ac:dyDescent="0.2">
      <c r="C256" s="39"/>
      <c r="D256" s="39"/>
    </row>
    <row r="257" spans="3:4" s="35" customFormat="1" ht="12.95" customHeight="1" x14ac:dyDescent="0.2">
      <c r="C257" s="39"/>
      <c r="D257" s="39"/>
    </row>
    <row r="258" spans="3:4" s="35" customFormat="1" ht="12.95" customHeight="1" x14ac:dyDescent="0.2">
      <c r="C258" s="39"/>
      <c r="D258" s="39"/>
    </row>
    <row r="259" spans="3:4" s="35" customFormat="1" ht="12.95" customHeight="1" x14ac:dyDescent="0.2">
      <c r="C259" s="39"/>
      <c r="D259" s="39"/>
    </row>
    <row r="260" spans="3:4" s="35" customFormat="1" ht="12.95" customHeight="1" x14ac:dyDescent="0.2">
      <c r="C260" s="39"/>
      <c r="D260" s="39"/>
    </row>
    <row r="261" spans="3:4" s="35" customFormat="1" ht="12.95" customHeight="1" x14ac:dyDescent="0.2">
      <c r="C261" s="39"/>
      <c r="D261" s="39"/>
    </row>
    <row r="262" spans="3:4" s="35" customFormat="1" ht="12.95" customHeight="1" x14ac:dyDescent="0.2">
      <c r="C262" s="39"/>
      <c r="D262" s="39"/>
    </row>
    <row r="263" spans="3:4" s="35" customFormat="1" ht="12.95" customHeight="1" x14ac:dyDescent="0.2">
      <c r="C263" s="39"/>
      <c r="D263" s="39"/>
    </row>
    <row r="264" spans="3:4" s="35" customFormat="1" ht="12.95" customHeight="1" x14ac:dyDescent="0.2">
      <c r="C264" s="39"/>
      <c r="D264" s="39"/>
    </row>
    <row r="265" spans="3:4" s="35" customFormat="1" ht="12.95" customHeight="1" x14ac:dyDescent="0.2">
      <c r="C265" s="39"/>
      <c r="D265" s="39"/>
    </row>
    <row r="266" spans="3:4" s="35" customFormat="1" ht="12.95" customHeight="1" x14ac:dyDescent="0.2">
      <c r="C266" s="39"/>
      <c r="D266" s="39"/>
    </row>
    <row r="267" spans="3:4" s="35" customFormat="1" ht="12.95" customHeight="1" x14ac:dyDescent="0.2">
      <c r="C267" s="39"/>
      <c r="D267" s="39"/>
    </row>
    <row r="268" spans="3:4" s="35" customFormat="1" ht="12.95" customHeight="1" x14ac:dyDescent="0.2">
      <c r="C268" s="39"/>
      <c r="D268" s="39"/>
    </row>
    <row r="269" spans="3:4" s="35" customFormat="1" ht="12.95" customHeight="1" x14ac:dyDescent="0.2">
      <c r="C269" s="39"/>
      <c r="D269" s="39"/>
    </row>
    <row r="270" spans="3:4" s="35" customFormat="1" ht="12.95" customHeight="1" x14ac:dyDescent="0.2">
      <c r="C270" s="39"/>
      <c r="D270" s="39"/>
    </row>
    <row r="271" spans="3:4" s="35" customFormat="1" ht="12.95" customHeight="1" x14ac:dyDescent="0.2">
      <c r="C271" s="39"/>
      <c r="D271" s="39"/>
    </row>
    <row r="272" spans="3:4" s="35" customFormat="1" ht="12.95" customHeight="1" x14ac:dyDescent="0.2">
      <c r="C272" s="39"/>
      <c r="D272" s="39"/>
    </row>
    <row r="273" spans="3:4" s="35" customFormat="1" ht="12.95" customHeight="1" x14ac:dyDescent="0.2">
      <c r="C273" s="39"/>
      <c r="D273" s="39"/>
    </row>
    <row r="274" spans="3:4" s="35" customFormat="1" ht="12.95" customHeight="1" x14ac:dyDescent="0.2">
      <c r="C274" s="39"/>
      <c r="D274" s="39"/>
    </row>
    <row r="275" spans="3:4" s="35" customFormat="1" ht="12.95" customHeight="1" x14ac:dyDescent="0.2">
      <c r="C275" s="39"/>
      <c r="D275" s="39"/>
    </row>
    <row r="276" spans="3:4" s="35" customFormat="1" ht="12.95" customHeight="1" x14ac:dyDescent="0.2">
      <c r="C276" s="39"/>
      <c r="D276" s="39"/>
    </row>
    <row r="277" spans="3:4" s="35" customFormat="1" ht="12.95" customHeight="1" x14ac:dyDescent="0.2">
      <c r="C277" s="39"/>
      <c r="D277" s="39"/>
    </row>
    <row r="278" spans="3:4" s="35" customFormat="1" ht="12.95" customHeight="1" x14ac:dyDescent="0.2">
      <c r="C278" s="39"/>
      <c r="D278" s="39"/>
    </row>
    <row r="279" spans="3:4" s="35" customFormat="1" ht="12.95" customHeight="1" x14ac:dyDescent="0.2">
      <c r="C279" s="39"/>
      <c r="D279" s="39"/>
    </row>
    <row r="280" spans="3:4" s="35" customFormat="1" ht="12.95" customHeight="1" x14ac:dyDescent="0.2">
      <c r="C280" s="39"/>
      <c r="D280" s="39"/>
    </row>
    <row r="281" spans="3:4" s="35" customFormat="1" ht="12.95" customHeight="1" x14ac:dyDescent="0.2">
      <c r="C281" s="39"/>
      <c r="D281" s="39"/>
    </row>
    <row r="282" spans="3:4" s="35" customFormat="1" ht="12.95" customHeight="1" x14ac:dyDescent="0.2">
      <c r="C282" s="39"/>
      <c r="D282" s="39"/>
    </row>
    <row r="283" spans="3:4" s="35" customFormat="1" ht="12.95" customHeight="1" x14ac:dyDescent="0.2">
      <c r="C283" s="39"/>
      <c r="D283" s="39"/>
    </row>
    <row r="284" spans="3:4" s="35" customFormat="1" ht="12.95" customHeight="1" x14ac:dyDescent="0.2">
      <c r="C284" s="39"/>
      <c r="D284" s="39"/>
    </row>
    <row r="285" spans="3:4" s="35" customFormat="1" ht="12.95" customHeight="1" x14ac:dyDescent="0.2">
      <c r="C285" s="39"/>
      <c r="D285" s="39"/>
    </row>
    <row r="286" spans="3:4" s="35" customFormat="1" ht="12.95" customHeight="1" x14ac:dyDescent="0.2">
      <c r="C286" s="39"/>
      <c r="D286" s="39"/>
    </row>
    <row r="287" spans="3:4" s="35" customFormat="1" ht="12.95" customHeight="1" x14ac:dyDescent="0.2">
      <c r="C287" s="39"/>
      <c r="D287" s="39"/>
    </row>
    <row r="288" spans="3:4" s="35" customFormat="1" ht="12.95" customHeight="1" x14ac:dyDescent="0.2">
      <c r="C288" s="39"/>
      <c r="D288" s="39"/>
    </row>
    <row r="289" spans="3:4" s="35" customFormat="1" ht="12.95" customHeight="1" x14ac:dyDescent="0.2">
      <c r="C289" s="39"/>
      <c r="D289" s="39"/>
    </row>
    <row r="290" spans="3:4" s="35" customFormat="1" ht="12.95" customHeight="1" x14ac:dyDescent="0.2">
      <c r="C290" s="39"/>
      <c r="D290" s="39"/>
    </row>
    <row r="291" spans="3:4" s="35" customFormat="1" ht="12.95" customHeight="1" x14ac:dyDescent="0.2">
      <c r="C291" s="39"/>
      <c r="D291" s="39"/>
    </row>
    <row r="292" spans="3:4" s="35" customFormat="1" ht="12.95" customHeight="1" x14ac:dyDescent="0.2">
      <c r="C292" s="39"/>
      <c r="D292" s="39"/>
    </row>
    <row r="293" spans="3:4" s="35" customFormat="1" ht="12.95" customHeight="1" x14ac:dyDescent="0.2">
      <c r="C293" s="39"/>
      <c r="D293" s="39"/>
    </row>
    <row r="294" spans="3:4" s="35" customFormat="1" ht="12.95" customHeight="1" x14ac:dyDescent="0.2">
      <c r="C294" s="39"/>
      <c r="D294" s="39"/>
    </row>
    <row r="295" spans="3:4" s="35" customFormat="1" ht="12.95" customHeight="1" x14ac:dyDescent="0.2">
      <c r="C295" s="39"/>
      <c r="D295" s="39"/>
    </row>
    <row r="296" spans="3:4" s="35" customFormat="1" ht="12.95" customHeight="1" x14ac:dyDescent="0.2">
      <c r="C296" s="39"/>
      <c r="D296" s="39"/>
    </row>
    <row r="297" spans="3:4" s="35" customFormat="1" ht="12.95" customHeight="1" x14ac:dyDescent="0.2">
      <c r="C297" s="39"/>
      <c r="D297" s="39"/>
    </row>
    <row r="298" spans="3:4" s="35" customFormat="1" ht="12.95" customHeight="1" x14ac:dyDescent="0.2">
      <c r="C298" s="39"/>
      <c r="D298" s="39"/>
    </row>
    <row r="299" spans="3:4" s="35" customFormat="1" ht="12.95" customHeight="1" x14ac:dyDescent="0.2">
      <c r="C299" s="39"/>
      <c r="D299" s="39"/>
    </row>
    <row r="300" spans="3:4" s="35" customFormat="1" ht="12.95" customHeight="1" x14ac:dyDescent="0.2">
      <c r="C300" s="39"/>
      <c r="D300" s="39"/>
    </row>
    <row r="301" spans="3:4" s="35" customFormat="1" ht="12.95" customHeight="1" x14ac:dyDescent="0.2">
      <c r="C301" s="39"/>
      <c r="D301" s="39"/>
    </row>
    <row r="302" spans="3:4" s="35" customFormat="1" ht="12.95" customHeight="1" x14ac:dyDescent="0.2">
      <c r="C302" s="39"/>
      <c r="D302" s="39"/>
    </row>
    <row r="303" spans="3:4" s="35" customFormat="1" ht="12.95" customHeight="1" x14ac:dyDescent="0.2">
      <c r="C303" s="39"/>
      <c r="D303" s="39"/>
    </row>
    <row r="304" spans="3:4" s="35" customFormat="1" ht="12.95" customHeight="1" x14ac:dyDescent="0.2">
      <c r="C304" s="39"/>
      <c r="D304" s="39"/>
    </row>
    <row r="305" spans="3:4" s="35" customFormat="1" ht="12.95" customHeight="1" x14ac:dyDescent="0.2">
      <c r="C305" s="39"/>
      <c r="D305" s="39"/>
    </row>
    <row r="306" spans="3:4" s="35" customFormat="1" ht="12.95" customHeight="1" x14ac:dyDescent="0.2">
      <c r="C306" s="39"/>
      <c r="D306" s="39"/>
    </row>
    <row r="307" spans="3:4" s="35" customFormat="1" ht="12.95" customHeight="1" x14ac:dyDescent="0.2">
      <c r="C307" s="39"/>
      <c r="D307" s="39"/>
    </row>
    <row r="308" spans="3:4" s="35" customFormat="1" ht="12.95" customHeight="1" x14ac:dyDescent="0.2">
      <c r="C308" s="39"/>
      <c r="D308" s="39"/>
    </row>
    <row r="309" spans="3:4" s="35" customFormat="1" ht="12.95" customHeight="1" x14ac:dyDescent="0.2">
      <c r="C309" s="39"/>
      <c r="D309" s="39"/>
    </row>
    <row r="310" spans="3:4" s="35" customFormat="1" ht="12.95" customHeight="1" x14ac:dyDescent="0.2">
      <c r="C310" s="39"/>
      <c r="D310" s="39"/>
    </row>
    <row r="311" spans="3:4" s="35" customFormat="1" ht="12.95" customHeight="1" x14ac:dyDescent="0.2">
      <c r="C311" s="39"/>
      <c r="D311" s="39"/>
    </row>
    <row r="312" spans="3:4" s="35" customFormat="1" ht="12.95" customHeight="1" x14ac:dyDescent="0.2">
      <c r="C312" s="39"/>
      <c r="D312" s="39"/>
    </row>
    <row r="313" spans="3:4" s="35" customFormat="1" ht="12.95" customHeight="1" x14ac:dyDescent="0.2">
      <c r="C313" s="39"/>
      <c r="D313" s="39"/>
    </row>
    <row r="314" spans="3:4" s="35" customFormat="1" ht="12.95" customHeight="1" x14ac:dyDescent="0.2">
      <c r="C314" s="39"/>
      <c r="D314" s="39"/>
    </row>
    <row r="315" spans="3:4" s="35" customFormat="1" ht="12.95" customHeight="1" x14ac:dyDescent="0.2">
      <c r="C315" s="39"/>
      <c r="D315" s="39"/>
    </row>
    <row r="316" spans="3:4" s="35" customFormat="1" ht="12.95" customHeight="1" x14ac:dyDescent="0.2">
      <c r="C316" s="39"/>
      <c r="D316" s="39"/>
    </row>
    <row r="317" spans="3:4" s="35" customFormat="1" ht="12.95" customHeight="1" x14ac:dyDescent="0.2">
      <c r="C317" s="39"/>
      <c r="D317" s="39"/>
    </row>
    <row r="318" spans="3:4" s="35" customFormat="1" ht="12.95" customHeight="1" x14ac:dyDescent="0.2">
      <c r="C318" s="39"/>
      <c r="D318" s="39"/>
    </row>
    <row r="319" spans="3:4" s="35" customFormat="1" ht="12.95" customHeight="1" x14ac:dyDescent="0.2">
      <c r="C319" s="39"/>
      <c r="D319" s="39"/>
    </row>
    <row r="320" spans="3:4" s="35" customFormat="1" ht="12.95" customHeight="1" x14ac:dyDescent="0.2">
      <c r="C320" s="39"/>
      <c r="D320" s="39"/>
    </row>
    <row r="321" spans="3:4" s="35" customFormat="1" ht="12.95" customHeight="1" x14ac:dyDescent="0.2">
      <c r="C321" s="39"/>
      <c r="D321" s="39"/>
    </row>
    <row r="322" spans="3:4" s="35" customFormat="1" ht="12.95" customHeight="1" x14ac:dyDescent="0.2">
      <c r="C322" s="39"/>
      <c r="D322" s="39"/>
    </row>
    <row r="323" spans="3:4" s="35" customFormat="1" ht="12.95" customHeight="1" x14ac:dyDescent="0.2">
      <c r="C323" s="39"/>
      <c r="D323" s="39"/>
    </row>
    <row r="324" spans="3:4" s="35" customFormat="1" ht="12.95" customHeight="1" x14ac:dyDescent="0.2">
      <c r="C324" s="39"/>
      <c r="D324" s="39"/>
    </row>
    <row r="325" spans="3:4" s="35" customFormat="1" ht="12.95" customHeight="1" x14ac:dyDescent="0.2">
      <c r="C325" s="39"/>
      <c r="D325" s="39"/>
    </row>
    <row r="326" spans="3:4" s="35" customFormat="1" ht="12.95" customHeight="1" x14ac:dyDescent="0.2">
      <c r="C326" s="39"/>
      <c r="D326" s="39"/>
    </row>
    <row r="327" spans="3:4" s="35" customFormat="1" ht="12.95" customHeight="1" x14ac:dyDescent="0.2">
      <c r="C327" s="39"/>
      <c r="D327" s="39"/>
    </row>
    <row r="328" spans="3:4" s="35" customFormat="1" ht="12.95" customHeight="1" x14ac:dyDescent="0.2">
      <c r="C328" s="39"/>
      <c r="D328" s="39"/>
    </row>
    <row r="329" spans="3:4" s="35" customFormat="1" ht="12.95" customHeight="1" x14ac:dyDescent="0.2">
      <c r="C329" s="39"/>
      <c r="D329" s="39"/>
    </row>
    <row r="330" spans="3:4" s="35" customFormat="1" ht="12.95" customHeight="1" x14ac:dyDescent="0.2">
      <c r="C330" s="39"/>
      <c r="D330" s="39"/>
    </row>
    <row r="331" spans="3:4" s="35" customFormat="1" ht="12.95" customHeight="1" x14ac:dyDescent="0.2">
      <c r="C331" s="39"/>
      <c r="D331" s="39"/>
    </row>
    <row r="332" spans="3:4" s="35" customFormat="1" ht="12.95" customHeight="1" x14ac:dyDescent="0.2">
      <c r="C332" s="39"/>
      <c r="D332" s="39"/>
    </row>
    <row r="333" spans="3:4" s="35" customFormat="1" ht="12.95" customHeight="1" x14ac:dyDescent="0.2">
      <c r="C333" s="39"/>
      <c r="D333" s="39"/>
    </row>
    <row r="334" spans="3:4" s="35" customFormat="1" ht="12.95" customHeight="1" x14ac:dyDescent="0.2">
      <c r="C334" s="39"/>
      <c r="D334" s="39"/>
    </row>
    <row r="335" spans="3:4" s="35" customFormat="1" ht="12.95" customHeight="1" x14ac:dyDescent="0.2">
      <c r="C335" s="39"/>
      <c r="D335" s="39"/>
    </row>
    <row r="336" spans="3:4" s="35" customFormat="1" ht="12.95" customHeight="1" x14ac:dyDescent="0.2">
      <c r="C336" s="39"/>
      <c r="D336" s="39"/>
    </row>
    <row r="337" spans="3:4" s="35" customFormat="1" ht="12.95" customHeight="1" x14ac:dyDescent="0.2">
      <c r="C337" s="39"/>
      <c r="D337" s="39"/>
    </row>
    <row r="338" spans="3:4" s="35" customFormat="1" ht="12.95" customHeight="1" x14ac:dyDescent="0.2">
      <c r="C338" s="39"/>
      <c r="D338" s="39"/>
    </row>
    <row r="339" spans="3:4" s="35" customFormat="1" ht="12.95" customHeight="1" x14ac:dyDescent="0.2">
      <c r="C339" s="39"/>
      <c r="D339" s="39"/>
    </row>
    <row r="340" spans="3:4" s="35" customFormat="1" ht="12.95" customHeight="1" x14ac:dyDescent="0.2">
      <c r="C340" s="39"/>
      <c r="D340" s="39"/>
    </row>
    <row r="341" spans="3:4" s="35" customFormat="1" ht="12.95" customHeight="1" x14ac:dyDescent="0.2">
      <c r="C341" s="39"/>
      <c r="D341" s="39"/>
    </row>
    <row r="342" spans="3:4" s="35" customFormat="1" ht="12.95" customHeight="1" x14ac:dyDescent="0.2">
      <c r="C342" s="39"/>
      <c r="D342" s="39"/>
    </row>
    <row r="343" spans="3:4" s="35" customFormat="1" ht="12.95" customHeight="1" x14ac:dyDescent="0.2">
      <c r="C343" s="39"/>
      <c r="D343" s="39"/>
    </row>
    <row r="344" spans="3:4" s="35" customFormat="1" ht="12.95" customHeight="1" x14ac:dyDescent="0.2">
      <c r="C344" s="39"/>
      <c r="D344" s="39"/>
    </row>
    <row r="345" spans="3:4" s="35" customFormat="1" ht="12.95" customHeight="1" x14ac:dyDescent="0.2">
      <c r="C345" s="39"/>
      <c r="D345" s="39"/>
    </row>
    <row r="346" spans="3:4" s="35" customFormat="1" ht="12.95" customHeight="1" x14ac:dyDescent="0.2">
      <c r="C346" s="39"/>
      <c r="D346" s="39"/>
    </row>
    <row r="347" spans="3:4" s="35" customFormat="1" ht="12.95" customHeight="1" x14ac:dyDescent="0.2">
      <c r="C347" s="39"/>
      <c r="D347" s="39"/>
    </row>
    <row r="348" spans="3:4" s="35" customFormat="1" ht="12.95" customHeight="1" x14ac:dyDescent="0.2">
      <c r="C348" s="39"/>
      <c r="D348" s="39"/>
    </row>
    <row r="349" spans="3:4" s="35" customFormat="1" ht="12.95" customHeight="1" x14ac:dyDescent="0.2">
      <c r="C349" s="39"/>
      <c r="D349" s="39"/>
    </row>
    <row r="350" spans="3:4" s="35" customFormat="1" ht="12.95" customHeight="1" x14ac:dyDescent="0.2">
      <c r="C350" s="39"/>
      <c r="D350" s="39"/>
    </row>
    <row r="351" spans="3:4" s="35" customFormat="1" ht="12.95" customHeight="1" x14ac:dyDescent="0.2">
      <c r="C351" s="39"/>
      <c r="D351" s="39"/>
    </row>
    <row r="352" spans="3:4" s="35" customFormat="1" ht="12.95" customHeight="1" x14ac:dyDescent="0.2">
      <c r="C352" s="39"/>
      <c r="D352" s="39"/>
    </row>
    <row r="353" spans="3:4" s="35" customFormat="1" ht="12.95" customHeight="1" x14ac:dyDescent="0.2">
      <c r="C353" s="39"/>
      <c r="D353" s="39"/>
    </row>
    <row r="354" spans="3:4" s="35" customFormat="1" ht="12.95" customHeight="1" x14ac:dyDescent="0.2">
      <c r="C354" s="39"/>
      <c r="D354" s="39"/>
    </row>
    <row r="355" spans="3:4" s="35" customFormat="1" ht="12.95" customHeight="1" x14ac:dyDescent="0.2">
      <c r="C355" s="39"/>
      <c r="D355" s="39"/>
    </row>
    <row r="356" spans="3:4" s="35" customFormat="1" ht="12.95" customHeight="1" x14ac:dyDescent="0.2">
      <c r="C356" s="39"/>
      <c r="D356" s="39"/>
    </row>
    <row r="357" spans="3:4" s="35" customFormat="1" ht="12.95" customHeight="1" x14ac:dyDescent="0.2">
      <c r="C357" s="39"/>
      <c r="D357" s="39"/>
    </row>
    <row r="358" spans="3:4" s="35" customFormat="1" ht="12.95" customHeight="1" x14ac:dyDescent="0.2">
      <c r="C358" s="39"/>
      <c r="D358" s="39"/>
    </row>
    <row r="359" spans="3:4" s="35" customFormat="1" ht="12.95" customHeight="1" x14ac:dyDescent="0.2">
      <c r="C359" s="39"/>
      <c r="D359" s="39"/>
    </row>
    <row r="360" spans="3:4" s="35" customFormat="1" ht="12.95" customHeight="1" x14ac:dyDescent="0.2">
      <c r="C360" s="39"/>
      <c r="D360" s="39"/>
    </row>
    <row r="361" spans="3:4" s="35" customFormat="1" ht="12.95" customHeight="1" x14ac:dyDescent="0.2">
      <c r="C361" s="39"/>
      <c r="D361" s="39"/>
    </row>
    <row r="362" spans="3:4" s="35" customFormat="1" ht="12.95" customHeight="1" x14ac:dyDescent="0.2">
      <c r="C362" s="39"/>
      <c r="D362" s="39"/>
    </row>
    <row r="363" spans="3:4" s="35" customFormat="1" ht="12.95" customHeight="1" x14ac:dyDescent="0.2">
      <c r="C363" s="39"/>
      <c r="D363" s="39"/>
    </row>
    <row r="364" spans="3:4" s="35" customFormat="1" ht="12.95" customHeight="1" x14ac:dyDescent="0.2">
      <c r="C364" s="39"/>
      <c r="D364" s="39"/>
    </row>
    <row r="365" spans="3:4" s="35" customFormat="1" ht="12.95" customHeight="1" x14ac:dyDescent="0.2">
      <c r="C365" s="39"/>
      <c r="D365" s="39"/>
    </row>
    <row r="366" spans="3:4" s="35" customFormat="1" ht="12.95" customHeight="1" x14ac:dyDescent="0.2">
      <c r="C366" s="39"/>
      <c r="D366" s="39"/>
    </row>
    <row r="367" spans="3:4" s="35" customFormat="1" ht="12.95" customHeight="1" x14ac:dyDescent="0.2">
      <c r="C367" s="39"/>
      <c r="D367" s="39"/>
    </row>
    <row r="368" spans="3:4" s="35" customFormat="1" ht="12.95" customHeight="1" x14ac:dyDescent="0.2">
      <c r="C368" s="39"/>
      <c r="D368" s="39"/>
    </row>
    <row r="369" spans="3:4" s="35" customFormat="1" ht="12.95" customHeight="1" x14ac:dyDescent="0.2">
      <c r="C369" s="39"/>
      <c r="D369" s="39"/>
    </row>
    <row r="370" spans="3:4" s="35" customFormat="1" ht="12.95" customHeight="1" x14ac:dyDescent="0.2">
      <c r="C370" s="39"/>
      <c r="D370" s="39"/>
    </row>
    <row r="371" spans="3:4" s="35" customFormat="1" ht="12.95" customHeight="1" x14ac:dyDescent="0.2">
      <c r="C371" s="39"/>
      <c r="D371" s="39"/>
    </row>
    <row r="372" spans="3:4" s="35" customFormat="1" ht="12.95" customHeight="1" x14ac:dyDescent="0.2">
      <c r="C372" s="39"/>
      <c r="D372" s="39"/>
    </row>
    <row r="373" spans="3:4" s="35" customFormat="1" ht="12.95" customHeight="1" x14ac:dyDescent="0.2">
      <c r="C373" s="39"/>
      <c r="D373" s="39"/>
    </row>
    <row r="374" spans="3:4" s="35" customFormat="1" ht="12.95" customHeight="1" x14ac:dyDescent="0.2">
      <c r="C374" s="39"/>
      <c r="D374" s="39"/>
    </row>
    <row r="375" spans="3:4" s="35" customFormat="1" ht="12.95" customHeight="1" x14ac:dyDescent="0.2">
      <c r="C375" s="39"/>
      <c r="D375" s="39"/>
    </row>
    <row r="376" spans="3:4" s="35" customFormat="1" ht="12.95" customHeight="1" x14ac:dyDescent="0.2">
      <c r="C376" s="39"/>
      <c r="D376" s="39"/>
    </row>
    <row r="377" spans="3:4" s="35" customFormat="1" ht="12.95" customHeight="1" x14ac:dyDescent="0.2">
      <c r="C377" s="39"/>
      <c r="D377" s="39"/>
    </row>
    <row r="378" spans="3:4" s="35" customFormat="1" ht="12.95" customHeight="1" x14ac:dyDescent="0.2">
      <c r="C378" s="39"/>
      <c r="D378" s="39"/>
    </row>
    <row r="379" spans="3:4" s="35" customFormat="1" ht="12.95" customHeight="1" x14ac:dyDescent="0.2">
      <c r="C379" s="39"/>
      <c r="D379" s="39"/>
    </row>
    <row r="380" spans="3:4" s="35" customFormat="1" ht="12.95" customHeight="1" x14ac:dyDescent="0.2">
      <c r="C380" s="39"/>
      <c r="D380" s="39"/>
    </row>
    <row r="381" spans="3:4" s="35" customFormat="1" ht="12.95" customHeight="1" x14ac:dyDescent="0.2">
      <c r="C381" s="39"/>
      <c r="D381" s="39"/>
    </row>
    <row r="382" spans="3:4" s="35" customFormat="1" ht="12.95" customHeight="1" x14ac:dyDescent="0.2">
      <c r="C382" s="39"/>
      <c r="D382" s="39"/>
    </row>
    <row r="383" spans="3:4" s="35" customFormat="1" ht="12.95" customHeight="1" x14ac:dyDescent="0.2">
      <c r="C383" s="39"/>
      <c r="D383" s="39"/>
    </row>
    <row r="384" spans="3:4" s="35" customFormat="1" ht="12.95" customHeight="1" x14ac:dyDescent="0.2">
      <c r="C384" s="39"/>
      <c r="D384" s="39"/>
    </row>
    <row r="385" spans="3:4" s="35" customFormat="1" ht="12.95" customHeight="1" x14ac:dyDescent="0.2">
      <c r="C385" s="39"/>
      <c r="D385" s="39"/>
    </row>
    <row r="386" spans="3:4" s="35" customFormat="1" ht="12.95" customHeight="1" x14ac:dyDescent="0.2">
      <c r="C386" s="39"/>
      <c r="D386" s="39"/>
    </row>
    <row r="387" spans="3:4" s="35" customFormat="1" ht="12.95" customHeight="1" x14ac:dyDescent="0.2">
      <c r="C387" s="39"/>
      <c r="D387" s="39"/>
    </row>
    <row r="388" spans="3:4" s="35" customFormat="1" ht="12.95" customHeight="1" x14ac:dyDescent="0.2">
      <c r="C388" s="39"/>
      <c r="D388" s="39"/>
    </row>
    <row r="389" spans="3:4" s="35" customFormat="1" ht="12.95" customHeight="1" x14ac:dyDescent="0.2">
      <c r="C389" s="39"/>
      <c r="D389" s="39"/>
    </row>
    <row r="390" spans="3:4" s="35" customFormat="1" ht="12.95" customHeight="1" x14ac:dyDescent="0.2">
      <c r="C390" s="39"/>
      <c r="D390" s="39"/>
    </row>
    <row r="391" spans="3:4" s="35" customFormat="1" ht="12.95" customHeight="1" x14ac:dyDescent="0.2">
      <c r="C391" s="39"/>
      <c r="D391" s="39"/>
    </row>
    <row r="392" spans="3:4" s="35" customFormat="1" ht="12.95" customHeight="1" x14ac:dyDescent="0.2">
      <c r="C392" s="39"/>
      <c r="D392" s="39"/>
    </row>
    <row r="393" spans="3:4" s="35" customFormat="1" ht="12.95" customHeight="1" x14ac:dyDescent="0.2">
      <c r="C393" s="39"/>
      <c r="D393" s="39"/>
    </row>
    <row r="394" spans="3:4" s="35" customFormat="1" ht="12.95" customHeight="1" x14ac:dyDescent="0.2">
      <c r="C394" s="39"/>
      <c r="D394" s="39"/>
    </row>
    <row r="395" spans="3:4" s="35" customFormat="1" ht="12.95" customHeight="1" x14ac:dyDescent="0.2">
      <c r="C395" s="39"/>
      <c r="D395" s="39"/>
    </row>
    <row r="396" spans="3:4" s="35" customFormat="1" ht="12.95" customHeight="1" x14ac:dyDescent="0.2">
      <c r="C396" s="39"/>
      <c r="D396" s="39"/>
    </row>
    <row r="397" spans="3:4" s="35" customFormat="1" ht="12.95" customHeight="1" x14ac:dyDescent="0.2">
      <c r="C397" s="39"/>
      <c r="D397" s="39"/>
    </row>
    <row r="398" spans="3:4" s="35" customFormat="1" ht="12.95" customHeight="1" x14ac:dyDescent="0.2">
      <c r="C398" s="39"/>
      <c r="D398" s="39"/>
    </row>
    <row r="399" spans="3:4" s="35" customFormat="1" ht="12.95" customHeight="1" x14ac:dyDescent="0.2">
      <c r="C399" s="39"/>
      <c r="D399" s="39"/>
    </row>
    <row r="400" spans="3:4" s="35" customFormat="1" ht="12.95" customHeight="1" x14ac:dyDescent="0.2">
      <c r="C400" s="39"/>
      <c r="D400" s="39"/>
    </row>
    <row r="401" spans="3:4" s="35" customFormat="1" ht="12.95" customHeight="1" x14ac:dyDescent="0.2">
      <c r="C401" s="39"/>
      <c r="D401" s="39"/>
    </row>
    <row r="402" spans="3:4" s="35" customFormat="1" ht="12.95" customHeight="1" x14ac:dyDescent="0.2">
      <c r="C402" s="39"/>
      <c r="D402" s="39"/>
    </row>
    <row r="403" spans="3:4" s="35" customFormat="1" ht="12.95" customHeight="1" x14ac:dyDescent="0.2">
      <c r="C403" s="39"/>
      <c r="D403" s="39"/>
    </row>
    <row r="404" spans="3:4" s="35" customFormat="1" ht="12.95" customHeight="1" x14ac:dyDescent="0.2">
      <c r="C404" s="39"/>
      <c r="D404" s="39"/>
    </row>
    <row r="405" spans="3:4" s="35" customFormat="1" ht="12.95" customHeight="1" x14ac:dyDescent="0.2">
      <c r="C405" s="39"/>
      <c r="D405" s="39"/>
    </row>
    <row r="406" spans="3:4" s="35" customFormat="1" ht="12.95" customHeight="1" x14ac:dyDescent="0.2">
      <c r="C406" s="39"/>
      <c r="D406" s="39"/>
    </row>
    <row r="407" spans="3:4" s="35" customFormat="1" ht="12.95" customHeight="1" x14ac:dyDescent="0.2">
      <c r="C407" s="39"/>
      <c r="D407" s="39"/>
    </row>
    <row r="408" spans="3:4" s="35" customFormat="1" ht="12.95" customHeight="1" x14ac:dyDescent="0.2">
      <c r="C408" s="39"/>
      <c r="D408" s="39"/>
    </row>
    <row r="409" spans="3:4" s="35" customFormat="1" ht="12.95" customHeight="1" x14ac:dyDescent="0.2">
      <c r="C409" s="39"/>
      <c r="D409" s="39"/>
    </row>
    <row r="410" spans="3:4" s="35" customFormat="1" ht="12.95" customHeight="1" x14ac:dyDescent="0.2">
      <c r="C410" s="39"/>
      <c r="D410" s="39"/>
    </row>
    <row r="411" spans="3:4" s="35" customFormat="1" ht="12.95" customHeight="1" x14ac:dyDescent="0.2">
      <c r="C411" s="39"/>
      <c r="D411" s="39"/>
    </row>
    <row r="412" spans="3:4" s="35" customFormat="1" ht="12.95" customHeight="1" x14ac:dyDescent="0.2">
      <c r="C412" s="39"/>
      <c r="D412" s="39"/>
    </row>
    <row r="413" spans="3:4" s="35" customFormat="1" ht="12.95" customHeight="1" x14ac:dyDescent="0.2">
      <c r="C413" s="39"/>
      <c r="D413" s="39"/>
    </row>
    <row r="414" spans="3:4" s="35" customFormat="1" ht="12.95" customHeight="1" x14ac:dyDescent="0.2">
      <c r="C414" s="39"/>
      <c r="D414" s="39"/>
    </row>
    <row r="415" spans="3:4" s="35" customFormat="1" ht="12.95" customHeight="1" x14ac:dyDescent="0.2">
      <c r="C415" s="39"/>
      <c r="D415" s="39"/>
    </row>
    <row r="416" spans="3:4" s="35" customFormat="1" ht="12.95" customHeight="1" x14ac:dyDescent="0.2">
      <c r="C416" s="39"/>
      <c r="D416" s="39"/>
    </row>
    <row r="417" spans="3:4" s="35" customFormat="1" ht="12.95" customHeight="1" x14ac:dyDescent="0.2">
      <c r="C417" s="39"/>
      <c r="D417" s="39"/>
    </row>
    <row r="418" spans="3:4" s="35" customFormat="1" ht="12.95" customHeight="1" x14ac:dyDescent="0.2">
      <c r="C418" s="39"/>
      <c r="D418" s="39"/>
    </row>
    <row r="419" spans="3:4" s="35" customFormat="1" ht="12.95" customHeight="1" x14ac:dyDescent="0.2">
      <c r="C419" s="39"/>
      <c r="D419" s="39"/>
    </row>
    <row r="420" spans="3:4" s="35" customFormat="1" ht="12.95" customHeight="1" x14ac:dyDescent="0.2">
      <c r="C420" s="39"/>
      <c r="D420" s="39"/>
    </row>
    <row r="421" spans="3:4" s="35" customFormat="1" ht="12.95" customHeight="1" x14ac:dyDescent="0.2">
      <c r="C421" s="39"/>
      <c r="D421" s="39"/>
    </row>
    <row r="422" spans="3:4" s="35" customFormat="1" ht="12.95" customHeight="1" x14ac:dyDescent="0.2">
      <c r="C422" s="39"/>
      <c r="D422" s="39"/>
    </row>
    <row r="423" spans="3:4" s="35" customFormat="1" ht="12.95" customHeight="1" x14ac:dyDescent="0.2">
      <c r="C423" s="39"/>
      <c r="D423" s="39"/>
    </row>
    <row r="424" spans="3:4" s="35" customFormat="1" ht="12.95" customHeight="1" x14ac:dyDescent="0.2">
      <c r="C424" s="39"/>
      <c r="D424" s="39"/>
    </row>
    <row r="425" spans="3:4" s="35" customFormat="1" ht="12.95" customHeight="1" x14ac:dyDescent="0.2">
      <c r="C425" s="39"/>
      <c r="D425" s="39"/>
    </row>
    <row r="426" spans="3:4" s="35" customFormat="1" ht="12.95" customHeight="1" x14ac:dyDescent="0.2">
      <c r="C426" s="39"/>
      <c r="D426" s="39"/>
    </row>
    <row r="427" spans="3:4" s="35" customFormat="1" ht="12.95" customHeight="1" x14ac:dyDescent="0.2">
      <c r="C427" s="39"/>
      <c r="D427" s="39"/>
    </row>
    <row r="428" spans="3:4" s="35" customFormat="1" ht="12.95" customHeight="1" x14ac:dyDescent="0.2">
      <c r="C428" s="39"/>
      <c r="D428" s="39"/>
    </row>
    <row r="429" spans="3:4" s="35" customFormat="1" ht="12.95" customHeight="1" x14ac:dyDescent="0.2">
      <c r="C429" s="39"/>
      <c r="D429" s="39"/>
    </row>
    <row r="430" spans="3:4" s="35" customFormat="1" ht="12.95" customHeight="1" x14ac:dyDescent="0.2">
      <c r="C430" s="39"/>
      <c r="D430" s="39"/>
    </row>
    <row r="431" spans="3:4" s="35" customFormat="1" ht="12.95" customHeight="1" x14ac:dyDescent="0.2">
      <c r="C431" s="39"/>
      <c r="D431" s="39"/>
    </row>
    <row r="432" spans="3:4" s="35" customFormat="1" ht="12.95" customHeight="1" x14ac:dyDescent="0.2">
      <c r="C432" s="39"/>
      <c r="D432" s="39"/>
    </row>
    <row r="433" spans="3:4" s="35" customFormat="1" ht="12.95" customHeight="1" x14ac:dyDescent="0.2">
      <c r="C433" s="39"/>
      <c r="D433" s="39"/>
    </row>
    <row r="434" spans="3:4" s="35" customFormat="1" ht="12.95" customHeight="1" x14ac:dyDescent="0.2">
      <c r="C434" s="39"/>
      <c r="D434" s="39"/>
    </row>
    <row r="435" spans="3:4" s="35" customFormat="1" ht="12.95" customHeight="1" x14ac:dyDescent="0.2">
      <c r="C435" s="39"/>
      <c r="D435" s="39"/>
    </row>
    <row r="436" spans="3:4" s="35" customFormat="1" ht="12.95" customHeight="1" x14ac:dyDescent="0.2">
      <c r="C436" s="39"/>
      <c r="D436" s="39"/>
    </row>
    <row r="437" spans="3:4" s="35" customFormat="1" ht="12.95" customHeight="1" x14ac:dyDescent="0.2">
      <c r="C437" s="39"/>
      <c r="D437" s="39"/>
    </row>
    <row r="438" spans="3:4" s="35" customFormat="1" ht="12.95" customHeight="1" x14ac:dyDescent="0.2">
      <c r="C438" s="39"/>
      <c r="D438" s="39"/>
    </row>
    <row r="439" spans="3:4" s="35" customFormat="1" ht="12.95" customHeight="1" x14ac:dyDescent="0.2">
      <c r="C439" s="39"/>
      <c r="D439" s="39"/>
    </row>
    <row r="440" spans="3:4" s="35" customFormat="1" ht="12.95" customHeight="1" x14ac:dyDescent="0.2">
      <c r="C440" s="39"/>
      <c r="D440" s="39"/>
    </row>
    <row r="441" spans="3:4" s="35" customFormat="1" ht="12.95" customHeight="1" x14ac:dyDescent="0.2">
      <c r="C441" s="39"/>
      <c r="D441" s="39"/>
    </row>
    <row r="442" spans="3:4" s="35" customFormat="1" ht="12.95" customHeight="1" x14ac:dyDescent="0.2">
      <c r="C442" s="39"/>
      <c r="D442" s="39"/>
    </row>
    <row r="443" spans="3:4" s="35" customFormat="1" ht="12.95" customHeight="1" x14ac:dyDescent="0.2">
      <c r="C443" s="39"/>
      <c r="D443" s="39"/>
    </row>
    <row r="444" spans="3:4" s="35" customFormat="1" ht="12.95" customHeight="1" x14ac:dyDescent="0.2">
      <c r="C444" s="39"/>
      <c r="D444" s="39"/>
    </row>
    <row r="445" spans="3:4" s="35" customFormat="1" ht="12.95" customHeight="1" x14ac:dyDescent="0.2">
      <c r="C445" s="39"/>
      <c r="D445" s="39"/>
    </row>
    <row r="446" spans="3:4" s="35" customFormat="1" ht="12.95" customHeight="1" x14ac:dyDescent="0.2">
      <c r="C446" s="39"/>
      <c r="D446" s="39"/>
    </row>
    <row r="447" spans="3:4" s="35" customFormat="1" ht="12.95" customHeight="1" x14ac:dyDescent="0.2">
      <c r="C447" s="39"/>
      <c r="D447" s="39"/>
    </row>
    <row r="448" spans="3:4" s="35" customFormat="1" ht="12.95" customHeight="1" x14ac:dyDescent="0.2">
      <c r="C448" s="39"/>
      <c r="D448" s="39"/>
    </row>
    <row r="449" spans="3:4" s="35" customFormat="1" ht="12.95" customHeight="1" x14ac:dyDescent="0.2">
      <c r="C449" s="39"/>
      <c r="D449" s="39"/>
    </row>
    <row r="450" spans="3:4" s="35" customFormat="1" ht="12.95" customHeight="1" x14ac:dyDescent="0.2">
      <c r="C450" s="39"/>
      <c r="D450" s="39"/>
    </row>
    <row r="451" spans="3:4" s="35" customFormat="1" ht="12.95" customHeight="1" x14ac:dyDescent="0.2">
      <c r="C451" s="39"/>
      <c r="D451" s="39"/>
    </row>
    <row r="452" spans="3:4" s="35" customFormat="1" ht="12.95" customHeight="1" x14ac:dyDescent="0.2">
      <c r="C452" s="39"/>
      <c r="D452" s="39"/>
    </row>
    <row r="453" spans="3:4" s="35" customFormat="1" ht="12.95" customHeight="1" x14ac:dyDescent="0.2">
      <c r="C453" s="39"/>
      <c r="D453" s="39"/>
    </row>
    <row r="454" spans="3:4" s="35" customFormat="1" ht="12.95" customHeight="1" x14ac:dyDescent="0.2">
      <c r="C454" s="39"/>
      <c r="D454" s="39"/>
    </row>
    <row r="455" spans="3:4" s="35" customFormat="1" ht="12.95" customHeight="1" x14ac:dyDescent="0.2">
      <c r="C455" s="39"/>
      <c r="D455" s="39"/>
    </row>
    <row r="456" spans="3:4" s="35" customFormat="1" ht="12.95" customHeight="1" x14ac:dyDescent="0.2">
      <c r="C456" s="39"/>
      <c r="D456" s="39"/>
    </row>
    <row r="457" spans="3:4" s="35" customFormat="1" ht="12.95" customHeight="1" x14ac:dyDescent="0.2">
      <c r="C457" s="39"/>
      <c r="D457" s="39"/>
    </row>
    <row r="458" spans="3:4" s="35" customFormat="1" ht="12.95" customHeight="1" x14ac:dyDescent="0.2">
      <c r="C458" s="39"/>
      <c r="D458" s="39"/>
    </row>
    <row r="459" spans="3:4" s="35" customFormat="1" ht="12.95" customHeight="1" x14ac:dyDescent="0.2">
      <c r="C459" s="39"/>
      <c r="D459" s="39"/>
    </row>
    <row r="460" spans="3:4" s="35" customFormat="1" ht="12.95" customHeight="1" x14ac:dyDescent="0.2">
      <c r="C460" s="39"/>
      <c r="D460" s="39"/>
    </row>
    <row r="461" spans="3:4" s="35" customFormat="1" ht="12.95" customHeight="1" x14ac:dyDescent="0.2">
      <c r="C461" s="39"/>
      <c r="D461" s="39"/>
    </row>
    <row r="462" spans="3:4" s="35" customFormat="1" ht="12.95" customHeight="1" x14ac:dyDescent="0.2">
      <c r="C462" s="39"/>
      <c r="D462" s="39"/>
    </row>
    <row r="463" spans="3:4" s="35" customFormat="1" ht="12.95" customHeight="1" x14ac:dyDescent="0.2">
      <c r="C463" s="39"/>
      <c r="D463" s="39"/>
    </row>
    <row r="464" spans="3:4" s="35" customFormat="1" ht="12.95" customHeight="1" x14ac:dyDescent="0.2">
      <c r="C464" s="39"/>
      <c r="D464" s="39"/>
    </row>
    <row r="465" spans="3:4" s="35" customFormat="1" ht="12.95" customHeight="1" x14ac:dyDescent="0.2">
      <c r="C465" s="39"/>
      <c r="D465" s="39"/>
    </row>
    <row r="466" spans="3:4" s="35" customFormat="1" ht="12.95" customHeight="1" x14ac:dyDescent="0.2">
      <c r="C466" s="39"/>
      <c r="D466" s="39"/>
    </row>
    <row r="467" spans="3:4" s="35" customFormat="1" ht="12.95" customHeight="1" x14ac:dyDescent="0.2">
      <c r="C467" s="39"/>
      <c r="D467" s="39"/>
    </row>
    <row r="468" spans="3:4" s="35" customFormat="1" ht="12.95" customHeight="1" x14ac:dyDescent="0.2">
      <c r="C468" s="39"/>
      <c r="D468" s="39"/>
    </row>
    <row r="469" spans="3:4" s="35" customFormat="1" ht="12.95" customHeight="1" x14ac:dyDescent="0.2">
      <c r="C469" s="39"/>
      <c r="D469" s="39"/>
    </row>
    <row r="470" spans="3:4" s="35" customFormat="1" ht="12.95" customHeight="1" x14ac:dyDescent="0.2">
      <c r="C470" s="39"/>
      <c r="D470" s="39"/>
    </row>
    <row r="471" spans="3:4" s="35" customFormat="1" ht="12.95" customHeight="1" x14ac:dyDescent="0.2">
      <c r="C471" s="39"/>
      <c r="D471" s="39"/>
    </row>
    <row r="472" spans="3:4" s="35" customFormat="1" ht="12.95" customHeight="1" x14ac:dyDescent="0.2">
      <c r="C472" s="39"/>
      <c r="D472" s="39"/>
    </row>
    <row r="473" spans="3:4" s="35" customFormat="1" ht="12.95" customHeight="1" x14ac:dyDescent="0.2">
      <c r="C473" s="39"/>
      <c r="D473" s="39"/>
    </row>
    <row r="474" spans="3:4" s="35" customFormat="1" ht="12.95" customHeight="1" x14ac:dyDescent="0.2">
      <c r="C474" s="39"/>
      <c r="D474" s="39"/>
    </row>
    <row r="475" spans="3:4" s="35" customFormat="1" ht="12.95" customHeight="1" x14ac:dyDescent="0.2">
      <c r="C475" s="39"/>
      <c r="D475" s="39"/>
    </row>
    <row r="476" spans="3:4" s="35" customFormat="1" ht="12.95" customHeight="1" x14ac:dyDescent="0.2">
      <c r="C476" s="39"/>
      <c r="D476" s="39"/>
    </row>
    <row r="477" spans="3:4" s="35" customFormat="1" ht="12.95" customHeight="1" x14ac:dyDescent="0.2">
      <c r="C477" s="39"/>
      <c r="D477" s="39"/>
    </row>
    <row r="478" spans="3:4" s="35" customFormat="1" ht="12.95" customHeight="1" x14ac:dyDescent="0.2">
      <c r="C478" s="39"/>
      <c r="D478" s="39"/>
    </row>
    <row r="479" spans="3:4" s="35" customFormat="1" ht="12.95" customHeight="1" x14ac:dyDescent="0.2">
      <c r="C479" s="39"/>
      <c r="D479" s="39"/>
    </row>
    <row r="480" spans="3:4" s="35" customFormat="1" ht="12.95" customHeight="1" x14ac:dyDescent="0.2">
      <c r="C480" s="39"/>
      <c r="D480" s="39"/>
    </row>
    <row r="481" spans="3:4" s="35" customFormat="1" ht="12.95" customHeight="1" x14ac:dyDescent="0.2">
      <c r="C481" s="39"/>
      <c r="D481" s="39"/>
    </row>
    <row r="482" spans="3:4" s="35" customFormat="1" ht="12.95" customHeight="1" x14ac:dyDescent="0.2">
      <c r="C482" s="39"/>
      <c r="D482" s="39"/>
    </row>
    <row r="483" spans="3:4" s="35" customFormat="1" ht="12.95" customHeight="1" x14ac:dyDescent="0.2">
      <c r="C483" s="39"/>
      <c r="D483" s="39"/>
    </row>
    <row r="484" spans="3:4" s="35" customFormat="1" ht="12.95" customHeight="1" x14ac:dyDescent="0.2">
      <c r="C484" s="39"/>
      <c r="D484" s="39"/>
    </row>
    <row r="485" spans="3:4" s="35" customFormat="1" ht="12.95" customHeight="1" x14ac:dyDescent="0.2">
      <c r="C485" s="39"/>
      <c r="D485" s="39"/>
    </row>
    <row r="486" spans="3:4" s="35" customFormat="1" ht="12.95" customHeight="1" x14ac:dyDescent="0.2">
      <c r="C486" s="39"/>
      <c r="D486" s="39"/>
    </row>
    <row r="487" spans="3:4" s="35" customFormat="1" ht="12.95" customHeight="1" x14ac:dyDescent="0.2">
      <c r="C487" s="39"/>
      <c r="D487" s="39"/>
    </row>
    <row r="488" spans="3:4" s="35" customFormat="1" ht="12.95" customHeight="1" x14ac:dyDescent="0.2">
      <c r="C488" s="39"/>
      <c r="D488" s="39"/>
    </row>
    <row r="489" spans="3:4" s="35" customFormat="1" ht="12.95" customHeight="1" x14ac:dyDescent="0.2">
      <c r="C489" s="39"/>
      <c r="D489" s="39"/>
    </row>
    <row r="490" spans="3:4" s="35" customFormat="1" ht="12.95" customHeight="1" x14ac:dyDescent="0.2">
      <c r="C490" s="39"/>
      <c r="D490" s="39"/>
    </row>
    <row r="491" spans="3:4" s="35" customFormat="1" ht="12.95" customHeight="1" x14ac:dyDescent="0.2">
      <c r="C491" s="39"/>
      <c r="D491" s="39"/>
    </row>
    <row r="492" spans="3:4" s="35" customFormat="1" ht="12.95" customHeight="1" x14ac:dyDescent="0.2">
      <c r="C492" s="39"/>
      <c r="D492" s="39"/>
    </row>
    <row r="493" spans="3:4" s="35" customFormat="1" ht="12.95" customHeight="1" x14ac:dyDescent="0.2">
      <c r="C493" s="39"/>
      <c r="D493" s="39"/>
    </row>
    <row r="494" spans="3:4" s="35" customFormat="1" ht="12.95" customHeight="1" x14ac:dyDescent="0.2">
      <c r="C494" s="39"/>
      <c r="D494" s="39"/>
    </row>
    <row r="495" spans="3:4" s="35" customFormat="1" ht="12.95" customHeight="1" x14ac:dyDescent="0.2">
      <c r="C495" s="39"/>
      <c r="D495" s="39"/>
    </row>
    <row r="496" spans="3:4" s="35" customFormat="1" ht="12.95" customHeight="1" x14ac:dyDescent="0.2">
      <c r="C496" s="39"/>
      <c r="D496" s="39"/>
    </row>
    <row r="497" spans="3:4" s="35" customFormat="1" ht="12.95" customHeight="1" x14ac:dyDescent="0.2">
      <c r="C497" s="39"/>
      <c r="D497" s="39"/>
    </row>
    <row r="498" spans="3:4" s="35" customFormat="1" ht="12.95" customHeight="1" x14ac:dyDescent="0.2">
      <c r="C498" s="39"/>
      <c r="D498" s="39"/>
    </row>
    <row r="499" spans="3:4" s="35" customFormat="1" ht="12.95" customHeight="1" x14ac:dyDescent="0.2">
      <c r="C499" s="39"/>
      <c r="D499" s="39"/>
    </row>
    <row r="500" spans="3:4" s="35" customFormat="1" ht="12.95" customHeight="1" x14ac:dyDescent="0.2">
      <c r="C500" s="39"/>
      <c r="D500" s="39"/>
    </row>
    <row r="501" spans="3:4" s="35" customFormat="1" ht="12.95" customHeight="1" x14ac:dyDescent="0.2">
      <c r="C501" s="39"/>
      <c r="D501" s="39"/>
    </row>
    <row r="502" spans="3:4" s="35" customFormat="1" ht="12.95" customHeight="1" x14ac:dyDescent="0.2">
      <c r="C502" s="39"/>
      <c r="D502" s="39"/>
    </row>
    <row r="503" spans="3:4" s="35" customFormat="1" ht="12.95" customHeight="1" x14ac:dyDescent="0.2">
      <c r="C503" s="39"/>
      <c r="D503" s="39"/>
    </row>
    <row r="504" spans="3:4" s="35" customFormat="1" ht="12.95" customHeight="1" x14ac:dyDescent="0.2">
      <c r="C504" s="39"/>
      <c r="D504" s="39"/>
    </row>
    <row r="505" spans="3:4" s="35" customFormat="1" ht="12.95" customHeight="1" x14ac:dyDescent="0.2">
      <c r="C505" s="39"/>
      <c r="D505" s="39"/>
    </row>
    <row r="506" spans="3:4" s="35" customFormat="1" ht="12.95" customHeight="1" x14ac:dyDescent="0.2">
      <c r="C506" s="39"/>
      <c r="D506" s="39"/>
    </row>
    <row r="507" spans="3:4" s="35" customFormat="1" ht="12.95" customHeight="1" x14ac:dyDescent="0.2">
      <c r="C507" s="39"/>
      <c r="D507" s="39"/>
    </row>
    <row r="508" spans="3:4" s="35" customFormat="1" ht="12.95" customHeight="1" x14ac:dyDescent="0.2">
      <c r="C508" s="39"/>
      <c r="D508" s="39"/>
    </row>
    <row r="509" spans="3:4" s="35" customFormat="1" ht="12.95" customHeight="1" x14ac:dyDescent="0.2">
      <c r="C509" s="39"/>
      <c r="D509" s="39"/>
    </row>
    <row r="510" spans="3:4" s="35" customFormat="1" ht="12.95" customHeight="1" x14ac:dyDescent="0.2">
      <c r="C510" s="39"/>
      <c r="D510" s="39"/>
    </row>
    <row r="511" spans="3:4" s="35" customFormat="1" ht="12.95" customHeight="1" x14ac:dyDescent="0.2">
      <c r="C511" s="39"/>
      <c r="D511" s="39"/>
    </row>
    <row r="512" spans="3:4" s="35" customFormat="1" ht="12.95" customHeight="1" x14ac:dyDescent="0.2">
      <c r="C512" s="39"/>
      <c r="D512" s="39"/>
    </row>
    <row r="513" spans="3:4" s="35" customFormat="1" ht="12.95" customHeight="1" x14ac:dyDescent="0.2">
      <c r="C513" s="39"/>
      <c r="D513" s="39"/>
    </row>
    <row r="514" spans="3:4" s="35" customFormat="1" ht="12.95" customHeight="1" x14ac:dyDescent="0.2">
      <c r="C514" s="39"/>
      <c r="D514" s="39"/>
    </row>
    <row r="515" spans="3:4" s="35" customFormat="1" ht="12.95" customHeight="1" x14ac:dyDescent="0.2">
      <c r="C515" s="39"/>
      <c r="D515" s="39"/>
    </row>
    <row r="516" spans="3:4" s="35" customFormat="1" ht="12.95" customHeight="1" x14ac:dyDescent="0.2">
      <c r="C516" s="39"/>
      <c r="D516" s="39"/>
    </row>
    <row r="517" spans="3:4" s="35" customFormat="1" ht="12.95" customHeight="1" x14ac:dyDescent="0.2">
      <c r="C517" s="39"/>
      <c r="D517" s="39"/>
    </row>
    <row r="518" spans="3:4" s="35" customFormat="1" ht="12.95" customHeight="1" x14ac:dyDescent="0.2">
      <c r="C518" s="39"/>
      <c r="D518" s="39"/>
    </row>
    <row r="519" spans="3:4" s="35" customFormat="1" ht="12.95" customHeight="1" x14ac:dyDescent="0.2">
      <c r="C519" s="39"/>
      <c r="D519" s="39"/>
    </row>
    <row r="520" spans="3:4" s="35" customFormat="1" ht="12.95" customHeight="1" x14ac:dyDescent="0.2">
      <c r="C520" s="39"/>
      <c r="D520" s="39"/>
    </row>
    <row r="521" spans="3:4" s="35" customFormat="1" ht="12.95" customHeight="1" x14ac:dyDescent="0.2">
      <c r="C521" s="39"/>
      <c r="D521" s="39"/>
    </row>
    <row r="522" spans="3:4" s="35" customFormat="1" ht="12.95" customHeight="1" x14ac:dyDescent="0.2">
      <c r="C522" s="39"/>
      <c r="D522" s="39"/>
    </row>
    <row r="523" spans="3:4" s="35" customFormat="1" ht="12.95" customHeight="1" x14ac:dyDescent="0.2">
      <c r="C523" s="39"/>
      <c r="D523" s="39"/>
    </row>
    <row r="524" spans="3:4" s="35" customFormat="1" ht="12.95" customHeight="1" x14ac:dyDescent="0.2">
      <c r="C524" s="39"/>
      <c r="D524" s="39"/>
    </row>
    <row r="525" spans="3:4" s="35" customFormat="1" ht="12.95" customHeight="1" x14ac:dyDescent="0.2">
      <c r="C525" s="39"/>
      <c r="D525" s="39"/>
    </row>
    <row r="526" spans="3:4" s="35" customFormat="1" ht="12.95" customHeight="1" x14ac:dyDescent="0.2">
      <c r="C526" s="39"/>
      <c r="D526" s="39"/>
    </row>
    <row r="527" spans="3:4" s="35" customFormat="1" ht="12.95" customHeight="1" x14ac:dyDescent="0.2">
      <c r="C527" s="39"/>
      <c r="D527" s="39"/>
    </row>
    <row r="528" spans="3:4" s="35" customFormat="1" ht="12.95" customHeight="1" x14ac:dyDescent="0.2">
      <c r="C528" s="39"/>
      <c r="D528" s="39"/>
    </row>
    <row r="529" spans="3:4" s="35" customFormat="1" ht="12.95" customHeight="1" x14ac:dyDescent="0.2">
      <c r="C529" s="39"/>
      <c r="D529" s="39"/>
    </row>
    <row r="530" spans="3:4" s="35" customFormat="1" ht="12.95" customHeight="1" x14ac:dyDescent="0.2">
      <c r="C530" s="39"/>
      <c r="D530" s="39"/>
    </row>
    <row r="531" spans="3:4" s="35" customFormat="1" ht="12.95" customHeight="1" x14ac:dyDescent="0.2">
      <c r="C531" s="39"/>
      <c r="D531" s="39"/>
    </row>
    <row r="532" spans="3:4" s="35" customFormat="1" ht="12.95" customHeight="1" x14ac:dyDescent="0.2">
      <c r="C532" s="39"/>
      <c r="D532" s="39"/>
    </row>
    <row r="533" spans="3:4" s="35" customFormat="1" ht="12.95" customHeight="1" x14ac:dyDescent="0.2">
      <c r="C533" s="39"/>
      <c r="D533" s="39"/>
    </row>
    <row r="534" spans="3:4" s="35" customFormat="1" ht="12.95" customHeight="1" x14ac:dyDescent="0.2">
      <c r="C534" s="39"/>
      <c r="D534" s="39"/>
    </row>
    <row r="535" spans="3:4" s="35" customFormat="1" ht="12.95" customHeight="1" x14ac:dyDescent="0.2">
      <c r="C535" s="39"/>
      <c r="D535" s="39"/>
    </row>
    <row r="536" spans="3:4" s="35" customFormat="1" ht="12.95" customHeight="1" x14ac:dyDescent="0.2">
      <c r="C536" s="39"/>
      <c r="D536" s="39"/>
    </row>
    <row r="537" spans="3:4" s="35" customFormat="1" ht="12.95" customHeight="1" x14ac:dyDescent="0.2">
      <c r="C537" s="39"/>
      <c r="D537" s="39"/>
    </row>
    <row r="538" spans="3:4" s="35" customFormat="1" ht="12.95" customHeight="1" x14ac:dyDescent="0.2">
      <c r="C538" s="39"/>
      <c r="D538" s="39"/>
    </row>
    <row r="539" spans="3:4" s="35" customFormat="1" ht="12.95" customHeight="1" x14ac:dyDescent="0.2">
      <c r="C539" s="39"/>
      <c r="D539" s="39"/>
    </row>
    <row r="540" spans="3:4" s="35" customFormat="1" ht="12.95" customHeight="1" x14ac:dyDescent="0.2">
      <c r="C540" s="39"/>
      <c r="D540" s="39"/>
    </row>
    <row r="541" spans="3:4" s="35" customFormat="1" ht="12.95" customHeight="1" x14ac:dyDescent="0.2">
      <c r="C541" s="39"/>
      <c r="D541" s="39"/>
    </row>
    <row r="542" spans="3:4" s="35" customFormat="1" ht="12.95" customHeight="1" x14ac:dyDescent="0.2">
      <c r="C542" s="39"/>
      <c r="D542" s="39"/>
    </row>
    <row r="543" spans="3:4" s="35" customFormat="1" ht="12.95" customHeight="1" x14ac:dyDescent="0.2">
      <c r="C543" s="39"/>
      <c r="D543" s="39"/>
    </row>
    <row r="544" spans="3:4" s="35" customFormat="1" ht="12.95" customHeight="1" x14ac:dyDescent="0.2">
      <c r="C544" s="39"/>
      <c r="D544" s="39"/>
    </row>
    <row r="545" spans="3:4" s="35" customFormat="1" ht="12.95" customHeight="1" x14ac:dyDescent="0.2">
      <c r="C545" s="39"/>
      <c r="D545" s="39"/>
    </row>
    <row r="546" spans="3:4" s="35" customFormat="1" ht="12.95" customHeight="1" x14ac:dyDescent="0.2">
      <c r="C546" s="39"/>
      <c r="D546" s="39"/>
    </row>
    <row r="547" spans="3:4" s="35" customFormat="1" ht="12.95" customHeight="1" x14ac:dyDescent="0.2">
      <c r="C547" s="39"/>
      <c r="D547" s="39"/>
    </row>
    <row r="548" spans="3:4" s="35" customFormat="1" ht="12.95" customHeight="1" x14ac:dyDescent="0.2">
      <c r="C548" s="39"/>
      <c r="D548" s="39"/>
    </row>
    <row r="549" spans="3:4" s="35" customFormat="1" ht="12.95" customHeight="1" x14ac:dyDescent="0.2">
      <c r="C549" s="39"/>
      <c r="D549" s="39"/>
    </row>
    <row r="550" spans="3:4" s="35" customFormat="1" ht="12.95" customHeight="1" x14ac:dyDescent="0.2">
      <c r="C550" s="39"/>
      <c r="D550" s="39"/>
    </row>
    <row r="551" spans="3:4" s="35" customFormat="1" ht="12.95" customHeight="1" x14ac:dyDescent="0.2">
      <c r="C551" s="39"/>
      <c r="D551" s="39"/>
    </row>
    <row r="552" spans="3:4" s="35" customFormat="1" ht="12.95" customHeight="1" x14ac:dyDescent="0.2">
      <c r="C552" s="39"/>
      <c r="D552" s="39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  <row r="6940" spans="3:4" x14ac:dyDescent="0.2">
      <c r="C6940" s="4"/>
      <c r="D6940" s="4"/>
    </row>
  </sheetData>
  <phoneticPr fontId="8" type="noConversion"/>
  <hyperlinks>
    <hyperlink ref="H62638" r:id="rId1" display="http://vsolj.cetus-net.org/bulletin.html"/>
    <hyperlink ref="H62631" r:id="rId2" display="https://www.aavso.org/ejaavso"/>
    <hyperlink ref="I62638" r:id="rId3" display="http://vsolj.cetus-net.org/bulletin.html"/>
    <hyperlink ref="AQ56289" r:id="rId4" display="http://cdsbib.u-strasbg.fr/cgi-bin/cdsbib?1990RMxAA..21..381G"/>
    <hyperlink ref="H62635" r:id="rId5" display="https://www.aavso.org/ejaavso"/>
    <hyperlink ref="AP3653" r:id="rId6" display="http://cdsbib.u-strasbg.fr/cgi-bin/cdsbib?1990RMxAA..21..381G"/>
    <hyperlink ref="AP3656" r:id="rId7" display="http://cdsbib.u-strasbg.fr/cgi-bin/cdsbib?1990RMxAA..21..381G"/>
    <hyperlink ref="AP3654" r:id="rId8" display="http://cdsbib.u-strasbg.fr/cgi-bin/cdsbib?1990RMxAA..21..381G"/>
    <hyperlink ref="AP3638" r:id="rId9" display="http://cdsbib.u-strasbg.fr/cgi-bin/cdsbib?1990RMxAA..21..381G"/>
    <hyperlink ref="AQ3867" r:id="rId10" display="http://cdsbib.u-strasbg.fr/cgi-bin/cdsbib?1990RMxAA..21..381G"/>
    <hyperlink ref="AQ3871" r:id="rId11" display="http://cdsbib.u-strasbg.fr/cgi-bin/cdsbib?1990RMxAA..21..381G"/>
    <hyperlink ref="AQ63551" r:id="rId12" display="http://cdsbib.u-strasbg.fr/cgi-bin/cdsbib?1990RMxAA..21..381G"/>
    <hyperlink ref="I759" r:id="rId13" display="http://vsolj.cetus-net.org/bulletin.html"/>
    <hyperlink ref="H759" r:id="rId14" display="http://vsolj.cetus-net.org/bulletin.html"/>
    <hyperlink ref="AQ64212" r:id="rId15" display="http://cdsbib.u-strasbg.fr/cgi-bin/cdsbib?1990RMxAA..21..381G"/>
    <hyperlink ref="AQ64211" r:id="rId16" display="http://cdsbib.u-strasbg.fr/cgi-bin/cdsbib?1990RMxAA..21..381G"/>
    <hyperlink ref="AP1929" r:id="rId17" display="http://cdsbib.u-strasbg.fr/cgi-bin/cdsbib?1990RMxAA..21..381G"/>
    <hyperlink ref="AP1947" r:id="rId18" display="http://cdsbib.u-strasbg.fr/cgi-bin/cdsbib?1990RMxAA..21..381G"/>
    <hyperlink ref="AP1948" r:id="rId19" display="http://cdsbib.u-strasbg.fr/cgi-bin/cdsbib?1990RMxAA..21..381G"/>
    <hyperlink ref="AP1944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2023-12-31T01:00:56Z</dcterms:modified>
</cp:coreProperties>
</file>