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5154D82-03D1-479B-8F16-9BAE3BBF9E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E22" i="1"/>
  <c r="F22" i="1"/>
  <c r="G22" i="1"/>
  <c r="K22" i="1"/>
  <c r="Q23" i="1"/>
  <c r="C21" i="1"/>
  <c r="Q21" i="1"/>
  <c r="E21" i="1"/>
  <c r="F21" i="1"/>
  <c r="G21" i="1"/>
  <c r="I21" i="1"/>
  <c r="Q22" i="1"/>
  <c r="A21" i="1"/>
  <c r="C12" i="1"/>
  <c r="C11" i="1"/>
  <c r="O23" i="1" l="1"/>
  <c r="C15" i="1"/>
  <c r="C18" i="1" s="1"/>
  <c r="O22" i="1"/>
  <c r="O21" i="1"/>
  <c r="C16" i="1"/>
  <c r="D18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<sst xmlns="http://schemas.openxmlformats.org/spreadsheetml/2006/main" count="54" uniqueCount="51">
  <si>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</si>
  <si>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</si>
  <si>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</si>
  <si>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</si>
  <si>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</si>
  <si>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</si>
  <si>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</si>
  <si>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</si>
  <si>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</si>
  <si>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</si>
  <si>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</si>
  <si>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</si>
  <si>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</si>
  <si>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</si>
  <si>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</si>
  <si>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</si>
  <si>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</si>
  <si>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</si>
  <si>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</si>
  <si>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</si>
  <si>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</si>
  <si>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</si>
  <si>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</si>
  <si>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</si>
  <si>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</si>
  <si>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</si>
  <si>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</si>
  <si>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</si>
  <si>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</si>
  <si>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</si>
  <si>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</si>
  <si>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</si>
  <si>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</si>
  <si>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</si>
  <si>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</si>
  <si>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</si>
  <si>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</si>
  <si>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</si>
  <si>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EL Tuc</t>
  </si>
  <si>
    <t>EL Tuc / GSC 8846-0581</t>
  </si>
  <si>
    <t>EW</t>
  </si>
  <si>
    <t>BRNO</t>
  </si>
  <si>
    <t>OEJV 0160</t>
  </si>
  <si>
    <t>II</t>
  </si>
  <si>
    <t>I</t>
  </si>
  <si>
    <t>OEJV 0179</t>
  </si>
  <si>
    <t>pg</t>
  </si>
  <si>
    <t>vis</t>
  </si>
  <si>
    <t>PE</t>
  </si>
  <si>
    <t>CCD</t>
  </si>
  <si>
    <t>G8846-0581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</si>
</sst>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Tuc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3F-40B4-8846-32C2D113AA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3F-40B4-8846-32C2D113AA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3F-40B4-8846-32C2D113AA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6.7430000002786983E-2</c:v>
                </c:pt>
                <c:pt idx="2">
                  <c:v>4.6929999996791594E-2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3F-40B4-8846-32C2D113AA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3F-40B4-8846-32C2D113AA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3F-40B4-8846-32C2D113AA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3F-40B4-8846-32C2D113AA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0.10413827339481757</c:v>
                </c:pt>
                <c:pt idx="1">
                  <c:v>6.7430000002786983E-2</c:v>
                </c:pt>
                <c:pt idx="2">
                  <c:v>4.6929999996791594E-2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3F-40B4-8846-32C2D113AA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3733.5</c:v>
                </c:pt>
                <c:pt idx="2">
                  <c:v>5818.5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3F-40B4-8846-32C2D113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488184"/>
        <c:axId val="1"/>
      </c:scatterChart>
      <c:valAx>
        <c:axId val="630488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488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5BA1A2-79DB-F5C8-D3D5-5ABC2F878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55004.67</v>
      </c>
      <c r="D7" s="28" t="s">
        <v>41</v>
      </c>
    </row>
    <row r="8" spans="1:6" x14ac:dyDescent="0.2">
      <c r="A8" t="s">
        <v>3</v>
      </c>
      <c r="C8" s="36">
        <v>0.3372</v>
      </c>
      <c r="D8" s="28" t="s">
        <v>41</v>
      </c>
    </row>
    <row r="9" spans="1:6" x14ac:dyDescent="0.2">
      <c r="A9" s="24" t="s">
        <v>32</v>
      </c>
      <c r="B9" s="3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0.10413827339481757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-9.8321342954414328E-6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56966.546534916066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0.33719016786570455</v>
      </c>
      <c r="E16" s="14" t="s">
        <v>30</v>
      </c>
      <c r="F16" s="15">
        <v>56673.639397916668</v>
      </c>
    </row>
    <row r="17" spans="1:21" ht="13.5" thickBot="1" x14ac:dyDescent="0.25">
      <c r="A17" s="14" t="s">
        <v>27</v>
      </c>
      <c r="B17" s="10"/>
      <c r="C17" s="10">
        <v>1</v>
      </c>
      <c r="E17" s="14" t="s">
        <v>35</v>
      </c>
      <c r="F17" s="15">
        <v>4950.5</v>
      </c>
    </row>
    <row r="18" spans="1:21" ht="14.25" thickTop="1" thickBot="1" x14ac:dyDescent="0.25">
      <c r="A18" s="16" t="s">
        <v>5</v>
      </c>
      <c r="B18" s="10"/>
      <c r="C18" s="19">
        <f ca="1">+C15</f>
        <v>56966.546534916066</v>
      </c>
      <c r="D18" s="20">
        <f ca="1">+C16</f>
        <v>0.33719016786570455</v>
      </c>
      <c r="E18" s="14" t="s">
        <v>36</v>
      </c>
      <c r="F18" s="23" t="e">
        <v>#DIV/0!</v>
      </c>
    </row>
    <row r="19" spans="1:21" ht="13.5" thickTop="1" x14ac:dyDescent="0.2">
      <c r="E19" s="14" t="s">
        <v>31</v>
      </c>
      <c r="F19" s="18" t="e">
        <v>#DIV/0!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tr">
        <f>D$7</f>
        <v>BRNO</v>
      </c>
      <c r="C21" s="8">
        <f>C$7</f>
        <v>55004.67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0.10413827339481757</v>
      </c>
      <c r="Q21" s="2">
        <f>+C21-15018.5</f>
        <v>39986.17</v>
      </c>
    </row>
    <row r="22" spans="1:21" x14ac:dyDescent="0.2">
      <c r="A22" s="29" t="s">
        <v>42</v>
      </c>
      <c r="B22" s="30" t="s">
        <v>43</v>
      </c>
      <c r="C22" s="31">
        <v>56263.673629999998</v>
      </c>
      <c r="D22" s="31">
        <v>6.9999999999999999E-4</v>
      </c>
      <c r="E22">
        <f>+(C22-C$7)/C$8</f>
        <v>3733.6999703440074</v>
      </c>
      <c r="F22">
        <f>ROUND(2*E22,0)/2</f>
        <v>3733.5</v>
      </c>
      <c r="G22">
        <f>+C22-(C$7+F22*C$8)</f>
        <v>6.7430000002786983E-2</v>
      </c>
      <c r="K22">
        <f>+G22</f>
        <v>6.7430000002786983E-2</v>
      </c>
      <c r="O22">
        <f ca="1">+C$11+C$12*$F22</f>
        <v>6.7430000002786983E-2</v>
      </c>
      <c r="Q22" s="2">
        <f>+C22-15018.5</f>
        <v>41245.173629999998</v>
      </c>
    </row>
    <row r="23" spans="1:21" x14ac:dyDescent="0.2">
      <c r="A23" s="32" t="s">
        <v>45</v>
      </c>
      <c r="B23" s="33" t="s">
        <v>44</v>
      </c>
      <c r="C23" s="34">
        <v>56966.715129999997</v>
      </c>
      <c r="D23" s="34">
        <v>2.9999999999999997E-4</v>
      </c>
      <c r="E23">
        <f>+(C23-C$7)/C$8</f>
        <v>5818.6391755634595</v>
      </c>
      <c r="F23">
        <f>ROUND(2*E23,0)/2</f>
        <v>5818.5</v>
      </c>
      <c r="G23">
        <f>+C23-(C$7+F23*C$8)</f>
        <v>4.6929999996791594E-2</v>
      </c>
      <c r="K23">
        <f>+G23</f>
        <v>4.6929999996791594E-2</v>
      </c>
      <c r="O23">
        <f ca="1">+C$11+C$12*$F23</f>
        <v>4.6929999996791594E-2</v>
      </c>
      <c r="Q23" s="2">
        <f>+C23-15018.5</f>
        <v>41948.215129999997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2024-01-17T00:55:48Z</dcterms:modified>
</cp:coreProperties>
</file>