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C8704BB-C492-4EAA-A23A-D96FD3B67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K28" i="1" s="1"/>
  <c r="Q28" i="1"/>
  <c r="E22" i="1"/>
  <c r="F22" i="1"/>
  <c r="G22" i="1" s="1"/>
  <c r="L22" i="1" s="1"/>
  <c r="Q22" i="1"/>
  <c r="E23" i="1"/>
  <c r="F23" i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/>
  <c r="G26" i="1" s="1"/>
  <c r="L26" i="1" s="1"/>
  <c r="Q26" i="1"/>
  <c r="E27" i="1"/>
  <c r="F27" i="1"/>
  <c r="G27" i="1" s="1"/>
  <c r="L27" i="1" s="1"/>
  <c r="Q27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8" i="1" l="1"/>
  <c r="O24" i="1"/>
  <c r="O23" i="1"/>
  <c r="O27" i="1"/>
  <c r="O22" i="1"/>
  <c r="O26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<sst xmlns="http://schemas.openxmlformats.org/spreadsheetml/2006/main" count="70" uniqueCount="52">
  <si>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</si>
  <si>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</si>
  <si>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</si>
  <si>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</si>
  <si>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</si>
  <si>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</si>
  <si>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</si>
  <si>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</si>
  <si>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</si>
  <si>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</si>
  <si>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</si>
  <si>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</si>
  <si>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</si>
  <si>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</si>
  <si>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</si>
  <si>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</si>
  <si>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</si>
  <si>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</si>
  <si>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</si>
  <si>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</si>
  <si>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</si>
  <si>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</si>
  <si>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</si>
  <si>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</si>
  <si>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</si>
  <si>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</si>
  <si>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</si>
  <si>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</si>
  <si>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</si>
  <si>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</si>
  <si>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</si>
  <si>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</si>
  <si>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</si>
  <si>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</si>
  <si>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</si>
  <si>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</si>
  <si>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</si>
  <si>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CCD</t>
  </si>
  <si>
    <t>XX Xxx</t>
  </si>
  <si>
    <t>Local time</t>
  </si>
  <si>
    <t>Add Star</t>
  </si>
  <si>
    <t>TESS/BAJ/RAA</t>
  </si>
  <si>
    <t>I</t>
  </si>
  <si>
    <t>II</t>
  </si>
  <si>
    <t>NSV 14537 Tuc</t>
  </si>
  <si>
    <t>TESS</t>
  </si>
  <si>
    <t>VSS SEB Gp</t>
  </si>
  <si>
    <t>BMGA</t>
  </si>
  <si>
    <t>EA</t>
  </si>
  <si>
    <t>S1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</si>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</sst>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000000000"/>
    <numFmt numFmtId="167" formatCode="0.00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1" fillId="0" borderId="0" xfId="0" applyFont="1">
      <alignment vertical="top"/>
    </xf>
    <xf numFmtId="0" fontId="3" fillId="0" borderId="0" xfId="0" applyFont="1" applyAlignment="1"/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166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/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167" fontId="15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167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7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14537 Tuc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  <c:pt idx="7">
                  <c:v>23362.5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  <c:pt idx="7">
                  <c:v>23362.5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  <c:pt idx="7">
                  <c:v>23362.5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  <c:pt idx="7">
                  <c:v>23362.5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8.444900022004731E-2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  <c:pt idx="7">
                  <c:v>23362.5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-5.7394689800275955E-2</c:v>
                </c:pt>
                <c:pt idx="2">
                  <c:v>-5.6752939970465377E-2</c:v>
                </c:pt>
                <c:pt idx="3">
                  <c:v>-5.779517979681259E-2</c:v>
                </c:pt>
                <c:pt idx="4">
                  <c:v>-5.5838780142948963E-2</c:v>
                </c:pt>
                <c:pt idx="5">
                  <c:v>-5.8011039895063732E-2</c:v>
                </c:pt>
                <c:pt idx="6">
                  <c:v>-5.6701350171351805E-2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  <c:pt idx="7">
                  <c:v>23362.5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4.9899999999999999E-4</c:v>
                  </c:pt>
                  <c:pt idx="2">
                    <c:v>5.5099999999999995E-4</c:v>
                  </c:pt>
                  <c:pt idx="3">
                    <c:v>5.1199999999999998E-4</c:v>
                  </c:pt>
                  <c:pt idx="4">
                    <c:v>5.5900000000000004E-4</c:v>
                  </c:pt>
                  <c:pt idx="5">
                    <c:v>6.1399999999999996E-4</c:v>
                  </c:pt>
                  <c:pt idx="6">
                    <c:v>5.8E-4</c:v>
                  </c:pt>
                  <c:pt idx="7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  <c:pt idx="7">
                  <c:v>23362.5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  <c:pt idx="7">
                  <c:v>23362.5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-3.3738909650233434E-2</c:v>
                </c:pt>
                <c:pt idx="1">
                  <c:v>-3.2114712913750482E-2</c:v>
                </c:pt>
                <c:pt idx="2">
                  <c:v>-3.2114667955776208E-2</c:v>
                </c:pt>
                <c:pt idx="3">
                  <c:v>-3.2111475939602979E-2</c:v>
                </c:pt>
                <c:pt idx="4">
                  <c:v>-3.2111430981628705E-2</c:v>
                </c:pt>
                <c:pt idx="5">
                  <c:v>-3.2107789385712772E-2</c:v>
                </c:pt>
                <c:pt idx="6">
                  <c:v>-3.2107744427738498E-2</c:v>
                </c:pt>
                <c:pt idx="7">
                  <c:v>-3.1638248302428021E-2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18063.5</c:v>
                </c:pt>
                <c:pt idx="2">
                  <c:v>18064</c:v>
                </c:pt>
                <c:pt idx="3">
                  <c:v>18099.5</c:v>
                </c:pt>
                <c:pt idx="4">
                  <c:v>18100</c:v>
                </c:pt>
                <c:pt idx="5">
                  <c:v>18140.5</c:v>
                </c:pt>
                <c:pt idx="6">
                  <c:v>18141</c:v>
                </c:pt>
                <c:pt idx="7">
                  <c:v>23362.5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" customWidth="1"/>
  </cols>
  <sheetData>
    <row r="1" spans="1:22" ht="20.25" x14ac:dyDescent="0.3">
      <c r="A1" s="24" t="s">
        <v>44</v>
      </c>
      <c r="F1" s="19" t="s">
        <v>40</v>
      </c>
      <c r="G1" s="15"/>
      <c r="H1" s="12"/>
      <c r="I1" s="20"/>
      <c r="J1" s="21" t="s">
        <v>38</v>
      </c>
      <c r="K1" s="14"/>
      <c r="L1" s="16"/>
      <c r="M1" s="17"/>
      <c r="N1" s="17"/>
      <c r="O1" s="18"/>
      <c r="S1" s="44"/>
      <c r="T1" s="45"/>
      <c r="U1" s="44"/>
      <c r="V1" s="44"/>
    </row>
    <row r="2" spans="1:22" s="32" customFormat="1" ht="12.95" customHeight="1" x14ac:dyDescent="0.2">
      <c r="A2" s="32" t="s">
        <v>23</v>
      </c>
      <c r="B2" s="32" t="s">
        <v>48</v>
      </c>
      <c r="C2" s="22"/>
      <c r="D2" s="33"/>
      <c r="S2" s="45"/>
      <c r="T2" s="45"/>
      <c r="U2" s="45"/>
      <c r="V2" s="45"/>
    </row>
    <row r="3" spans="1:22" s="32" customFormat="1" ht="12.95" customHeight="1" x14ac:dyDescent="0.2">
      <c r="S3" s="45"/>
      <c r="T3" s="45"/>
      <c r="U3" s="45"/>
      <c r="V3" s="45"/>
    </row>
    <row r="4" spans="1:22" s="32" customFormat="1" ht="12.95" customHeight="1" x14ac:dyDescent="0.2">
      <c r="A4" s="34" t="s">
        <v>0</v>
      </c>
      <c r="C4" s="33" t="s">
        <v>36</v>
      </c>
      <c r="D4" s="33" t="s">
        <v>36</v>
      </c>
      <c r="S4" s="45"/>
      <c r="T4" s="45"/>
      <c r="U4" s="45"/>
      <c r="V4" s="45"/>
    </row>
    <row r="5" spans="1:22" s="32" customFormat="1" ht="12.95" customHeight="1" x14ac:dyDescent="0.2">
      <c r="A5" s="25" t="s">
        <v>27</v>
      </c>
      <c r="B5" s="35"/>
      <c r="C5" s="23">
        <v>-9.5</v>
      </c>
      <c r="D5" s="35" t="s">
        <v>28</v>
      </c>
      <c r="E5" s="35"/>
      <c r="S5" s="45"/>
      <c r="T5" s="45"/>
      <c r="U5" s="45"/>
      <c r="V5" s="45"/>
    </row>
    <row r="6" spans="1:22" s="32" customFormat="1" ht="12.95" customHeight="1" x14ac:dyDescent="0.2">
      <c r="A6" s="34" t="s">
        <v>1</v>
      </c>
      <c r="S6" s="45"/>
      <c r="T6" s="45"/>
      <c r="U6" s="45"/>
      <c r="V6" s="45"/>
    </row>
    <row r="7" spans="1:22" s="32" customFormat="1" ht="12.95" customHeight="1" x14ac:dyDescent="0.2">
      <c r="A7" s="32" t="s">
        <v>2</v>
      </c>
      <c r="C7" s="46">
        <v>51863.62</v>
      </c>
      <c r="D7" s="26"/>
      <c r="S7" s="45"/>
      <c r="T7" s="45"/>
      <c r="U7" s="45"/>
      <c r="V7" s="45"/>
    </row>
    <row r="8" spans="1:22" s="32" customFormat="1" ht="12.95" customHeight="1" x14ac:dyDescent="0.2">
      <c r="A8" s="32" t="s">
        <v>3</v>
      </c>
      <c r="C8" s="46">
        <v>0.35772599999999999</v>
      </c>
      <c r="D8" s="26"/>
      <c r="S8" s="45"/>
      <c r="T8" s="45"/>
      <c r="U8" s="45"/>
      <c r="V8" s="45"/>
    </row>
    <row r="9" spans="1:22" s="32" customFormat="1" ht="12.95" customHeight="1" x14ac:dyDescent="0.2">
      <c r="A9" s="5" t="s">
        <v>31</v>
      </c>
      <c r="B9" s="10">
        <v>21</v>
      </c>
      <c r="C9" s="8"/>
      <c r="D9" s="9"/>
      <c r="S9" s="45"/>
      <c r="T9" s="45"/>
      <c r="U9" s="45"/>
      <c r="V9" s="45"/>
    </row>
    <row r="10" spans="1:22" s="32" customFormat="1" ht="12.95" customHeight="1" thickBot="1" x14ac:dyDescent="0.25">
      <c r="A10" s="35"/>
      <c r="B10" s="35"/>
      <c r="C10" s="37" t="s">
        <v>19</v>
      </c>
      <c r="D10" s="37" t="s">
        <v>20</v>
      </c>
      <c r="E10" s="35"/>
      <c r="S10" s="45"/>
      <c r="T10" s="45"/>
      <c r="U10" s="45"/>
      <c r="V10" s="45"/>
    </row>
    <row r="11" spans="1:22" s="32" customFormat="1" ht="12.95" customHeight="1" x14ac:dyDescent="0.2">
      <c r="A11" s="35" t="s">
        <v>15</v>
      </c>
      <c r="B11" s="35"/>
      <c r="C11" s="7">
        <f ca="1">INTERCEPT(INDIRECT($G$11):G992,INDIRECT($F$11):F992)</f>
        <v>-3.3738909650233434E-2</v>
      </c>
      <c r="D11" s="33"/>
      <c r="E11" s="35"/>
      <c r="F11" s="32" t="str">
        <f>"F"&amp;B9</f>
        <v>F21</v>
      </c>
      <c r="G11" s="32" t="str">
        <f>"G"&amp;B9</f>
        <v>G21</v>
      </c>
    </row>
    <row r="12" spans="1:22" s="32" customFormat="1" ht="12.95" customHeight="1" x14ac:dyDescent="0.2">
      <c r="A12" s="35" t="s">
        <v>16</v>
      </c>
      <c r="B12" s="35"/>
      <c r="C12" s="7">
        <f ca="1">SLOPE(INDIRECT($G$11):G992,INDIRECT($F$11):F992)</f>
        <v>8.99159485416976E-8</v>
      </c>
      <c r="D12" s="33"/>
      <c r="E12" s="35"/>
    </row>
    <row r="13" spans="1:22" s="32" customFormat="1" ht="12.95" customHeight="1" x14ac:dyDescent="0.2">
      <c r="A13" s="35" t="s">
        <v>18</v>
      </c>
      <c r="B13" s="35"/>
      <c r="C13" s="33" t="s">
        <v>13</v>
      </c>
    </row>
    <row r="14" spans="1:22" s="32" customFormat="1" ht="12.95" customHeight="1" x14ac:dyDescent="0.2">
      <c r="A14" s="35"/>
      <c r="B14" s="35"/>
      <c r="C14" s="35"/>
      <c r="E14" s="5" t="s">
        <v>33</v>
      </c>
      <c r="F14" s="13">
        <v>1</v>
      </c>
    </row>
    <row r="15" spans="1:22" s="32" customFormat="1" ht="12.95" customHeight="1" x14ac:dyDescent="0.2">
      <c r="A15" s="3" t="s">
        <v>17</v>
      </c>
      <c r="B15" s="35"/>
      <c r="C15" s="4">
        <f ca="1">(C7+C11)+(C8+C12)*INT(MAX(F21:F3533))</f>
        <v>60220.783173706739</v>
      </c>
      <c r="E15" s="5" t="s">
        <v>29</v>
      </c>
      <c r="F15" s="38">
        <f ca="1">NOW()+15018.5+$C$5/24</f>
        <v>60325.832446875</v>
      </c>
    </row>
    <row r="16" spans="1:22" s="32" customFormat="1" ht="12.95" customHeight="1" x14ac:dyDescent="0.2">
      <c r="A16" s="3" t="s">
        <v>4</v>
      </c>
      <c r="B16" s="35"/>
      <c r="C16" s="4">
        <f ca="1">+C8+C12</f>
        <v>0.35772608991594851</v>
      </c>
      <c r="E16" s="5" t="s">
        <v>34</v>
      </c>
      <c r="F16" s="7">
        <f ca="1">ROUND(2*(F15-$C$7)/$C$8,0)/2+F14</f>
        <v>23656.5</v>
      </c>
    </row>
    <row r="17" spans="1:23" s="32" customFormat="1" ht="12.95" customHeight="1" thickBot="1" x14ac:dyDescent="0.25">
      <c r="A17" s="5" t="s">
        <v>26</v>
      </c>
      <c r="B17" s="35"/>
      <c r="C17" s="35">
        <f>COUNT(C21:C2191)</f>
        <v>8</v>
      </c>
      <c r="E17" s="5" t="s">
        <v>35</v>
      </c>
      <c r="F17" s="9">
        <f ca="1">ROUND(2*(F15-$C$15)/$C$16,0)/2+F14</f>
        <v>294.5</v>
      </c>
    </row>
    <row r="18" spans="1:23" s="32" customFormat="1" ht="12.95" customHeight="1" thickTop="1" thickBot="1" x14ac:dyDescent="0.25">
      <c r="A18" s="3" t="s">
        <v>5</v>
      </c>
      <c r="B18" s="35"/>
      <c r="C18" s="39">
        <f ca="1">+C15</f>
        <v>60220.783173706739</v>
      </c>
      <c r="D18" s="40">
        <f ca="1">+C16</f>
        <v>0.35772608991594851</v>
      </c>
      <c r="E18" s="5" t="s">
        <v>30</v>
      </c>
      <c r="F18" s="6">
        <f ca="1">+$C$15+$C$16*F17-15018.5-$C$5/24</f>
        <v>45308.029340520319</v>
      </c>
    </row>
    <row r="19" spans="1:23" s="32" customFormat="1" ht="12.95" customHeight="1" thickTop="1" x14ac:dyDescent="0.2">
      <c r="F19" s="32" t="s">
        <v>39</v>
      </c>
    </row>
    <row r="20" spans="1:23" s="32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1" t="s">
        <v>49</v>
      </c>
      <c r="I20" s="1" t="s">
        <v>50</v>
      </c>
      <c r="J20" s="1" t="s">
        <v>51</v>
      </c>
      <c r="K20" s="1" t="s">
        <v>37</v>
      </c>
      <c r="L20" s="1" t="s">
        <v>45</v>
      </c>
      <c r="M20" s="1" t="s">
        <v>24</v>
      </c>
      <c r="N20" s="1" t="s">
        <v>25</v>
      </c>
      <c r="O20" s="1" t="s">
        <v>22</v>
      </c>
      <c r="P20" s="1" t="s">
        <v>21</v>
      </c>
      <c r="Q20" s="37" t="s">
        <v>14</v>
      </c>
      <c r="U20" s="11" t="s">
        <v>32</v>
      </c>
    </row>
    <row r="21" spans="1:23" s="32" customFormat="1" ht="12.95" customHeight="1" x14ac:dyDescent="0.2">
      <c r="A21" s="32">
        <f>D7</f>
        <v>0</v>
      </c>
      <c r="C21" s="41">
        <f>C$7</f>
        <v>51863.62</v>
      </c>
      <c r="D21" s="36" t="s">
        <v>13</v>
      </c>
      <c r="E21" s="32">
        <f>+(C21-C$7)/C$8</f>
        <v>0</v>
      </c>
      <c r="F21" s="32">
        <f>ROUND(2*E21,0)/2</f>
        <v>0</v>
      </c>
      <c r="G21" s="32">
        <f>+C21-(C$7+F21*C$8)</f>
        <v>0</v>
      </c>
      <c r="I21" s="32">
        <f>+G21</f>
        <v>0</v>
      </c>
      <c r="O21" s="32">
        <f ca="1">+C$11+C$12*$F21</f>
        <v>-3.3738909650233434E-2</v>
      </c>
      <c r="Q21" s="42">
        <f>+C21-15018.5</f>
        <v>36845.120000000003</v>
      </c>
    </row>
    <row r="22" spans="1:23" s="32" customFormat="1" ht="12.95" customHeight="1" x14ac:dyDescent="0.2">
      <c r="A22" s="28" t="s">
        <v>41</v>
      </c>
      <c r="B22" s="27" t="s">
        <v>42</v>
      </c>
      <c r="C22" s="31">
        <v>58325.346206310205</v>
      </c>
      <c r="D22" s="30">
        <v>4.9899999999999999E-4</v>
      </c>
      <c r="E22" s="32">
        <f t="shared" ref="E22:E27" si="0">+(C22-C$7)/C$8</f>
        <v>18063.339556840157</v>
      </c>
      <c r="F22" s="32">
        <f t="shared" ref="F22:F27" si="1">ROUND(2*E22,0)/2</f>
        <v>18063.5</v>
      </c>
      <c r="G22" s="32">
        <f t="shared" ref="G22:G27" si="2">+C22-(C$7+F22*C$8)</f>
        <v>-5.7394689800275955E-2</v>
      </c>
      <c r="L22" s="32">
        <f t="shared" ref="L22:L27" si="3">+G22</f>
        <v>-5.7394689800275955E-2</v>
      </c>
      <c r="O22" s="32">
        <f t="shared" ref="O22:O27" ca="1" si="4">+C$11+C$12*$F22</f>
        <v>-3.2114712913750482E-2</v>
      </c>
      <c r="Q22" s="42">
        <f t="shared" ref="Q22:Q27" si="5">+C22-15018.5</f>
        <v>43306.846206310205</v>
      </c>
      <c r="W22" s="43" t="s">
        <v>46</v>
      </c>
    </row>
    <row r="23" spans="1:23" s="32" customFormat="1" ht="12.95" customHeight="1" x14ac:dyDescent="0.2">
      <c r="A23" s="28" t="s">
        <v>41</v>
      </c>
      <c r="B23" s="27" t="s">
        <v>43</v>
      </c>
      <c r="C23" s="31">
        <v>58325.525711060036</v>
      </c>
      <c r="D23" s="30">
        <v>5.5099999999999995E-4</v>
      </c>
      <c r="E23" s="32">
        <f t="shared" si="0"/>
        <v>18063.84135081049</v>
      </c>
      <c r="F23" s="32">
        <f t="shared" si="1"/>
        <v>18064</v>
      </c>
      <c r="G23" s="32">
        <f t="shared" si="2"/>
        <v>-5.6752939970465377E-2</v>
      </c>
      <c r="L23" s="32">
        <f t="shared" si="3"/>
        <v>-5.6752939970465377E-2</v>
      </c>
      <c r="O23" s="32">
        <f t="shared" ca="1" si="4"/>
        <v>-3.2114667955776208E-2</v>
      </c>
      <c r="Q23" s="42">
        <f t="shared" si="5"/>
        <v>43307.025711060036</v>
      </c>
      <c r="W23" s="43" t="s">
        <v>46</v>
      </c>
    </row>
    <row r="24" spans="1:23" s="32" customFormat="1" ht="12.95" customHeight="1" x14ac:dyDescent="0.2">
      <c r="A24" s="28" t="s">
        <v>41</v>
      </c>
      <c r="B24" s="27" t="s">
        <v>42</v>
      </c>
      <c r="C24" s="31">
        <v>58338.223941820208</v>
      </c>
      <c r="D24" s="30">
        <v>5.1199999999999998E-4</v>
      </c>
      <c r="E24" s="32">
        <f t="shared" si="0"/>
        <v>18099.338437296159</v>
      </c>
      <c r="F24" s="32">
        <f t="shared" si="1"/>
        <v>18099.5</v>
      </c>
      <c r="G24" s="32">
        <f t="shared" si="2"/>
        <v>-5.779517979681259E-2</v>
      </c>
      <c r="L24" s="32">
        <f t="shared" si="3"/>
        <v>-5.779517979681259E-2</v>
      </c>
      <c r="O24" s="32">
        <f t="shared" ca="1" si="4"/>
        <v>-3.2111475939602979E-2</v>
      </c>
      <c r="Q24" s="42">
        <f t="shared" si="5"/>
        <v>43319.723941820208</v>
      </c>
      <c r="W24" s="43" t="s">
        <v>46</v>
      </c>
    </row>
    <row r="25" spans="1:23" s="32" customFormat="1" ht="12.95" customHeight="1" x14ac:dyDescent="0.2">
      <c r="A25" s="28" t="s">
        <v>41</v>
      </c>
      <c r="B25" s="27" t="s">
        <v>43</v>
      </c>
      <c r="C25" s="31">
        <v>58338.404761219863</v>
      </c>
      <c r="D25" s="30">
        <v>5.5900000000000004E-4</v>
      </c>
      <c r="E25" s="32">
        <f t="shared" si="0"/>
        <v>18099.843906285427</v>
      </c>
      <c r="F25" s="32">
        <f t="shared" si="1"/>
        <v>18100</v>
      </c>
      <c r="G25" s="32">
        <f t="shared" si="2"/>
        <v>-5.5838780142948963E-2</v>
      </c>
      <c r="L25" s="32">
        <f t="shared" si="3"/>
        <v>-5.5838780142948963E-2</v>
      </c>
      <c r="O25" s="32">
        <f t="shared" ca="1" si="4"/>
        <v>-3.2111430981628705E-2</v>
      </c>
      <c r="Q25" s="42">
        <f t="shared" si="5"/>
        <v>43319.904761219863</v>
      </c>
      <c r="W25" s="43" t="s">
        <v>46</v>
      </c>
    </row>
    <row r="26" spans="1:23" s="32" customFormat="1" ht="12.95" customHeight="1" x14ac:dyDescent="0.2">
      <c r="A26" s="28" t="s">
        <v>41</v>
      </c>
      <c r="B26" s="27" t="s">
        <v>42</v>
      </c>
      <c r="C26" s="31">
        <v>58352.890491960105</v>
      </c>
      <c r="D26" s="30">
        <v>6.1399999999999996E-4</v>
      </c>
      <c r="E26" s="32">
        <f t="shared" si="0"/>
        <v>18140.337833873138</v>
      </c>
      <c r="F26" s="32">
        <f t="shared" si="1"/>
        <v>18140.5</v>
      </c>
      <c r="G26" s="32">
        <f t="shared" si="2"/>
        <v>-5.8011039895063732E-2</v>
      </c>
      <c r="L26" s="32">
        <f t="shared" si="3"/>
        <v>-5.8011039895063732E-2</v>
      </c>
      <c r="O26" s="32">
        <f t="shared" ca="1" si="4"/>
        <v>-3.2107789385712772E-2</v>
      </c>
      <c r="Q26" s="42">
        <f t="shared" si="5"/>
        <v>43334.390491960105</v>
      </c>
      <c r="W26" s="43" t="s">
        <v>46</v>
      </c>
    </row>
    <row r="27" spans="1:23" s="32" customFormat="1" ht="12.95" customHeight="1" x14ac:dyDescent="0.2">
      <c r="A27" s="28" t="s">
        <v>41</v>
      </c>
      <c r="B27" s="27" t="s">
        <v>43</v>
      </c>
      <c r="C27" s="31">
        <v>58353.070664649829</v>
      </c>
      <c r="D27" s="30">
        <v>5.8E-4</v>
      </c>
      <c r="E27" s="32">
        <f t="shared" si="0"/>
        <v>18140.841495026438</v>
      </c>
      <c r="F27" s="32">
        <f t="shared" si="1"/>
        <v>18141</v>
      </c>
      <c r="G27" s="32">
        <f t="shared" si="2"/>
        <v>-5.6701350171351805E-2</v>
      </c>
      <c r="L27" s="32">
        <f t="shared" si="3"/>
        <v>-5.6701350171351805E-2</v>
      </c>
      <c r="O27" s="32">
        <f t="shared" ca="1" si="4"/>
        <v>-3.2107744427738498E-2</v>
      </c>
      <c r="Q27" s="42">
        <f t="shared" si="5"/>
        <v>43334.570664649829</v>
      </c>
      <c r="W27" s="43" t="s">
        <v>46</v>
      </c>
    </row>
    <row r="28" spans="1:23" s="32" customFormat="1" ht="12.95" customHeight="1" x14ac:dyDescent="0.2">
      <c r="A28" s="28" t="s">
        <v>47</v>
      </c>
      <c r="B28" s="29" t="s">
        <v>43</v>
      </c>
      <c r="C28" s="31">
        <v>60221.078124000225</v>
      </c>
      <c r="D28" s="30">
        <v>7.7999999999999999E-4</v>
      </c>
      <c r="E28" s="32">
        <f t="shared" ref="E28" si="6">+(C28-C$7)/C$8</f>
        <v>23362.736071742682</v>
      </c>
      <c r="F28" s="32">
        <f t="shared" ref="F28" si="7">ROUND(2*E28,0)/2</f>
        <v>23362.5</v>
      </c>
      <c r="G28" s="32">
        <f t="shared" ref="G28" si="8">+C28-(C$7+F28*C$8)</f>
        <v>8.444900022004731E-2</v>
      </c>
      <c r="K28" s="32">
        <f>+G28</f>
        <v>8.444900022004731E-2</v>
      </c>
      <c r="O28" s="32">
        <f t="shared" ref="O28" ca="1" si="9">+C$11+C$12*$F28</f>
        <v>-3.1638248302428021E-2</v>
      </c>
      <c r="Q28" s="42">
        <f t="shared" ref="Q28" si="10">+C28-15018.5</f>
        <v>45202.578124000225</v>
      </c>
      <c r="W28" s="43" t="s">
        <v>46</v>
      </c>
    </row>
    <row r="29" spans="1:23" s="32" customFormat="1" ht="12.95" customHeight="1" x14ac:dyDescent="0.2">
      <c r="C29" s="41"/>
      <c r="D29" s="36"/>
      <c r="Q29" s="42"/>
    </row>
    <row r="30" spans="1:23" s="32" customFormat="1" ht="12.95" customHeight="1" x14ac:dyDescent="0.2">
      <c r="C30" s="41"/>
      <c r="D30" s="36"/>
      <c r="Q30" s="42"/>
    </row>
    <row r="31" spans="1:23" s="32" customFormat="1" ht="12.95" customHeight="1" x14ac:dyDescent="0.2">
      <c r="C31" s="41"/>
      <c r="D31" s="36"/>
      <c r="Q31" s="42"/>
    </row>
    <row r="32" spans="1:23" s="32" customFormat="1" ht="12.95" customHeight="1" x14ac:dyDescent="0.2">
      <c r="C32" s="41"/>
      <c r="D32" s="36"/>
      <c r="Q32" s="42"/>
    </row>
    <row r="33" spans="3:17" s="32" customFormat="1" ht="12.95" customHeight="1" x14ac:dyDescent="0.2">
      <c r="C33" s="41"/>
      <c r="D33" s="36"/>
      <c r="Q33" s="42"/>
    </row>
    <row r="34" spans="3:17" s="32" customFormat="1" ht="12.95" customHeight="1" x14ac:dyDescent="0.2">
      <c r="C34" s="41"/>
      <c r="D34" s="36"/>
    </row>
    <row r="35" spans="3:17" s="32" customFormat="1" ht="12.95" customHeight="1" x14ac:dyDescent="0.2">
      <c r="C35" s="41"/>
      <c r="D35" s="36"/>
    </row>
    <row r="36" spans="3:17" s="32" customFormat="1" ht="12.95" customHeight="1" x14ac:dyDescent="0.2">
      <c r="C36" s="41"/>
      <c r="D36" s="36"/>
    </row>
    <row r="37" spans="3:17" s="32" customFormat="1" ht="12.95" customHeight="1" x14ac:dyDescent="0.2">
      <c r="C37" s="41"/>
      <c r="D37" s="36"/>
    </row>
    <row r="38" spans="3:17" s="32" customFormat="1" ht="12.95" customHeight="1" x14ac:dyDescent="0.2">
      <c r="C38" s="41"/>
      <c r="D38" s="36"/>
    </row>
    <row r="39" spans="3:17" s="32" customFormat="1" ht="12.95" customHeight="1" x14ac:dyDescent="0.2">
      <c r="C39" s="41"/>
      <c r="D39" s="36"/>
    </row>
    <row r="40" spans="3:17" s="32" customFormat="1" ht="12.95" customHeight="1" x14ac:dyDescent="0.2">
      <c r="C40" s="41"/>
      <c r="D40" s="36"/>
    </row>
    <row r="41" spans="3:17" s="32" customFormat="1" ht="12.95" customHeight="1" x14ac:dyDescent="0.2">
      <c r="C41" s="41"/>
      <c r="D41" s="36"/>
    </row>
    <row r="42" spans="3:17" s="32" customFormat="1" ht="12.95" customHeight="1" x14ac:dyDescent="0.2">
      <c r="C42" s="41"/>
      <c r="D42" s="36"/>
    </row>
    <row r="43" spans="3:17" s="32" customFormat="1" ht="12.95" customHeight="1" x14ac:dyDescent="0.2">
      <c r="C43" s="41"/>
      <c r="D43" s="36"/>
    </row>
    <row r="44" spans="3:17" s="32" customFormat="1" ht="12.95" customHeight="1" x14ac:dyDescent="0.2">
      <c r="C44" s="41"/>
      <c r="D44" s="36"/>
    </row>
    <row r="45" spans="3:17" s="32" customFormat="1" ht="12.95" customHeight="1" x14ac:dyDescent="0.2">
      <c r="C45" s="41"/>
      <c r="D45" s="36"/>
    </row>
    <row r="46" spans="3:17" s="32" customFormat="1" ht="12.95" customHeight="1" x14ac:dyDescent="0.2">
      <c r="C46" s="41"/>
      <c r="D46" s="36"/>
    </row>
    <row r="47" spans="3:17" s="32" customFormat="1" ht="12.95" customHeight="1" x14ac:dyDescent="0.2">
      <c r="C47" s="41"/>
      <c r="D47" s="36"/>
    </row>
    <row r="48" spans="3:17" s="32" customFormat="1" ht="12.95" customHeight="1" x14ac:dyDescent="0.2">
      <c r="C48" s="41"/>
      <c r="D48" s="36"/>
    </row>
    <row r="49" spans="3:4" s="32" customFormat="1" ht="12.95" customHeight="1" x14ac:dyDescent="0.2">
      <c r="C49" s="41"/>
      <c r="D49" s="36"/>
    </row>
    <row r="50" spans="3:4" s="32" customFormat="1" ht="12.95" customHeight="1" x14ac:dyDescent="0.2">
      <c r="C50" s="36"/>
      <c r="D50" s="36"/>
    </row>
    <row r="51" spans="3:4" s="32" customFormat="1" ht="12.95" customHeight="1" x14ac:dyDescent="0.2">
      <c r="C51" s="36"/>
      <c r="D51" s="36"/>
    </row>
    <row r="52" spans="3:4" s="32" customFormat="1" ht="12.95" customHeight="1" x14ac:dyDescent="0.2">
      <c r="C52" s="36"/>
      <c r="D52" s="36"/>
    </row>
    <row r="53" spans="3:4" s="32" customFormat="1" ht="12.95" customHeight="1" x14ac:dyDescent="0.2">
      <c r="C53" s="36"/>
      <c r="D53" s="36"/>
    </row>
    <row r="54" spans="3:4" s="32" customFormat="1" ht="12.95" customHeight="1" x14ac:dyDescent="0.2">
      <c r="C54" s="36"/>
      <c r="D54" s="36"/>
    </row>
    <row r="55" spans="3:4" s="32" customFormat="1" ht="12.95" customHeight="1" x14ac:dyDescent="0.2">
      <c r="C55" s="36"/>
      <c r="D55" s="36"/>
    </row>
    <row r="56" spans="3:4" s="32" customFormat="1" ht="12.95" customHeight="1" x14ac:dyDescent="0.2">
      <c r="C56" s="36"/>
      <c r="D56" s="36"/>
    </row>
    <row r="57" spans="3:4" s="32" customFormat="1" ht="12.95" customHeight="1" x14ac:dyDescent="0.2">
      <c r="C57" s="36"/>
      <c r="D57" s="36"/>
    </row>
    <row r="58" spans="3:4" s="32" customFormat="1" ht="12.95" customHeight="1" x14ac:dyDescent="0.2">
      <c r="C58" s="36"/>
      <c r="D58" s="36"/>
    </row>
    <row r="59" spans="3:4" s="32" customFormat="1" ht="12.95" customHeight="1" x14ac:dyDescent="0.2">
      <c r="C59" s="36"/>
      <c r="D59" s="36"/>
    </row>
    <row r="60" spans="3:4" s="32" customFormat="1" ht="12.95" customHeight="1" x14ac:dyDescent="0.2">
      <c r="C60" s="36"/>
      <c r="D60" s="36"/>
    </row>
    <row r="61" spans="3:4" s="32" customFormat="1" ht="12.95" customHeight="1" x14ac:dyDescent="0.2">
      <c r="C61" s="36"/>
      <c r="D61" s="36"/>
    </row>
    <row r="62" spans="3:4" s="32" customFormat="1" ht="12.95" customHeight="1" x14ac:dyDescent="0.2">
      <c r="C62" s="36"/>
      <c r="D62" s="36"/>
    </row>
    <row r="63" spans="3:4" s="32" customFormat="1" ht="12.95" customHeight="1" x14ac:dyDescent="0.2">
      <c r="C63" s="36"/>
      <c r="D63" s="36"/>
    </row>
    <row r="64" spans="3:4" s="32" customFormat="1" ht="12.95" customHeight="1" x14ac:dyDescent="0.2">
      <c r="C64" s="36"/>
      <c r="D64" s="36"/>
    </row>
    <row r="65" spans="3:4" s="32" customFormat="1" ht="12.95" customHeight="1" x14ac:dyDescent="0.2">
      <c r="C65" s="36"/>
      <c r="D65" s="36"/>
    </row>
    <row r="66" spans="3:4" s="32" customFormat="1" ht="12.95" customHeight="1" x14ac:dyDescent="0.2">
      <c r="C66" s="36"/>
      <c r="D66" s="36"/>
    </row>
    <row r="67" spans="3:4" s="32" customFormat="1" ht="12.95" customHeight="1" x14ac:dyDescent="0.2">
      <c r="C67" s="36"/>
      <c r="D67" s="36"/>
    </row>
    <row r="68" spans="3:4" s="32" customFormat="1" ht="12.95" customHeight="1" x14ac:dyDescent="0.2">
      <c r="C68" s="36"/>
      <c r="D68" s="36"/>
    </row>
    <row r="69" spans="3:4" s="32" customFormat="1" ht="12.95" customHeight="1" x14ac:dyDescent="0.2">
      <c r="C69" s="36"/>
      <c r="D69" s="36"/>
    </row>
    <row r="70" spans="3:4" s="32" customFormat="1" ht="12.95" customHeight="1" x14ac:dyDescent="0.2">
      <c r="C70" s="36"/>
      <c r="D70" s="36"/>
    </row>
    <row r="71" spans="3:4" s="32" customFormat="1" ht="12.95" customHeight="1" x14ac:dyDescent="0.2">
      <c r="C71" s="36"/>
      <c r="D71" s="36"/>
    </row>
    <row r="72" spans="3:4" s="32" customFormat="1" ht="12.95" customHeight="1" x14ac:dyDescent="0.2">
      <c r="C72" s="36"/>
      <c r="D72" s="36"/>
    </row>
    <row r="73" spans="3:4" s="32" customFormat="1" ht="12.95" customHeight="1" x14ac:dyDescent="0.2">
      <c r="C73" s="36"/>
      <c r="D73" s="36"/>
    </row>
    <row r="74" spans="3:4" s="32" customFormat="1" ht="12.95" customHeight="1" x14ac:dyDescent="0.2">
      <c r="C74" s="36"/>
      <c r="D74" s="36"/>
    </row>
    <row r="75" spans="3:4" s="32" customFormat="1" ht="12.95" customHeight="1" x14ac:dyDescent="0.2">
      <c r="C75" s="36"/>
      <c r="D75" s="36"/>
    </row>
    <row r="76" spans="3:4" s="32" customFormat="1" ht="12.95" customHeight="1" x14ac:dyDescent="0.2">
      <c r="C76" s="36"/>
      <c r="D76" s="36"/>
    </row>
    <row r="77" spans="3:4" s="32" customFormat="1" ht="12.95" customHeight="1" x14ac:dyDescent="0.2">
      <c r="C77" s="36"/>
      <c r="D77" s="36"/>
    </row>
    <row r="78" spans="3:4" s="32" customFormat="1" ht="12.95" customHeight="1" x14ac:dyDescent="0.2">
      <c r="C78" s="36"/>
      <c r="D78" s="36"/>
    </row>
    <row r="79" spans="3:4" s="32" customFormat="1" ht="12.95" customHeight="1" x14ac:dyDescent="0.2">
      <c r="C79" s="36"/>
      <c r="D79" s="36"/>
    </row>
    <row r="80" spans="3:4" s="32" customFormat="1" ht="12.95" customHeight="1" x14ac:dyDescent="0.2">
      <c r="C80" s="36"/>
      <c r="D80" s="36"/>
    </row>
    <row r="81" spans="3:4" s="32" customFormat="1" ht="12.95" customHeight="1" x14ac:dyDescent="0.2">
      <c r="C81" s="36"/>
      <c r="D81" s="36"/>
    </row>
    <row r="82" spans="3:4" s="32" customFormat="1" ht="12.95" customHeight="1" x14ac:dyDescent="0.2">
      <c r="C82" s="36"/>
      <c r="D82" s="36"/>
    </row>
    <row r="83" spans="3:4" s="32" customFormat="1" ht="12.95" customHeight="1" x14ac:dyDescent="0.2">
      <c r="C83" s="36"/>
      <c r="D83" s="36"/>
    </row>
    <row r="84" spans="3:4" s="32" customFormat="1" ht="12.95" customHeight="1" x14ac:dyDescent="0.2">
      <c r="C84" s="36"/>
      <c r="D84" s="36"/>
    </row>
    <row r="85" spans="3:4" s="32" customFormat="1" ht="12.95" customHeight="1" x14ac:dyDescent="0.2">
      <c r="C85" s="36"/>
      <c r="D85" s="36"/>
    </row>
    <row r="86" spans="3:4" s="32" customFormat="1" ht="12.95" customHeight="1" x14ac:dyDescent="0.2">
      <c r="C86" s="36"/>
      <c r="D86" s="36"/>
    </row>
    <row r="87" spans="3:4" s="32" customFormat="1" ht="12.95" customHeight="1" x14ac:dyDescent="0.2">
      <c r="C87" s="36"/>
      <c r="D87" s="36"/>
    </row>
    <row r="88" spans="3:4" s="32" customFormat="1" ht="12.95" customHeight="1" x14ac:dyDescent="0.2">
      <c r="C88" s="36"/>
      <c r="D88" s="36"/>
    </row>
    <row r="89" spans="3:4" s="32" customFormat="1" ht="12.95" customHeight="1" x14ac:dyDescent="0.2">
      <c r="C89" s="36"/>
      <c r="D89" s="36"/>
    </row>
    <row r="90" spans="3:4" s="32" customFormat="1" ht="12.95" customHeight="1" x14ac:dyDescent="0.2">
      <c r="C90" s="36"/>
      <c r="D90" s="36"/>
    </row>
    <row r="91" spans="3:4" s="32" customFormat="1" ht="12.95" customHeight="1" x14ac:dyDescent="0.2">
      <c r="C91" s="36"/>
      <c r="D91" s="36"/>
    </row>
    <row r="92" spans="3:4" s="32" customFormat="1" ht="12.95" customHeight="1" x14ac:dyDescent="0.2">
      <c r="C92" s="36"/>
      <c r="D92" s="36"/>
    </row>
    <row r="93" spans="3:4" s="32" customFormat="1" ht="12.95" customHeight="1" x14ac:dyDescent="0.2">
      <c r="C93" s="36"/>
      <c r="D93" s="36"/>
    </row>
    <row r="94" spans="3:4" s="32" customFormat="1" ht="12.95" customHeight="1" x14ac:dyDescent="0.2">
      <c r="C94" s="36"/>
      <c r="D94" s="36"/>
    </row>
    <row r="95" spans="3:4" s="32" customFormat="1" ht="12.95" customHeight="1" x14ac:dyDescent="0.2">
      <c r="C95" s="36"/>
      <c r="D95" s="36"/>
    </row>
    <row r="96" spans="3:4" s="32" customFormat="1" ht="12.95" customHeight="1" x14ac:dyDescent="0.2">
      <c r="C96" s="36"/>
      <c r="D96" s="36"/>
    </row>
    <row r="97" spans="3:4" s="32" customFormat="1" ht="12.95" customHeight="1" x14ac:dyDescent="0.2">
      <c r="C97" s="36"/>
      <c r="D97" s="36"/>
    </row>
    <row r="98" spans="3:4" s="32" customFormat="1" ht="12.95" customHeight="1" x14ac:dyDescent="0.2">
      <c r="C98" s="36"/>
      <c r="D98" s="36"/>
    </row>
    <row r="99" spans="3:4" s="32" customFormat="1" ht="12.95" customHeight="1" x14ac:dyDescent="0.2">
      <c r="C99" s="36"/>
      <c r="D99" s="36"/>
    </row>
    <row r="100" spans="3:4" s="32" customFormat="1" ht="12.95" customHeight="1" x14ac:dyDescent="0.2">
      <c r="C100" s="36"/>
      <c r="D100" s="36"/>
    </row>
    <row r="101" spans="3:4" s="32" customFormat="1" ht="12.95" customHeight="1" x14ac:dyDescent="0.2">
      <c r="C101" s="36"/>
      <c r="D101" s="36"/>
    </row>
    <row r="102" spans="3:4" s="32" customFormat="1" ht="12.95" customHeight="1" x14ac:dyDescent="0.2">
      <c r="C102" s="36"/>
      <c r="D102" s="36"/>
    </row>
    <row r="103" spans="3:4" s="32" customFormat="1" ht="12.95" customHeight="1" x14ac:dyDescent="0.2">
      <c r="C103" s="36"/>
      <c r="D103" s="36"/>
    </row>
    <row r="104" spans="3:4" s="32" customFormat="1" ht="12.95" customHeight="1" x14ac:dyDescent="0.2">
      <c r="C104" s="36"/>
      <c r="D104" s="36"/>
    </row>
    <row r="105" spans="3:4" s="32" customFormat="1" ht="12.95" customHeight="1" x14ac:dyDescent="0.2">
      <c r="C105" s="36"/>
      <c r="D105" s="36"/>
    </row>
    <row r="106" spans="3:4" s="32" customFormat="1" ht="12.95" customHeight="1" x14ac:dyDescent="0.2">
      <c r="C106" s="36"/>
      <c r="D106" s="36"/>
    </row>
    <row r="107" spans="3:4" s="32" customFormat="1" ht="12.95" customHeight="1" x14ac:dyDescent="0.2">
      <c r="C107" s="36"/>
      <c r="D107" s="36"/>
    </row>
    <row r="108" spans="3:4" s="32" customFormat="1" ht="12.95" customHeight="1" x14ac:dyDescent="0.2">
      <c r="C108" s="36"/>
      <c r="D108" s="36"/>
    </row>
    <row r="109" spans="3:4" s="32" customFormat="1" ht="12.95" customHeight="1" x14ac:dyDescent="0.2">
      <c r="C109" s="36"/>
      <c r="D109" s="36"/>
    </row>
    <row r="110" spans="3:4" s="32" customFormat="1" ht="12.95" customHeight="1" x14ac:dyDescent="0.2">
      <c r="C110" s="36"/>
      <c r="D110" s="36"/>
    </row>
    <row r="111" spans="3:4" s="32" customFormat="1" ht="12.95" customHeight="1" x14ac:dyDescent="0.2">
      <c r="C111" s="36"/>
      <c r="D111" s="36"/>
    </row>
    <row r="112" spans="3:4" s="32" customFormat="1" ht="12.95" customHeight="1" x14ac:dyDescent="0.2">
      <c r="C112" s="36"/>
      <c r="D112" s="36"/>
    </row>
    <row r="113" spans="3:4" s="32" customFormat="1" ht="12.95" customHeight="1" x14ac:dyDescent="0.2">
      <c r="C113" s="36"/>
      <c r="D113" s="36"/>
    </row>
    <row r="114" spans="3:4" s="32" customFormat="1" ht="12.95" customHeight="1" x14ac:dyDescent="0.2">
      <c r="C114" s="36"/>
      <c r="D114" s="36"/>
    </row>
    <row r="115" spans="3:4" s="32" customFormat="1" ht="12.95" customHeight="1" x14ac:dyDescent="0.2">
      <c r="C115" s="36"/>
      <c r="D115" s="36"/>
    </row>
    <row r="116" spans="3:4" s="32" customFormat="1" ht="12.95" customHeight="1" x14ac:dyDescent="0.2">
      <c r="C116" s="36"/>
      <c r="D116" s="36"/>
    </row>
    <row r="117" spans="3:4" s="32" customFormat="1" ht="12.95" customHeight="1" x14ac:dyDescent="0.2">
      <c r="C117" s="36"/>
      <c r="D117" s="36"/>
    </row>
    <row r="118" spans="3:4" s="32" customFormat="1" ht="12.95" customHeight="1" x14ac:dyDescent="0.2">
      <c r="C118" s="36"/>
      <c r="D118" s="36"/>
    </row>
    <row r="119" spans="3:4" s="32" customFormat="1" ht="12.95" customHeight="1" x14ac:dyDescent="0.2">
      <c r="C119" s="36"/>
      <c r="D119" s="36"/>
    </row>
    <row r="120" spans="3:4" s="32" customFormat="1" ht="12.95" customHeight="1" x14ac:dyDescent="0.2">
      <c r="C120" s="36"/>
      <c r="D120" s="36"/>
    </row>
    <row r="121" spans="3:4" s="32" customFormat="1" ht="12.95" customHeight="1" x14ac:dyDescent="0.2">
      <c r="C121" s="36"/>
      <c r="D121" s="36"/>
    </row>
    <row r="122" spans="3:4" s="32" customFormat="1" ht="12.95" customHeight="1" x14ac:dyDescent="0.2">
      <c r="C122" s="36"/>
      <c r="D122" s="36"/>
    </row>
    <row r="123" spans="3:4" s="32" customFormat="1" ht="12.95" customHeight="1" x14ac:dyDescent="0.2">
      <c r="C123" s="36"/>
      <c r="D123" s="36"/>
    </row>
    <row r="124" spans="3:4" s="32" customFormat="1" ht="12.95" customHeight="1" x14ac:dyDescent="0.2">
      <c r="C124" s="36"/>
      <c r="D124" s="36"/>
    </row>
    <row r="125" spans="3:4" s="32" customFormat="1" ht="12.95" customHeight="1" x14ac:dyDescent="0.2">
      <c r="C125" s="36"/>
      <c r="D125" s="36"/>
    </row>
    <row r="126" spans="3:4" s="32" customFormat="1" ht="12.95" customHeight="1" x14ac:dyDescent="0.2">
      <c r="C126" s="36"/>
      <c r="D126" s="36"/>
    </row>
    <row r="127" spans="3:4" s="32" customFormat="1" ht="12.95" customHeight="1" x14ac:dyDescent="0.2">
      <c r="C127" s="36"/>
      <c r="D127" s="36"/>
    </row>
    <row r="128" spans="3:4" s="32" customFormat="1" ht="12.95" customHeight="1" x14ac:dyDescent="0.2">
      <c r="C128" s="36"/>
      <c r="D128" s="36"/>
    </row>
    <row r="129" spans="3:4" s="32" customFormat="1" ht="12.95" customHeight="1" x14ac:dyDescent="0.2">
      <c r="C129" s="36"/>
      <c r="D129" s="36"/>
    </row>
    <row r="130" spans="3:4" s="32" customFormat="1" ht="12.95" customHeight="1" x14ac:dyDescent="0.2">
      <c r="C130" s="36"/>
      <c r="D130" s="36"/>
    </row>
    <row r="131" spans="3:4" s="32" customFormat="1" ht="12.95" customHeight="1" x14ac:dyDescent="0.2">
      <c r="C131" s="36"/>
      <c r="D131" s="36"/>
    </row>
    <row r="132" spans="3:4" s="32" customFormat="1" ht="12.95" customHeight="1" x14ac:dyDescent="0.2">
      <c r="C132" s="36"/>
      <c r="D132" s="36"/>
    </row>
    <row r="133" spans="3:4" s="32" customFormat="1" ht="12.95" customHeight="1" x14ac:dyDescent="0.2">
      <c r="C133" s="36"/>
      <c r="D133" s="36"/>
    </row>
    <row r="134" spans="3:4" s="32" customFormat="1" ht="12.95" customHeight="1" x14ac:dyDescent="0.2">
      <c r="C134" s="36"/>
      <c r="D134" s="36"/>
    </row>
    <row r="135" spans="3:4" s="32" customFormat="1" ht="12.95" customHeight="1" x14ac:dyDescent="0.2">
      <c r="C135" s="36"/>
      <c r="D135" s="36"/>
    </row>
    <row r="136" spans="3:4" s="32" customFormat="1" ht="12.95" customHeight="1" x14ac:dyDescent="0.2">
      <c r="C136" s="36"/>
      <c r="D136" s="36"/>
    </row>
    <row r="137" spans="3:4" s="32" customFormat="1" ht="12.95" customHeight="1" x14ac:dyDescent="0.2">
      <c r="C137" s="36"/>
      <c r="D137" s="36"/>
    </row>
    <row r="138" spans="3:4" s="32" customFormat="1" ht="12.95" customHeight="1" x14ac:dyDescent="0.2">
      <c r="C138" s="36"/>
      <c r="D138" s="36"/>
    </row>
    <row r="139" spans="3:4" s="32" customFormat="1" ht="12.95" customHeight="1" x14ac:dyDescent="0.2">
      <c r="C139" s="36"/>
      <c r="D139" s="36"/>
    </row>
    <row r="140" spans="3:4" s="32" customFormat="1" ht="12.95" customHeight="1" x14ac:dyDescent="0.2">
      <c r="C140" s="36"/>
      <c r="D140" s="36"/>
    </row>
    <row r="141" spans="3:4" s="32" customFormat="1" ht="12.95" customHeight="1" x14ac:dyDescent="0.2">
      <c r="C141" s="36"/>
      <c r="D141" s="36"/>
    </row>
    <row r="142" spans="3:4" s="32" customFormat="1" ht="12.95" customHeight="1" x14ac:dyDescent="0.2">
      <c r="C142" s="36"/>
      <c r="D142" s="36"/>
    </row>
    <row r="143" spans="3:4" s="32" customFormat="1" ht="12.95" customHeight="1" x14ac:dyDescent="0.2">
      <c r="C143" s="36"/>
      <c r="D143" s="36"/>
    </row>
    <row r="144" spans="3:4" s="32" customFormat="1" ht="12.95" customHeight="1" x14ac:dyDescent="0.2">
      <c r="C144" s="36"/>
      <c r="D144" s="36"/>
    </row>
    <row r="145" spans="3:4" s="32" customFormat="1" ht="12.95" customHeight="1" x14ac:dyDescent="0.2">
      <c r="C145" s="36"/>
      <c r="D145" s="36"/>
    </row>
    <row r="146" spans="3:4" s="32" customFormat="1" ht="12.95" customHeight="1" x14ac:dyDescent="0.2">
      <c r="C146" s="36"/>
      <c r="D146" s="36"/>
    </row>
    <row r="147" spans="3:4" s="32" customFormat="1" ht="12.95" customHeight="1" x14ac:dyDescent="0.2">
      <c r="C147" s="36"/>
      <c r="D147" s="36"/>
    </row>
    <row r="148" spans="3:4" s="32" customFormat="1" ht="12.95" customHeight="1" x14ac:dyDescent="0.2">
      <c r="C148" s="36"/>
      <c r="D148" s="36"/>
    </row>
    <row r="149" spans="3:4" s="32" customFormat="1" ht="12.95" customHeight="1" x14ac:dyDescent="0.2">
      <c r="C149" s="36"/>
      <c r="D149" s="36"/>
    </row>
    <row r="150" spans="3:4" s="32" customFormat="1" ht="12.95" customHeight="1" x14ac:dyDescent="0.2">
      <c r="C150" s="36"/>
      <c r="D150" s="36"/>
    </row>
    <row r="151" spans="3:4" s="32" customFormat="1" ht="12.95" customHeight="1" x14ac:dyDescent="0.2">
      <c r="C151" s="36"/>
      <c r="D151" s="36"/>
    </row>
    <row r="152" spans="3:4" s="32" customFormat="1" ht="12.95" customHeight="1" x14ac:dyDescent="0.2">
      <c r="C152" s="36"/>
      <c r="D152" s="36"/>
    </row>
    <row r="153" spans="3:4" s="32" customFormat="1" ht="12.95" customHeight="1" x14ac:dyDescent="0.2">
      <c r="C153" s="36"/>
      <c r="D153" s="36"/>
    </row>
    <row r="154" spans="3:4" s="32" customFormat="1" ht="12.95" customHeight="1" x14ac:dyDescent="0.2">
      <c r="C154" s="36"/>
      <c r="D154" s="36"/>
    </row>
    <row r="155" spans="3:4" s="32" customFormat="1" ht="12.95" customHeight="1" x14ac:dyDescent="0.2">
      <c r="C155" s="36"/>
      <c r="D155" s="36"/>
    </row>
    <row r="156" spans="3:4" s="32" customFormat="1" ht="12.95" customHeight="1" x14ac:dyDescent="0.2">
      <c r="C156" s="36"/>
      <c r="D156" s="36"/>
    </row>
    <row r="157" spans="3:4" s="32" customFormat="1" ht="12.95" customHeight="1" x14ac:dyDescent="0.2">
      <c r="C157" s="36"/>
      <c r="D157" s="36"/>
    </row>
    <row r="158" spans="3:4" s="32" customFormat="1" ht="12.95" customHeight="1" x14ac:dyDescent="0.2">
      <c r="C158" s="36"/>
      <c r="D158" s="36"/>
    </row>
    <row r="159" spans="3:4" s="32" customFormat="1" ht="12.95" customHeight="1" x14ac:dyDescent="0.2">
      <c r="C159" s="36"/>
      <c r="D159" s="36"/>
    </row>
    <row r="160" spans="3:4" s="32" customFormat="1" ht="12.95" customHeight="1" x14ac:dyDescent="0.2">
      <c r="C160" s="36"/>
      <c r="D160" s="36"/>
    </row>
    <row r="161" spans="3:4" s="32" customFormat="1" ht="12.95" customHeight="1" x14ac:dyDescent="0.2">
      <c r="C161" s="36"/>
      <c r="D161" s="36"/>
    </row>
    <row r="162" spans="3:4" s="32" customFormat="1" ht="12.95" customHeight="1" x14ac:dyDescent="0.2">
      <c r="C162" s="36"/>
      <c r="D162" s="36"/>
    </row>
    <row r="163" spans="3:4" s="32" customFormat="1" ht="12.95" customHeight="1" x14ac:dyDescent="0.2">
      <c r="C163" s="36"/>
      <c r="D163" s="36"/>
    </row>
    <row r="164" spans="3:4" s="32" customFormat="1" ht="12.95" customHeight="1" x14ac:dyDescent="0.2">
      <c r="C164" s="36"/>
      <c r="D164" s="36"/>
    </row>
    <row r="165" spans="3:4" s="32" customFormat="1" ht="12.95" customHeight="1" x14ac:dyDescent="0.2">
      <c r="C165" s="36"/>
      <c r="D165" s="36"/>
    </row>
    <row r="166" spans="3:4" s="32" customFormat="1" ht="12.95" customHeight="1" x14ac:dyDescent="0.2">
      <c r="C166" s="36"/>
      <c r="D166" s="36"/>
    </row>
    <row r="167" spans="3:4" s="32" customFormat="1" ht="12.95" customHeight="1" x14ac:dyDescent="0.2">
      <c r="C167" s="36"/>
      <c r="D167" s="36"/>
    </row>
    <row r="168" spans="3:4" s="32" customFormat="1" ht="12.95" customHeight="1" x14ac:dyDescent="0.2">
      <c r="C168" s="36"/>
      <c r="D168" s="36"/>
    </row>
    <row r="169" spans="3:4" s="32" customFormat="1" ht="12.95" customHeight="1" x14ac:dyDescent="0.2">
      <c r="C169" s="36"/>
      <c r="D169" s="36"/>
    </row>
    <row r="170" spans="3:4" s="32" customFormat="1" ht="12.95" customHeight="1" x14ac:dyDescent="0.2">
      <c r="C170" s="36"/>
      <c r="D170" s="36"/>
    </row>
    <row r="171" spans="3:4" s="32" customFormat="1" ht="12.95" customHeight="1" x14ac:dyDescent="0.2">
      <c r="C171" s="36"/>
      <c r="D171" s="36"/>
    </row>
    <row r="172" spans="3:4" s="32" customFormat="1" ht="12.95" customHeight="1" x14ac:dyDescent="0.2">
      <c r="C172" s="36"/>
      <c r="D172" s="36"/>
    </row>
    <row r="173" spans="3:4" s="32" customFormat="1" ht="12.95" customHeight="1" x14ac:dyDescent="0.2">
      <c r="C173" s="36"/>
      <c r="D173" s="36"/>
    </row>
    <row r="174" spans="3:4" s="32" customFormat="1" ht="12.95" customHeight="1" x14ac:dyDescent="0.2">
      <c r="C174" s="36"/>
      <c r="D174" s="36"/>
    </row>
    <row r="175" spans="3:4" s="32" customFormat="1" ht="12.95" customHeight="1" x14ac:dyDescent="0.2">
      <c r="C175" s="36"/>
      <c r="D175" s="36"/>
    </row>
    <row r="176" spans="3:4" s="32" customFormat="1" ht="12.95" customHeight="1" x14ac:dyDescent="0.2">
      <c r="C176" s="36"/>
      <c r="D176" s="36"/>
    </row>
    <row r="177" spans="3:4" s="32" customFormat="1" ht="12.95" customHeight="1" x14ac:dyDescent="0.2">
      <c r="C177" s="36"/>
      <c r="D177" s="36"/>
    </row>
    <row r="178" spans="3:4" s="32" customFormat="1" ht="12.95" customHeight="1" x14ac:dyDescent="0.2">
      <c r="C178" s="36"/>
      <c r="D178" s="36"/>
    </row>
    <row r="179" spans="3:4" s="32" customFormat="1" ht="12.95" customHeight="1" x14ac:dyDescent="0.2">
      <c r="C179" s="36"/>
      <c r="D179" s="36"/>
    </row>
    <row r="180" spans="3:4" s="32" customFormat="1" ht="12.95" customHeight="1" x14ac:dyDescent="0.2">
      <c r="C180" s="36"/>
      <c r="D180" s="36"/>
    </row>
    <row r="181" spans="3:4" s="32" customFormat="1" ht="12.95" customHeight="1" x14ac:dyDescent="0.2">
      <c r="C181" s="36"/>
      <c r="D181" s="36"/>
    </row>
    <row r="182" spans="3:4" s="32" customFormat="1" ht="12.95" customHeight="1" x14ac:dyDescent="0.2">
      <c r="C182" s="36"/>
      <c r="D182" s="36"/>
    </row>
    <row r="183" spans="3:4" s="32" customFormat="1" ht="12.95" customHeight="1" x14ac:dyDescent="0.2">
      <c r="C183" s="36"/>
      <c r="D183" s="36"/>
    </row>
    <row r="184" spans="3:4" s="32" customFormat="1" ht="12.95" customHeight="1" x14ac:dyDescent="0.2">
      <c r="C184" s="36"/>
      <c r="D184" s="36"/>
    </row>
    <row r="185" spans="3:4" s="32" customFormat="1" ht="12.95" customHeight="1" x14ac:dyDescent="0.2">
      <c r="C185" s="36"/>
      <c r="D185" s="36"/>
    </row>
    <row r="186" spans="3:4" s="32" customFormat="1" ht="12.95" customHeight="1" x14ac:dyDescent="0.2">
      <c r="C186" s="36"/>
      <c r="D186" s="36"/>
    </row>
    <row r="187" spans="3:4" s="32" customFormat="1" ht="12.95" customHeight="1" x14ac:dyDescent="0.2">
      <c r="C187" s="36"/>
      <c r="D187" s="36"/>
    </row>
    <row r="188" spans="3:4" s="32" customFormat="1" ht="12.95" customHeight="1" x14ac:dyDescent="0.2">
      <c r="C188" s="36"/>
      <c r="D188" s="36"/>
    </row>
    <row r="189" spans="3:4" s="32" customFormat="1" ht="12.95" customHeight="1" x14ac:dyDescent="0.2">
      <c r="C189" s="36"/>
      <c r="D189" s="36"/>
    </row>
    <row r="190" spans="3:4" s="32" customFormat="1" ht="12.95" customHeight="1" x14ac:dyDescent="0.2">
      <c r="C190" s="36"/>
      <c r="D190" s="36"/>
    </row>
    <row r="191" spans="3:4" s="32" customFormat="1" ht="12.95" customHeight="1" x14ac:dyDescent="0.2">
      <c r="C191" s="36"/>
      <c r="D191" s="36"/>
    </row>
    <row r="192" spans="3:4" s="32" customFormat="1" ht="12.95" customHeight="1" x14ac:dyDescent="0.2">
      <c r="C192" s="36"/>
      <c r="D192" s="36"/>
    </row>
    <row r="193" spans="3:4" s="32" customFormat="1" ht="12.95" customHeight="1" x14ac:dyDescent="0.2">
      <c r="C193" s="36"/>
      <c r="D193" s="36"/>
    </row>
    <row r="194" spans="3:4" s="32" customFormat="1" ht="12.95" customHeight="1" x14ac:dyDescent="0.2">
      <c r="C194" s="36"/>
      <c r="D194" s="36"/>
    </row>
    <row r="195" spans="3:4" s="32" customFormat="1" ht="12.95" customHeight="1" x14ac:dyDescent="0.2">
      <c r="C195" s="36"/>
      <c r="D195" s="36"/>
    </row>
    <row r="196" spans="3:4" s="32" customFormat="1" ht="12.95" customHeight="1" x14ac:dyDescent="0.2">
      <c r="C196" s="36"/>
      <c r="D196" s="36"/>
    </row>
    <row r="197" spans="3:4" s="32" customFormat="1" ht="12.95" customHeight="1" x14ac:dyDescent="0.2">
      <c r="C197" s="36"/>
      <c r="D197" s="36"/>
    </row>
    <row r="198" spans="3:4" s="32" customFormat="1" ht="12.95" customHeight="1" x14ac:dyDescent="0.2">
      <c r="C198" s="36"/>
      <c r="D198" s="36"/>
    </row>
    <row r="199" spans="3:4" s="32" customFormat="1" ht="12.95" customHeight="1" x14ac:dyDescent="0.2">
      <c r="C199" s="36"/>
      <c r="D199" s="36"/>
    </row>
    <row r="200" spans="3:4" s="32" customFormat="1" ht="12.95" customHeight="1" x14ac:dyDescent="0.2">
      <c r="C200" s="36"/>
      <c r="D200" s="36"/>
    </row>
    <row r="201" spans="3:4" s="32" customFormat="1" ht="12.95" customHeight="1" x14ac:dyDescent="0.2">
      <c r="C201" s="36"/>
      <c r="D201" s="36"/>
    </row>
    <row r="202" spans="3:4" s="32" customFormat="1" ht="12.95" customHeight="1" x14ac:dyDescent="0.2">
      <c r="C202" s="36"/>
      <c r="D202" s="36"/>
    </row>
    <row r="203" spans="3:4" s="32" customFormat="1" ht="12.95" customHeight="1" x14ac:dyDescent="0.2">
      <c r="C203" s="36"/>
      <c r="D203" s="36"/>
    </row>
    <row r="204" spans="3:4" s="32" customFormat="1" ht="12.95" customHeight="1" x14ac:dyDescent="0.2">
      <c r="C204" s="36"/>
      <c r="D204" s="36"/>
    </row>
    <row r="205" spans="3:4" s="32" customFormat="1" ht="12.95" customHeight="1" x14ac:dyDescent="0.2">
      <c r="C205" s="36"/>
      <c r="D205" s="36"/>
    </row>
    <row r="206" spans="3:4" s="32" customFormat="1" ht="12.95" customHeight="1" x14ac:dyDescent="0.2">
      <c r="C206" s="36"/>
      <c r="D206" s="36"/>
    </row>
    <row r="207" spans="3:4" s="32" customFormat="1" ht="12.95" customHeight="1" x14ac:dyDescent="0.2">
      <c r="C207" s="36"/>
      <c r="D207" s="36"/>
    </row>
    <row r="208" spans="3:4" s="32" customFormat="1" ht="12.95" customHeight="1" x14ac:dyDescent="0.2">
      <c r="C208" s="36"/>
      <c r="D208" s="36"/>
    </row>
    <row r="209" spans="3:4" s="32" customFormat="1" ht="12.95" customHeight="1" x14ac:dyDescent="0.2">
      <c r="C209" s="36"/>
      <c r="D209" s="36"/>
    </row>
    <row r="210" spans="3:4" s="32" customFormat="1" ht="12.95" customHeight="1" x14ac:dyDescent="0.2">
      <c r="C210" s="36"/>
      <c r="D210" s="36"/>
    </row>
    <row r="211" spans="3:4" s="32" customFormat="1" ht="12.95" customHeight="1" x14ac:dyDescent="0.2">
      <c r="C211" s="36"/>
      <c r="D211" s="36"/>
    </row>
    <row r="212" spans="3:4" s="32" customFormat="1" ht="12.95" customHeight="1" x14ac:dyDescent="0.2">
      <c r="C212" s="36"/>
      <c r="D212" s="36"/>
    </row>
    <row r="213" spans="3:4" s="32" customFormat="1" ht="12.95" customHeight="1" x14ac:dyDescent="0.2">
      <c r="C213" s="36"/>
      <c r="D213" s="36"/>
    </row>
    <row r="214" spans="3:4" s="32" customFormat="1" ht="12.95" customHeight="1" x14ac:dyDescent="0.2">
      <c r="C214" s="36"/>
      <c r="D214" s="36"/>
    </row>
    <row r="215" spans="3:4" s="32" customFormat="1" ht="12.95" customHeight="1" x14ac:dyDescent="0.2">
      <c r="C215" s="36"/>
      <c r="D215" s="36"/>
    </row>
    <row r="216" spans="3:4" s="32" customFormat="1" ht="12.95" customHeight="1" x14ac:dyDescent="0.2">
      <c r="C216" s="36"/>
      <c r="D216" s="36"/>
    </row>
    <row r="217" spans="3:4" s="32" customFormat="1" ht="12.95" customHeight="1" x14ac:dyDescent="0.2">
      <c r="C217" s="36"/>
      <c r="D217" s="36"/>
    </row>
    <row r="218" spans="3:4" s="32" customFormat="1" ht="12.95" customHeight="1" x14ac:dyDescent="0.2">
      <c r="C218" s="36"/>
      <c r="D218" s="36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2024-01-16T06:58:43Z</dcterms:modified>
</cp:coreProperties>
</file>